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010" windowHeight="16050"/>
  </bookViews>
  <sheets>
    <sheet name="Rekapitulace stavby" sheetId="1" r:id="rId1"/>
    <sheet name="16092-14XR-KM - Oprava hr..." sheetId="2" r:id="rId2"/>
    <sheet name="Pokyny pro vyplnění" sheetId="3" r:id="rId3"/>
  </sheets>
  <definedNames>
    <definedName name="_xlnm._FilterDatabase" localSheetId="1" hidden="1">'16092-14XR-KM - Oprava hr...'!$C$83:$L$494</definedName>
    <definedName name="_xlnm.Print_Titles" localSheetId="1">'16092-14XR-KM - Oprava hr...'!$83:$83</definedName>
    <definedName name="_xlnm.Print_Titles" localSheetId="0">'Rekapitulace stavby'!$49:$49</definedName>
    <definedName name="_xlnm.Print_Area" localSheetId="1">'16092-14XR-KM - Oprava hr...'!$C$4:$K$36,'16092-14XR-KM - Oprava hr...'!$C$42:$K$67,'16092-14XR-KM - Oprava hr...'!$C$73:$L$494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71027"/>
</workbook>
</file>

<file path=xl/calcChain.xml><?xml version="1.0" encoding="utf-8"?>
<calcChain xmlns="http://schemas.openxmlformats.org/spreadsheetml/2006/main">
  <c r="BA52" i="1" l="1"/>
  <c r="AZ52" i="1"/>
  <c r="BI494" i="2"/>
  <c r="BH494" i="2"/>
  <c r="BG494" i="2"/>
  <c r="BF494" i="2"/>
  <c r="R494" i="2"/>
  <c r="Q494" i="2"/>
  <c r="X494" i="2"/>
  <c r="V494" i="2"/>
  <c r="T494" i="2"/>
  <c r="BK494" i="2"/>
  <c r="P494" i="2"/>
  <c r="K494" i="2" s="1"/>
  <c r="BE494" i="2" s="1"/>
  <c r="BI492" i="2"/>
  <c r="BH492" i="2"/>
  <c r="BG492" i="2"/>
  <c r="BF492" i="2"/>
  <c r="R492" i="2"/>
  <c r="Q492" i="2"/>
  <c r="X492" i="2"/>
  <c r="V492" i="2"/>
  <c r="T492" i="2"/>
  <c r="P492" i="2"/>
  <c r="BK492" i="2" s="1"/>
  <c r="BI491" i="2"/>
  <c r="BH491" i="2"/>
  <c r="BG491" i="2"/>
  <c r="BF491" i="2"/>
  <c r="R491" i="2"/>
  <c r="Q491" i="2"/>
  <c r="X491" i="2"/>
  <c r="V491" i="2"/>
  <c r="T491" i="2"/>
  <c r="P491" i="2"/>
  <c r="K491" i="2" s="1"/>
  <c r="BE491" i="2" s="1"/>
  <c r="BI490" i="2"/>
  <c r="BH490" i="2"/>
  <c r="BG490" i="2"/>
  <c r="BF490" i="2"/>
  <c r="R490" i="2"/>
  <c r="Q490" i="2"/>
  <c r="X490" i="2"/>
  <c r="V490" i="2"/>
  <c r="T490" i="2"/>
  <c r="P490" i="2"/>
  <c r="BK490" i="2" s="1"/>
  <c r="BI488" i="2"/>
  <c r="BH488" i="2"/>
  <c r="BG488" i="2"/>
  <c r="BF488" i="2"/>
  <c r="R488" i="2"/>
  <c r="Q488" i="2"/>
  <c r="X488" i="2"/>
  <c r="V488" i="2"/>
  <c r="T488" i="2"/>
  <c r="BK488" i="2"/>
  <c r="K488" i="2"/>
  <c r="BE488" i="2" s="1"/>
  <c r="P488" i="2"/>
  <c r="BI487" i="2"/>
  <c r="BH487" i="2"/>
  <c r="BG487" i="2"/>
  <c r="BF487" i="2"/>
  <c r="R487" i="2"/>
  <c r="R486" i="2" s="1"/>
  <c r="J66" i="2" s="1"/>
  <c r="Q487" i="2"/>
  <c r="Q486" i="2" s="1"/>
  <c r="I66" i="2" s="1"/>
  <c r="X487" i="2"/>
  <c r="X486" i="2" s="1"/>
  <c r="V487" i="2"/>
  <c r="V486" i="2" s="1"/>
  <c r="T487" i="2"/>
  <c r="T486" i="2" s="1"/>
  <c r="BK487" i="2"/>
  <c r="P487" i="2"/>
  <c r="K487" i="2" s="1"/>
  <c r="BE487" i="2" s="1"/>
  <c r="BI485" i="2"/>
  <c r="BH485" i="2"/>
  <c r="BG485" i="2"/>
  <c r="BF485" i="2"/>
  <c r="R485" i="2"/>
  <c r="R484" i="2" s="1"/>
  <c r="J65" i="2" s="1"/>
  <c r="Q485" i="2"/>
  <c r="Q484" i="2" s="1"/>
  <c r="I65" i="2" s="1"/>
  <c r="X485" i="2"/>
  <c r="X484" i="2" s="1"/>
  <c r="V485" i="2"/>
  <c r="V484" i="2" s="1"/>
  <c r="T485" i="2"/>
  <c r="T484" i="2" s="1"/>
  <c r="BK485" i="2"/>
  <c r="BK484" i="2" s="1"/>
  <c r="K484" i="2" s="1"/>
  <c r="K65" i="2" s="1"/>
  <c r="P485" i="2"/>
  <c r="K485" i="2" s="1"/>
  <c r="BE485" i="2" s="1"/>
  <c r="BI481" i="2"/>
  <c r="BH481" i="2"/>
  <c r="BG481" i="2"/>
  <c r="BF481" i="2"/>
  <c r="R481" i="2"/>
  <c r="Q481" i="2"/>
  <c r="X481" i="2"/>
  <c r="V481" i="2"/>
  <c r="T481" i="2"/>
  <c r="P481" i="2"/>
  <c r="BK481" i="2" s="1"/>
  <c r="BI479" i="2"/>
  <c r="BH479" i="2"/>
  <c r="BG479" i="2"/>
  <c r="BF479" i="2"/>
  <c r="R479" i="2"/>
  <c r="R478" i="2" s="1"/>
  <c r="J64" i="2" s="1"/>
  <c r="Q479" i="2"/>
  <c r="Q478" i="2" s="1"/>
  <c r="I64" i="2" s="1"/>
  <c r="X479" i="2"/>
  <c r="X478" i="2" s="1"/>
  <c r="V479" i="2"/>
  <c r="V478" i="2" s="1"/>
  <c r="T479" i="2"/>
  <c r="T478" i="2" s="1"/>
  <c r="P479" i="2"/>
  <c r="K479" i="2" s="1"/>
  <c r="BE479" i="2" s="1"/>
  <c r="BI476" i="2"/>
  <c r="BH476" i="2"/>
  <c r="BG476" i="2"/>
  <c r="BF476" i="2"/>
  <c r="R476" i="2"/>
  <c r="Q476" i="2"/>
  <c r="X476" i="2"/>
  <c r="V476" i="2"/>
  <c r="T476" i="2"/>
  <c r="P476" i="2"/>
  <c r="K476" i="2" s="1"/>
  <c r="BE476" i="2" s="1"/>
  <c r="BI475" i="2"/>
  <c r="BH475" i="2"/>
  <c r="BG475" i="2"/>
  <c r="BF475" i="2"/>
  <c r="R475" i="2"/>
  <c r="Q475" i="2"/>
  <c r="X475" i="2"/>
  <c r="V475" i="2"/>
  <c r="T475" i="2"/>
  <c r="P475" i="2"/>
  <c r="BK475" i="2" s="1"/>
  <c r="BI473" i="2"/>
  <c r="BH473" i="2"/>
  <c r="BG473" i="2"/>
  <c r="BF473" i="2"/>
  <c r="R473" i="2"/>
  <c r="Q473" i="2"/>
  <c r="X473" i="2"/>
  <c r="V473" i="2"/>
  <c r="T473" i="2"/>
  <c r="BK473" i="2"/>
  <c r="K473" i="2"/>
  <c r="BE473" i="2" s="1"/>
  <c r="P473" i="2"/>
  <c r="BI472" i="2"/>
  <c r="BH472" i="2"/>
  <c r="BG472" i="2"/>
  <c r="BF472" i="2"/>
  <c r="R472" i="2"/>
  <c r="Q472" i="2"/>
  <c r="X472" i="2"/>
  <c r="V472" i="2"/>
  <c r="T472" i="2"/>
  <c r="BK472" i="2"/>
  <c r="P472" i="2"/>
  <c r="K472" i="2" s="1"/>
  <c r="BE472" i="2" s="1"/>
  <c r="BI468" i="2"/>
  <c r="BH468" i="2"/>
  <c r="BG468" i="2"/>
  <c r="BF468" i="2"/>
  <c r="R468" i="2"/>
  <c r="Q468" i="2"/>
  <c r="X468" i="2"/>
  <c r="V468" i="2"/>
  <c r="T468" i="2"/>
  <c r="P468" i="2"/>
  <c r="K468" i="2" s="1"/>
  <c r="BE468" i="2" s="1"/>
  <c r="BI463" i="2"/>
  <c r="BH463" i="2"/>
  <c r="BG463" i="2"/>
  <c r="BF463" i="2"/>
  <c r="R463" i="2"/>
  <c r="Q463" i="2"/>
  <c r="X463" i="2"/>
  <c r="V463" i="2"/>
  <c r="T463" i="2"/>
  <c r="P463" i="2"/>
  <c r="BK463" i="2" s="1"/>
  <c r="BI461" i="2"/>
  <c r="BH461" i="2"/>
  <c r="BG461" i="2"/>
  <c r="BF461" i="2"/>
  <c r="R461" i="2"/>
  <c r="Q461" i="2"/>
  <c r="X461" i="2"/>
  <c r="V461" i="2"/>
  <c r="T461" i="2"/>
  <c r="BK461" i="2"/>
  <c r="K461" i="2"/>
  <c r="BE461" i="2" s="1"/>
  <c r="P461" i="2"/>
  <c r="BI459" i="2"/>
  <c r="BH459" i="2"/>
  <c r="BG459" i="2"/>
  <c r="BF459" i="2"/>
  <c r="R459" i="2"/>
  <c r="Q459" i="2"/>
  <c r="X459" i="2"/>
  <c r="V459" i="2"/>
  <c r="T459" i="2"/>
  <c r="P459" i="2"/>
  <c r="BK459" i="2" s="1"/>
  <c r="BI458" i="2"/>
  <c r="BH458" i="2"/>
  <c r="BG458" i="2"/>
  <c r="BF458" i="2"/>
  <c r="R458" i="2"/>
  <c r="Q458" i="2"/>
  <c r="X458" i="2"/>
  <c r="V458" i="2"/>
  <c r="T458" i="2"/>
  <c r="P458" i="2"/>
  <c r="K458" i="2" s="1"/>
  <c r="BE458" i="2" s="1"/>
  <c r="BI449" i="2"/>
  <c r="BH449" i="2"/>
  <c r="BG449" i="2"/>
  <c r="BF449" i="2"/>
  <c r="R449" i="2"/>
  <c r="Q449" i="2"/>
  <c r="X449" i="2"/>
  <c r="V449" i="2"/>
  <c r="T449" i="2"/>
  <c r="P449" i="2"/>
  <c r="BK449" i="2" s="1"/>
  <c r="BI445" i="2"/>
  <c r="BH445" i="2"/>
  <c r="BG445" i="2"/>
  <c r="BF445" i="2"/>
  <c r="R445" i="2"/>
  <c r="Q445" i="2"/>
  <c r="X445" i="2"/>
  <c r="V445" i="2"/>
  <c r="T445" i="2"/>
  <c r="K445" i="2"/>
  <c r="BE445" i="2" s="1"/>
  <c r="P445" i="2"/>
  <c r="BK445" i="2" s="1"/>
  <c r="BI442" i="2"/>
  <c r="BH442" i="2"/>
  <c r="BG442" i="2"/>
  <c r="BF442" i="2"/>
  <c r="R442" i="2"/>
  <c r="Q442" i="2"/>
  <c r="X442" i="2"/>
  <c r="V442" i="2"/>
  <c r="T442" i="2"/>
  <c r="BK442" i="2"/>
  <c r="P442" i="2"/>
  <c r="K442" i="2" s="1"/>
  <c r="BE442" i="2" s="1"/>
  <c r="BI438" i="2"/>
  <c r="BH438" i="2"/>
  <c r="BG438" i="2"/>
  <c r="BF438" i="2"/>
  <c r="R438" i="2"/>
  <c r="R437" i="2" s="1"/>
  <c r="J63" i="2" s="1"/>
  <c r="Q438" i="2"/>
  <c r="Q437" i="2" s="1"/>
  <c r="I63" i="2" s="1"/>
  <c r="X438" i="2"/>
  <c r="X437" i="2" s="1"/>
  <c r="V438" i="2"/>
  <c r="V437" i="2" s="1"/>
  <c r="T438" i="2"/>
  <c r="T437" i="2" s="1"/>
  <c r="P438" i="2"/>
  <c r="K438" i="2" s="1"/>
  <c r="BE438" i="2" s="1"/>
  <c r="BI434" i="2"/>
  <c r="BH434" i="2"/>
  <c r="BG434" i="2"/>
  <c r="BF434" i="2"/>
  <c r="R434" i="2"/>
  <c r="Q434" i="2"/>
  <c r="X434" i="2"/>
  <c r="V434" i="2"/>
  <c r="T434" i="2"/>
  <c r="P434" i="2"/>
  <c r="K434" i="2" s="1"/>
  <c r="BE434" i="2" s="1"/>
  <c r="BI430" i="2"/>
  <c r="BH430" i="2"/>
  <c r="BG430" i="2"/>
  <c r="BF430" i="2"/>
  <c r="R430" i="2"/>
  <c r="Q430" i="2"/>
  <c r="X430" i="2"/>
  <c r="V430" i="2"/>
  <c r="T430" i="2"/>
  <c r="P430" i="2"/>
  <c r="BK430" i="2" s="1"/>
  <c r="BI426" i="2"/>
  <c r="BH426" i="2"/>
  <c r="BG426" i="2"/>
  <c r="BF426" i="2"/>
  <c r="R426" i="2"/>
  <c r="Q426" i="2"/>
  <c r="X426" i="2"/>
  <c r="V426" i="2"/>
  <c r="T426" i="2"/>
  <c r="K426" i="2"/>
  <c r="BE426" i="2" s="1"/>
  <c r="P426" i="2"/>
  <c r="BK426" i="2" s="1"/>
  <c r="BI422" i="2"/>
  <c r="BH422" i="2"/>
  <c r="BG422" i="2"/>
  <c r="BF422" i="2"/>
  <c r="R422" i="2"/>
  <c r="R421" i="2" s="1"/>
  <c r="J62" i="2" s="1"/>
  <c r="Q422" i="2"/>
  <c r="Q421" i="2" s="1"/>
  <c r="I62" i="2" s="1"/>
  <c r="X422" i="2"/>
  <c r="X421" i="2" s="1"/>
  <c r="V422" i="2"/>
  <c r="V421" i="2" s="1"/>
  <c r="T422" i="2"/>
  <c r="T421" i="2" s="1"/>
  <c r="BK422" i="2"/>
  <c r="P422" i="2"/>
  <c r="K422" i="2" s="1"/>
  <c r="BE422" i="2" s="1"/>
  <c r="BI417" i="2"/>
  <c r="BH417" i="2"/>
  <c r="BG417" i="2"/>
  <c r="BF417" i="2"/>
  <c r="R417" i="2"/>
  <c r="Q417" i="2"/>
  <c r="X417" i="2"/>
  <c r="V417" i="2"/>
  <c r="T417" i="2"/>
  <c r="P417" i="2"/>
  <c r="BK417" i="2" s="1"/>
  <c r="BI414" i="2"/>
  <c r="BH414" i="2"/>
  <c r="BG414" i="2"/>
  <c r="BF414" i="2"/>
  <c r="R414" i="2"/>
  <c r="R413" i="2" s="1"/>
  <c r="J61" i="2" s="1"/>
  <c r="Q414" i="2"/>
  <c r="Q413" i="2" s="1"/>
  <c r="I61" i="2" s="1"/>
  <c r="X414" i="2"/>
  <c r="X413" i="2" s="1"/>
  <c r="V414" i="2"/>
  <c r="V413" i="2" s="1"/>
  <c r="T414" i="2"/>
  <c r="T413" i="2" s="1"/>
  <c r="P414" i="2"/>
  <c r="K414" i="2" s="1"/>
  <c r="BE414" i="2" s="1"/>
  <c r="BI410" i="2"/>
  <c r="BH410" i="2"/>
  <c r="BG410" i="2"/>
  <c r="BF410" i="2"/>
  <c r="R410" i="2"/>
  <c r="R409" i="2" s="1"/>
  <c r="J60" i="2" s="1"/>
  <c r="Q410" i="2"/>
  <c r="Q409" i="2" s="1"/>
  <c r="I60" i="2" s="1"/>
  <c r="X410" i="2"/>
  <c r="X409" i="2" s="1"/>
  <c r="V410" i="2"/>
  <c r="V409" i="2" s="1"/>
  <c r="T410" i="2"/>
  <c r="T409" i="2" s="1"/>
  <c r="P410" i="2"/>
  <c r="K410" i="2" s="1"/>
  <c r="BE410" i="2" s="1"/>
  <c r="BI405" i="2"/>
  <c r="BH405" i="2"/>
  <c r="BG405" i="2"/>
  <c r="BF405" i="2"/>
  <c r="R405" i="2"/>
  <c r="Q405" i="2"/>
  <c r="X405" i="2"/>
  <c r="V405" i="2"/>
  <c r="T405" i="2"/>
  <c r="P405" i="2"/>
  <c r="K405" i="2" s="1"/>
  <c r="BE405" i="2" s="1"/>
  <c r="BI403" i="2"/>
  <c r="BH403" i="2"/>
  <c r="BG403" i="2"/>
  <c r="BF403" i="2"/>
  <c r="R403" i="2"/>
  <c r="Q403" i="2"/>
  <c r="X403" i="2"/>
  <c r="V403" i="2"/>
  <c r="T403" i="2"/>
  <c r="K403" i="2"/>
  <c r="BE403" i="2" s="1"/>
  <c r="P403" i="2"/>
  <c r="BK403" i="2" s="1"/>
  <c r="BI400" i="2"/>
  <c r="BH400" i="2"/>
  <c r="BG400" i="2"/>
  <c r="BF400" i="2"/>
  <c r="R400" i="2"/>
  <c r="Q400" i="2"/>
  <c r="X400" i="2"/>
  <c r="V400" i="2"/>
  <c r="T400" i="2"/>
  <c r="BK400" i="2"/>
  <c r="P400" i="2"/>
  <c r="K400" i="2" s="1"/>
  <c r="BE400" i="2" s="1"/>
  <c r="BI395" i="2"/>
  <c r="BH395" i="2"/>
  <c r="BG395" i="2"/>
  <c r="BF395" i="2"/>
  <c r="R395" i="2"/>
  <c r="Q395" i="2"/>
  <c r="X395" i="2"/>
  <c r="V395" i="2"/>
  <c r="T395" i="2"/>
  <c r="P395" i="2"/>
  <c r="BK395" i="2" s="1"/>
  <c r="BI391" i="2"/>
  <c r="BH391" i="2"/>
  <c r="BG391" i="2"/>
  <c r="BF391" i="2"/>
  <c r="R391" i="2"/>
  <c r="Q391" i="2"/>
  <c r="X391" i="2"/>
  <c r="V391" i="2"/>
  <c r="T391" i="2"/>
  <c r="P391" i="2"/>
  <c r="K391" i="2" s="1"/>
  <c r="BE391" i="2" s="1"/>
  <c r="BI388" i="2"/>
  <c r="BH388" i="2"/>
  <c r="BG388" i="2"/>
  <c r="BF388" i="2"/>
  <c r="R388" i="2"/>
  <c r="Q388" i="2"/>
  <c r="X388" i="2"/>
  <c r="V388" i="2"/>
  <c r="T388" i="2"/>
  <c r="K388" i="2"/>
  <c r="BE388" i="2" s="1"/>
  <c r="P388" i="2"/>
  <c r="BK388" i="2" s="1"/>
  <c r="BI385" i="2"/>
  <c r="BH385" i="2"/>
  <c r="BG385" i="2"/>
  <c r="BF385" i="2"/>
  <c r="R385" i="2"/>
  <c r="Q385" i="2"/>
  <c r="X385" i="2"/>
  <c r="V385" i="2"/>
  <c r="T385" i="2"/>
  <c r="BK385" i="2"/>
  <c r="P385" i="2"/>
  <c r="K385" i="2" s="1"/>
  <c r="BE385" i="2" s="1"/>
  <c r="BI382" i="2"/>
  <c r="BH382" i="2"/>
  <c r="BG382" i="2"/>
  <c r="BF382" i="2"/>
  <c r="R382" i="2"/>
  <c r="R381" i="2" s="1"/>
  <c r="J59" i="2" s="1"/>
  <c r="Q382" i="2"/>
  <c r="Q381" i="2" s="1"/>
  <c r="I59" i="2" s="1"/>
  <c r="X382" i="2"/>
  <c r="X381" i="2" s="1"/>
  <c r="V382" i="2"/>
  <c r="V381" i="2" s="1"/>
  <c r="T382" i="2"/>
  <c r="T381" i="2" s="1"/>
  <c r="P382" i="2"/>
  <c r="BK382" i="2" s="1"/>
  <c r="BI377" i="2"/>
  <c r="BH377" i="2"/>
  <c r="BG377" i="2"/>
  <c r="BF377" i="2"/>
  <c r="R377" i="2"/>
  <c r="Q377" i="2"/>
  <c r="X377" i="2"/>
  <c r="V377" i="2"/>
  <c r="T377" i="2"/>
  <c r="P377" i="2"/>
  <c r="BK377" i="2" s="1"/>
  <c r="BI374" i="2"/>
  <c r="BH374" i="2"/>
  <c r="BG374" i="2"/>
  <c r="BF374" i="2"/>
  <c r="R374" i="2"/>
  <c r="Q374" i="2"/>
  <c r="X374" i="2"/>
  <c r="V374" i="2"/>
  <c r="T374" i="2"/>
  <c r="P374" i="2"/>
  <c r="K374" i="2" s="1"/>
  <c r="BE374" i="2" s="1"/>
  <c r="BI371" i="2"/>
  <c r="BH371" i="2"/>
  <c r="BG371" i="2"/>
  <c r="BF371" i="2"/>
  <c r="R371" i="2"/>
  <c r="Q371" i="2"/>
  <c r="X371" i="2"/>
  <c r="V371" i="2"/>
  <c r="T371" i="2"/>
  <c r="BK371" i="2"/>
  <c r="K371" i="2"/>
  <c r="BE371" i="2" s="1"/>
  <c r="P371" i="2"/>
  <c r="BI368" i="2"/>
  <c r="BH368" i="2"/>
  <c r="BG368" i="2"/>
  <c r="BF368" i="2"/>
  <c r="R368" i="2"/>
  <c r="Q368" i="2"/>
  <c r="X368" i="2"/>
  <c r="V368" i="2"/>
  <c r="T368" i="2"/>
  <c r="BK368" i="2"/>
  <c r="P368" i="2"/>
  <c r="K368" i="2" s="1"/>
  <c r="BE368" i="2" s="1"/>
  <c r="BI365" i="2"/>
  <c r="BH365" i="2"/>
  <c r="BG365" i="2"/>
  <c r="BF365" i="2"/>
  <c r="R365" i="2"/>
  <c r="Q365" i="2"/>
  <c r="X365" i="2"/>
  <c r="V365" i="2"/>
  <c r="T365" i="2"/>
  <c r="P365" i="2"/>
  <c r="BK365" i="2" s="1"/>
  <c r="BI355" i="2"/>
  <c r="BH355" i="2"/>
  <c r="BG355" i="2"/>
  <c r="BF355" i="2"/>
  <c r="R355" i="2"/>
  <c r="Q355" i="2"/>
  <c r="X355" i="2"/>
  <c r="V355" i="2"/>
  <c r="T355" i="2"/>
  <c r="P355" i="2"/>
  <c r="K355" i="2" s="1"/>
  <c r="BE355" i="2" s="1"/>
  <c r="BI348" i="2"/>
  <c r="BH348" i="2"/>
  <c r="BG348" i="2"/>
  <c r="BF348" i="2"/>
  <c r="R348" i="2"/>
  <c r="Q348" i="2"/>
  <c r="X348" i="2"/>
  <c r="V348" i="2"/>
  <c r="T348" i="2"/>
  <c r="BK348" i="2"/>
  <c r="K348" i="2"/>
  <c r="BE348" i="2" s="1"/>
  <c r="P348" i="2"/>
  <c r="BI344" i="2"/>
  <c r="BH344" i="2"/>
  <c r="BG344" i="2"/>
  <c r="BF344" i="2"/>
  <c r="R344" i="2"/>
  <c r="Q344" i="2"/>
  <c r="X344" i="2"/>
  <c r="V344" i="2"/>
  <c r="T344" i="2"/>
  <c r="BK344" i="2"/>
  <c r="P344" i="2"/>
  <c r="K344" i="2" s="1"/>
  <c r="BE344" i="2" s="1"/>
  <c r="BI341" i="2"/>
  <c r="BH341" i="2"/>
  <c r="BG341" i="2"/>
  <c r="BF341" i="2"/>
  <c r="R341" i="2"/>
  <c r="Q341" i="2"/>
  <c r="X341" i="2"/>
  <c r="V341" i="2"/>
  <c r="T341" i="2"/>
  <c r="P341" i="2"/>
  <c r="BK341" i="2" s="1"/>
  <c r="BI331" i="2"/>
  <c r="BH331" i="2"/>
  <c r="BG331" i="2"/>
  <c r="BF331" i="2"/>
  <c r="R331" i="2"/>
  <c r="Q331" i="2"/>
  <c r="X331" i="2"/>
  <c r="V331" i="2"/>
  <c r="T331" i="2"/>
  <c r="P331" i="2"/>
  <c r="K331" i="2" s="1"/>
  <c r="BE331" i="2" s="1"/>
  <c r="BI323" i="2"/>
  <c r="BH323" i="2"/>
  <c r="BG323" i="2"/>
  <c r="BF323" i="2"/>
  <c r="R323" i="2"/>
  <c r="Q323" i="2"/>
  <c r="X323" i="2"/>
  <c r="V323" i="2"/>
  <c r="T323" i="2"/>
  <c r="BK323" i="2"/>
  <c r="K323" i="2"/>
  <c r="BE323" i="2" s="1"/>
  <c r="P323" i="2"/>
  <c r="BI320" i="2"/>
  <c r="BH320" i="2"/>
  <c r="BG320" i="2"/>
  <c r="BF320" i="2"/>
  <c r="R320" i="2"/>
  <c r="Q320" i="2"/>
  <c r="X320" i="2"/>
  <c r="V320" i="2"/>
  <c r="T320" i="2"/>
  <c r="BK320" i="2"/>
  <c r="P320" i="2"/>
  <c r="K320" i="2" s="1"/>
  <c r="BE320" i="2" s="1"/>
  <c r="BI317" i="2"/>
  <c r="BH317" i="2"/>
  <c r="BG317" i="2"/>
  <c r="BF317" i="2"/>
  <c r="R317" i="2"/>
  <c r="Q317" i="2"/>
  <c r="X317" i="2"/>
  <c r="V317" i="2"/>
  <c r="T317" i="2"/>
  <c r="P317" i="2"/>
  <c r="BK317" i="2" s="1"/>
  <c r="BI314" i="2"/>
  <c r="BH314" i="2"/>
  <c r="BG314" i="2"/>
  <c r="BF314" i="2"/>
  <c r="R314" i="2"/>
  <c r="R313" i="2" s="1"/>
  <c r="J58" i="2" s="1"/>
  <c r="Q314" i="2"/>
  <c r="Q313" i="2" s="1"/>
  <c r="I58" i="2" s="1"/>
  <c r="X314" i="2"/>
  <c r="X313" i="2" s="1"/>
  <c r="V314" i="2"/>
  <c r="V313" i="2" s="1"/>
  <c r="T314" i="2"/>
  <c r="T313" i="2" s="1"/>
  <c r="P314" i="2"/>
  <c r="K314" i="2" s="1"/>
  <c r="BE314" i="2" s="1"/>
  <c r="BI310" i="2"/>
  <c r="BH310" i="2"/>
  <c r="BG310" i="2"/>
  <c r="BF310" i="2"/>
  <c r="R310" i="2"/>
  <c r="Q310" i="2"/>
  <c r="X310" i="2"/>
  <c r="V310" i="2"/>
  <c r="T310" i="2"/>
  <c r="P310" i="2"/>
  <c r="K310" i="2" s="1"/>
  <c r="BE310" i="2" s="1"/>
  <c r="BI306" i="2"/>
  <c r="BH306" i="2"/>
  <c r="BG306" i="2"/>
  <c r="BF306" i="2"/>
  <c r="R306" i="2"/>
  <c r="R305" i="2" s="1"/>
  <c r="J57" i="2" s="1"/>
  <c r="Q306" i="2"/>
  <c r="Q305" i="2" s="1"/>
  <c r="I57" i="2" s="1"/>
  <c r="X306" i="2"/>
  <c r="X305" i="2" s="1"/>
  <c r="V306" i="2"/>
  <c r="V305" i="2" s="1"/>
  <c r="T306" i="2"/>
  <c r="T305" i="2" s="1"/>
  <c r="BK306" i="2"/>
  <c r="K306" i="2"/>
  <c r="BE306" i="2" s="1"/>
  <c r="P306" i="2"/>
  <c r="BI302" i="2"/>
  <c r="BH302" i="2"/>
  <c r="BG302" i="2"/>
  <c r="BF302" i="2"/>
  <c r="R302" i="2"/>
  <c r="Q302" i="2"/>
  <c r="X302" i="2"/>
  <c r="V302" i="2"/>
  <c r="T302" i="2"/>
  <c r="BK302" i="2"/>
  <c r="K302" i="2"/>
  <c r="BE302" i="2" s="1"/>
  <c r="P302" i="2"/>
  <c r="BI292" i="2"/>
  <c r="BH292" i="2"/>
  <c r="BG292" i="2"/>
  <c r="BF292" i="2"/>
  <c r="R292" i="2"/>
  <c r="Q292" i="2"/>
  <c r="X292" i="2"/>
  <c r="V292" i="2"/>
  <c r="T292" i="2"/>
  <c r="BK292" i="2"/>
  <c r="P292" i="2"/>
  <c r="K292" i="2" s="1"/>
  <c r="BE292" i="2" s="1"/>
  <c r="BI289" i="2"/>
  <c r="BH289" i="2"/>
  <c r="BG289" i="2"/>
  <c r="BF289" i="2"/>
  <c r="R289" i="2"/>
  <c r="Q289" i="2"/>
  <c r="X289" i="2"/>
  <c r="V289" i="2"/>
  <c r="T289" i="2"/>
  <c r="P289" i="2"/>
  <c r="BK289" i="2" s="1"/>
  <c r="BI286" i="2"/>
  <c r="BH286" i="2"/>
  <c r="BG286" i="2"/>
  <c r="BF286" i="2"/>
  <c r="R286" i="2"/>
  <c r="Q286" i="2"/>
  <c r="X286" i="2"/>
  <c r="V286" i="2"/>
  <c r="T286" i="2"/>
  <c r="P286" i="2"/>
  <c r="K286" i="2" s="1"/>
  <c r="BE286" i="2" s="1"/>
  <c r="BI285" i="2"/>
  <c r="BH285" i="2"/>
  <c r="BG285" i="2"/>
  <c r="BF285" i="2"/>
  <c r="R285" i="2"/>
  <c r="Q285" i="2"/>
  <c r="X285" i="2"/>
  <c r="V285" i="2"/>
  <c r="T285" i="2"/>
  <c r="BK285" i="2"/>
  <c r="K285" i="2"/>
  <c r="BE285" i="2" s="1"/>
  <c r="P285" i="2"/>
  <c r="BI279" i="2"/>
  <c r="BH279" i="2"/>
  <c r="BG279" i="2"/>
  <c r="BF279" i="2"/>
  <c r="R279" i="2"/>
  <c r="Q279" i="2"/>
  <c r="X279" i="2"/>
  <c r="V279" i="2"/>
  <c r="T279" i="2"/>
  <c r="BK279" i="2"/>
  <c r="P279" i="2"/>
  <c r="K279" i="2" s="1"/>
  <c r="BE279" i="2" s="1"/>
  <c r="BI275" i="2"/>
  <c r="BH275" i="2"/>
  <c r="BG275" i="2"/>
  <c r="BF275" i="2"/>
  <c r="R275" i="2"/>
  <c r="Q275" i="2"/>
  <c r="X275" i="2"/>
  <c r="V275" i="2"/>
  <c r="T275" i="2"/>
  <c r="P275" i="2"/>
  <c r="BI272" i="2"/>
  <c r="BH272" i="2"/>
  <c r="BG272" i="2"/>
  <c r="BF272" i="2"/>
  <c r="R272" i="2"/>
  <c r="Q272" i="2"/>
  <c r="X272" i="2"/>
  <c r="V272" i="2"/>
  <c r="T272" i="2"/>
  <c r="P272" i="2"/>
  <c r="BK272" i="2" s="1"/>
  <c r="BI267" i="2"/>
  <c r="BH267" i="2"/>
  <c r="BG267" i="2"/>
  <c r="BF267" i="2"/>
  <c r="R267" i="2"/>
  <c r="Q267" i="2"/>
  <c r="X267" i="2"/>
  <c r="V267" i="2"/>
  <c r="T267" i="2"/>
  <c r="P267" i="2"/>
  <c r="BK267" i="2" s="1"/>
  <c r="BI259" i="2"/>
  <c r="BH259" i="2"/>
  <c r="BG259" i="2"/>
  <c r="BF259" i="2"/>
  <c r="R259" i="2"/>
  <c r="Q259" i="2"/>
  <c r="X259" i="2"/>
  <c r="V259" i="2"/>
  <c r="T259" i="2"/>
  <c r="BK259" i="2"/>
  <c r="K259" i="2"/>
  <c r="BE259" i="2" s="1"/>
  <c r="P259" i="2"/>
  <c r="BI254" i="2"/>
  <c r="BH254" i="2"/>
  <c r="BG254" i="2"/>
  <c r="BF254" i="2"/>
  <c r="R254" i="2"/>
  <c r="Q254" i="2"/>
  <c r="X254" i="2"/>
  <c r="V254" i="2"/>
  <c r="T254" i="2"/>
  <c r="BK254" i="2"/>
  <c r="P254" i="2"/>
  <c r="K254" i="2" s="1"/>
  <c r="BE254" i="2" s="1"/>
  <c r="BI251" i="2"/>
  <c r="BH251" i="2"/>
  <c r="BG251" i="2"/>
  <c r="BF251" i="2"/>
  <c r="R251" i="2"/>
  <c r="Q251" i="2"/>
  <c r="X251" i="2"/>
  <c r="V251" i="2"/>
  <c r="T251" i="2"/>
  <c r="P251" i="2"/>
  <c r="BK251" i="2" s="1"/>
  <c r="BI248" i="2"/>
  <c r="BH248" i="2"/>
  <c r="BG248" i="2"/>
  <c r="BF248" i="2"/>
  <c r="R248" i="2"/>
  <c r="Q248" i="2"/>
  <c r="X248" i="2"/>
  <c r="V248" i="2"/>
  <c r="T248" i="2"/>
  <c r="P248" i="2"/>
  <c r="BK248" i="2" s="1"/>
  <c r="BI245" i="2"/>
  <c r="BH245" i="2"/>
  <c r="BG245" i="2"/>
  <c r="BF245" i="2"/>
  <c r="R245" i="2"/>
  <c r="Q245" i="2"/>
  <c r="X245" i="2"/>
  <c r="V245" i="2"/>
  <c r="T245" i="2"/>
  <c r="BK245" i="2"/>
  <c r="K245" i="2"/>
  <c r="BE245" i="2" s="1"/>
  <c r="P245" i="2"/>
  <c r="BI240" i="2"/>
  <c r="BH240" i="2"/>
  <c r="BG240" i="2"/>
  <c r="BF240" i="2"/>
  <c r="R240" i="2"/>
  <c r="Q240" i="2"/>
  <c r="X240" i="2"/>
  <c r="V240" i="2"/>
  <c r="T240" i="2"/>
  <c r="BK240" i="2"/>
  <c r="P240" i="2"/>
  <c r="K240" i="2" s="1"/>
  <c r="BE240" i="2" s="1"/>
  <c r="BI237" i="2"/>
  <c r="BH237" i="2"/>
  <c r="BG237" i="2"/>
  <c r="BF237" i="2"/>
  <c r="R237" i="2"/>
  <c r="Q237" i="2"/>
  <c r="X237" i="2"/>
  <c r="V237" i="2"/>
  <c r="T237" i="2"/>
  <c r="P237" i="2"/>
  <c r="BK237" i="2" s="1"/>
  <c r="BI234" i="2"/>
  <c r="BH234" i="2"/>
  <c r="BG234" i="2"/>
  <c r="BF234" i="2"/>
  <c r="R234" i="2"/>
  <c r="Q234" i="2"/>
  <c r="X234" i="2"/>
  <c r="V234" i="2"/>
  <c r="T234" i="2"/>
  <c r="P234" i="2"/>
  <c r="BK234" i="2" s="1"/>
  <c r="BI231" i="2"/>
  <c r="BH231" i="2"/>
  <c r="BG231" i="2"/>
  <c r="BF231" i="2"/>
  <c r="R231" i="2"/>
  <c r="Q231" i="2"/>
  <c r="X231" i="2"/>
  <c r="V231" i="2"/>
  <c r="T231" i="2"/>
  <c r="BK231" i="2"/>
  <c r="K231" i="2"/>
  <c r="BE231" i="2" s="1"/>
  <c r="P231" i="2"/>
  <c r="BI226" i="2"/>
  <c r="BH226" i="2"/>
  <c r="BG226" i="2"/>
  <c r="BF226" i="2"/>
  <c r="R226" i="2"/>
  <c r="Q226" i="2"/>
  <c r="X226" i="2"/>
  <c r="V226" i="2"/>
  <c r="T226" i="2"/>
  <c r="BK226" i="2"/>
  <c r="P226" i="2"/>
  <c r="K226" i="2" s="1"/>
  <c r="BE226" i="2" s="1"/>
  <c r="BI223" i="2"/>
  <c r="BH223" i="2"/>
  <c r="BG223" i="2"/>
  <c r="BF223" i="2"/>
  <c r="R223" i="2"/>
  <c r="Q223" i="2"/>
  <c r="X223" i="2"/>
  <c r="V223" i="2"/>
  <c r="T223" i="2"/>
  <c r="P223" i="2"/>
  <c r="BK223" i="2" s="1"/>
  <c r="BI220" i="2"/>
  <c r="BH220" i="2"/>
  <c r="BG220" i="2"/>
  <c r="BF220" i="2"/>
  <c r="R220" i="2"/>
  <c r="Q220" i="2"/>
  <c r="X220" i="2"/>
  <c r="V220" i="2"/>
  <c r="T220" i="2"/>
  <c r="P220" i="2"/>
  <c r="BK220" i="2" s="1"/>
  <c r="BI217" i="2"/>
  <c r="BH217" i="2"/>
  <c r="BG217" i="2"/>
  <c r="BF217" i="2"/>
  <c r="R217" i="2"/>
  <c r="Q217" i="2"/>
  <c r="X217" i="2"/>
  <c r="V217" i="2"/>
  <c r="T217" i="2"/>
  <c r="BK217" i="2"/>
  <c r="K217" i="2"/>
  <c r="BE217" i="2" s="1"/>
  <c r="P217" i="2"/>
  <c r="BI212" i="2"/>
  <c r="BH212" i="2"/>
  <c r="BG212" i="2"/>
  <c r="BF212" i="2"/>
  <c r="R212" i="2"/>
  <c r="Q212" i="2"/>
  <c r="X212" i="2"/>
  <c r="V212" i="2"/>
  <c r="T212" i="2"/>
  <c r="BK212" i="2"/>
  <c r="P212" i="2"/>
  <c r="K212" i="2" s="1"/>
  <c r="BE212" i="2" s="1"/>
  <c r="BI209" i="2"/>
  <c r="BH209" i="2"/>
  <c r="BG209" i="2"/>
  <c r="BF209" i="2"/>
  <c r="R209" i="2"/>
  <c r="Q209" i="2"/>
  <c r="X209" i="2"/>
  <c r="V209" i="2"/>
  <c r="T209" i="2"/>
  <c r="P209" i="2"/>
  <c r="BK209" i="2" s="1"/>
  <c r="BI206" i="2"/>
  <c r="BH206" i="2"/>
  <c r="BG206" i="2"/>
  <c r="BF206" i="2"/>
  <c r="R206" i="2"/>
  <c r="Q206" i="2"/>
  <c r="X206" i="2"/>
  <c r="V206" i="2"/>
  <c r="T206" i="2"/>
  <c r="P206" i="2"/>
  <c r="BK206" i="2" s="1"/>
  <c r="BI203" i="2"/>
  <c r="BH203" i="2"/>
  <c r="BG203" i="2"/>
  <c r="BF203" i="2"/>
  <c r="R203" i="2"/>
  <c r="Q203" i="2"/>
  <c r="X203" i="2"/>
  <c r="V203" i="2"/>
  <c r="T203" i="2"/>
  <c r="BK203" i="2"/>
  <c r="K203" i="2"/>
  <c r="BE203" i="2" s="1"/>
  <c r="P203" i="2"/>
  <c r="BI198" i="2"/>
  <c r="BH198" i="2"/>
  <c r="BG198" i="2"/>
  <c r="BF198" i="2"/>
  <c r="R198" i="2"/>
  <c r="Q198" i="2"/>
  <c r="X198" i="2"/>
  <c r="V198" i="2"/>
  <c r="T198" i="2"/>
  <c r="BK198" i="2"/>
  <c r="P198" i="2"/>
  <c r="K198" i="2" s="1"/>
  <c r="BE198" i="2" s="1"/>
  <c r="BI193" i="2"/>
  <c r="BH193" i="2"/>
  <c r="BG193" i="2"/>
  <c r="BF193" i="2"/>
  <c r="R193" i="2"/>
  <c r="Q193" i="2"/>
  <c r="X193" i="2"/>
  <c r="V193" i="2"/>
  <c r="T193" i="2"/>
  <c r="P193" i="2"/>
  <c r="BK193" i="2" s="1"/>
  <c r="BI188" i="2"/>
  <c r="BH188" i="2"/>
  <c r="BG188" i="2"/>
  <c r="BF188" i="2"/>
  <c r="R188" i="2"/>
  <c r="Q188" i="2"/>
  <c r="X188" i="2"/>
  <c r="V188" i="2"/>
  <c r="T188" i="2"/>
  <c r="P188" i="2"/>
  <c r="BK188" i="2" s="1"/>
  <c r="BI185" i="2"/>
  <c r="BH185" i="2"/>
  <c r="BG185" i="2"/>
  <c r="BF185" i="2"/>
  <c r="R185" i="2"/>
  <c r="Q185" i="2"/>
  <c r="X185" i="2"/>
  <c r="V185" i="2"/>
  <c r="T185" i="2"/>
  <c r="BK185" i="2"/>
  <c r="K185" i="2"/>
  <c r="BE185" i="2" s="1"/>
  <c r="P185" i="2"/>
  <c r="BI181" i="2"/>
  <c r="BH181" i="2"/>
  <c r="BG181" i="2"/>
  <c r="BF181" i="2"/>
  <c r="R181" i="2"/>
  <c r="Q181" i="2"/>
  <c r="X181" i="2"/>
  <c r="V181" i="2"/>
  <c r="T181" i="2"/>
  <c r="BK181" i="2"/>
  <c r="P181" i="2"/>
  <c r="K181" i="2" s="1"/>
  <c r="BE181" i="2" s="1"/>
  <c r="BI174" i="2"/>
  <c r="BH174" i="2"/>
  <c r="BG174" i="2"/>
  <c r="BF174" i="2"/>
  <c r="R174" i="2"/>
  <c r="Q174" i="2"/>
  <c r="X174" i="2"/>
  <c r="V174" i="2"/>
  <c r="T174" i="2"/>
  <c r="P174" i="2"/>
  <c r="BK174" i="2" s="1"/>
  <c r="BI170" i="2"/>
  <c r="BH170" i="2"/>
  <c r="BG170" i="2"/>
  <c r="BF170" i="2"/>
  <c r="R170" i="2"/>
  <c r="Q170" i="2"/>
  <c r="X170" i="2"/>
  <c r="V170" i="2"/>
  <c r="T170" i="2"/>
  <c r="P170" i="2"/>
  <c r="BK170" i="2" s="1"/>
  <c r="BI167" i="2"/>
  <c r="BH167" i="2"/>
  <c r="BG167" i="2"/>
  <c r="BF167" i="2"/>
  <c r="R167" i="2"/>
  <c r="Q167" i="2"/>
  <c r="X167" i="2"/>
  <c r="V167" i="2"/>
  <c r="T167" i="2"/>
  <c r="BK167" i="2"/>
  <c r="K167" i="2"/>
  <c r="BE167" i="2" s="1"/>
  <c r="P167" i="2"/>
  <c r="BI163" i="2"/>
  <c r="BH163" i="2"/>
  <c r="BG163" i="2"/>
  <c r="BF163" i="2"/>
  <c r="R163" i="2"/>
  <c r="Q163" i="2"/>
  <c r="X163" i="2"/>
  <c r="V163" i="2"/>
  <c r="T163" i="2"/>
  <c r="BK163" i="2"/>
  <c r="K163" i="2"/>
  <c r="BE163" i="2" s="1"/>
  <c r="P163" i="2"/>
  <c r="BI161" i="2"/>
  <c r="BH161" i="2"/>
  <c r="BG161" i="2"/>
  <c r="BF161" i="2"/>
  <c r="R161" i="2"/>
  <c r="Q161" i="2"/>
  <c r="X161" i="2"/>
  <c r="V161" i="2"/>
  <c r="T161" i="2"/>
  <c r="BK161" i="2"/>
  <c r="P161" i="2"/>
  <c r="K161" i="2" s="1"/>
  <c r="BE161" i="2" s="1"/>
  <c r="BI158" i="2"/>
  <c r="BH158" i="2"/>
  <c r="BG158" i="2"/>
  <c r="BF158" i="2"/>
  <c r="R158" i="2"/>
  <c r="Q158" i="2"/>
  <c r="X158" i="2"/>
  <c r="V158" i="2"/>
  <c r="T158" i="2"/>
  <c r="P158" i="2"/>
  <c r="BK158" i="2" s="1"/>
  <c r="BI156" i="2"/>
  <c r="BH156" i="2"/>
  <c r="BG156" i="2"/>
  <c r="BF156" i="2"/>
  <c r="R156" i="2"/>
  <c r="Q156" i="2"/>
  <c r="X156" i="2"/>
  <c r="V156" i="2"/>
  <c r="T156" i="2"/>
  <c r="P156" i="2"/>
  <c r="BK156" i="2" s="1"/>
  <c r="BI153" i="2"/>
  <c r="BH153" i="2"/>
  <c r="BG153" i="2"/>
  <c r="BF153" i="2"/>
  <c r="R153" i="2"/>
  <c r="Q153" i="2"/>
  <c r="X153" i="2"/>
  <c r="V153" i="2"/>
  <c r="T153" i="2"/>
  <c r="BK153" i="2"/>
  <c r="K153" i="2"/>
  <c r="BE153" i="2" s="1"/>
  <c r="P153" i="2"/>
  <c r="BI150" i="2"/>
  <c r="BH150" i="2"/>
  <c r="BG150" i="2"/>
  <c r="BF150" i="2"/>
  <c r="R150" i="2"/>
  <c r="Q150" i="2"/>
  <c r="X150" i="2"/>
  <c r="V150" i="2"/>
  <c r="T150" i="2"/>
  <c r="BK150" i="2"/>
  <c r="P150" i="2"/>
  <c r="K150" i="2" s="1"/>
  <c r="BE150" i="2" s="1"/>
  <c r="BI147" i="2"/>
  <c r="BH147" i="2"/>
  <c r="BG147" i="2"/>
  <c r="BF147" i="2"/>
  <c r="R147" i="2"/>
  <c r="Q147" i="2"/>
  <c r="X147" i="2"/>
  <c r="V147" i="2"/>
  <c r="T147" i="2"/>
  <c r="P147" i="2"/>
  <c r="BK147" i="2" s="1"/>
  <c r="BI141" i="2"/>
  <c r="BH141" i="2"/>
  <c r="BG141" i="2"/>
  <c r="BF141" i="2"/>
  <c r="R141" i="2"/>
  <c r="Q141" i="2"/>
  <c r="X141" i="2"/>
  <c r="V141" i="2"/>
  <c r="T141" i="2"/>
  <c r="P141" i="2"/>
  <c r="K141" i="2" s="1"/>
  <c r="BE141" i="2" s="1"/>
  <c r="BI138" i="2"/>
  <c r="BH138" i="2"/>
  <c r="BG138" i="2"/>
  <c r="BF138" i="2"/>
  <c r="R138" i="2"/>
  <c r="Q138" i="2"/>
  <c r="X138" i="2"/>
  <c r="V138" i="2"/>
  <c r="T138" i="2"/>
  <c r="BK138" i="2"/>
  <c r="K138" i="2"/>
  <c r="BE138" i="2" s="1"/>
  <c r="P138" i="2"/>
  <c r="BI135" i="2"/>
  <c r="BH135" i="2"/>
  <c r="BG135" i="2"/>
  <c r="BF135" i="2"/>
  <c r="R135" i="2"/>
  <c r="Q135" i="2"/>
  <c r="X135" i="2"/>
  <c r="V135" i="2"/>
  <c r="T135" i="2"/>
  <c r="BK135" i="2"/>
  <c r="P135" i="2"/>
  <c r="K135" i="2" s="1"/>
  <c r="BE135" i="2" s="1"/>
  <c r="BI131" i="2"/>
  <c r="BH131" i="2"/>
  <c r="BG131" i="2"/>
  <c r="BF131" i="2"/>
  <c r="R131" i="2"/>
  <c r="Q131" i="2"/>
  <c r="X131" i="2"/>
  <c r="V131" i="2"/>
  <c r="T131" i="2"/>
  <c r="P131" i="2"/>
  <c r="BK131" i="2" s="1"/>
  <c r="BI127" i="2"/>
  <c r="BH127" i="2"/>
  <c r="BG127" i="2"/>
  <c r="BF127" i="2"/>
  <c r="R127" i="2"/>
  <c r="Q127" i="2"/>
  <c r="X127" i="2"/>
  <c r="V127" i="2"/>
  <c r="T127" i="2"/>
  <c r="P127" i="2"/>
  <c r="K127" i="2" s="1"/>
  <c r="BE127" i="2" s="1"/>
  <c r="BI123" i="2"/>
  <c r="BH123" i="2"/>
  <c r="BG123" i="2"/>
  <c r="BF123" i="2"/>
  <c r="R123" i="2"/>
  <c r="Q123" i="2"/>
  <c r="X123" i="2"/>
  <c r="V123" i="2"/>
  <c r="T123" i="2"/>
  <c r="BK123" i="2"/>
  <c r="K123" i="2"/>
  <c r="BE123" i="2" s="1"/>
  <c r="P123" i="2"/>
  <c r="BI119" i="2"/>
  <c r="BH119" i="2"/>
  <c r="BG119" i="2"/>
  <c r="BF119" i="2"/>
  <c r="R119" i="2"/>
  <c r="Q119" i="2"/>
  <c r="X119" i="2"/>
  <c r="V119" i="2"/>
  <c r="T119" i="2"/>
  <c r="BK119" i="2"/>
  <c r="P119" i="2"/>
  <c r="K119" i="2" s="1"/>
  <c r="BE119" i="2" s="1"/>
  <c r="BI112" i="2"/>
  <c r="BH112" i="2"/>
  <c r="BG112" i="2"/>
  <c r="BF112" i="2"/>
  <c r="R112" i="2"/>
  <c r="Q112" i="2"/>
  <c r="X112" i="2"/>
  <c r="V112" i="2"/>
  <c r="T112" i="2"/>
  <c r="P112" i="2"/>
  <c r="BK112" i="2" s="1"/>
  <c r="BI108" i="2"/>
  <c r="BH108" i="2"/>
  <c r="BG108" i="2"/>
  <c r="BF108" i="2"/>
  <c r="R108" i="2"/>
  <c r="Q108" i="2"/>
  <c r="X108" i="2"/>
  <c r="V108" i="2"/>
  <c r="T108" i="2"/>
  <c r="P108" i="2"/>
  <c r="K108" i="2" s="1"/>
  <c r="BE108" i="2" s="1"/>
  <c r="BI105" i="2"/>
  <c r="BH105" i="2"/>
  <c r="BG105" i="2"/>
  <c r="BF105" i="2"/>
  <c r="R105" i="2"/>
  <c r="Q105" i="2"/>
  <c r="X105" i="2"/>
  <c r="V105" i="2"/>
  <c r="T105" i="2"/>
  <c r="BK105" i="2"/>
  <c r="K105" i="2"/>
  <c r="BE105" i="2" s="1"/>
  <c r="P105" i="2"/>
  <c r="BI102" i="2"/>
  <c r="BH102" i="2"/>
  <c r="BG102" i="2"/>
  <c r="BF102" i="2"/>
  <c r="R102" i="2"/>
  <c r="Q102" i="2"/>
  <c r="X102" i="2"/>
  <c r="V102" i="2"/>
  <c r="T102" i="2"/>
  <c r="BK102" i="2"/>
  <c r="P102" i="2"/>
  <c r="K102" i="2" s="1"/>
  <c r="BE102" i="2" s="1"/>
  <c r="BI99" i="2"/>
  <c r="BH99" i="2"/>
  <c r="BG99" i="2"/>
  <c r="BF99" i="2"/>
  <c r="R99" i="2"/>
  <c r="Q99" i="2"/>
  <c r="X99" i="2"/>
  <c r="V99" i="2"/>
  <c r="T99" i="2"/>
  <c r="P99" i="2"/>
  <c r="BK99" i="2" s="1"/>
  <c r="BI96" i="2"/>
  <c r="BH96" i="2"/>
  <c r="BG96" i="2"/>
  <c r="BF96" i="2"/>
  <c r="R96" i="2"/>
  <c r="Q96" i="2"/>
  <c r="X96" i="2"/>
  <c r="V96" i="2"/>
  <c r="T96" i="2"/>
  <c r="P96" i="2"/>
  <c r="BK96" i="2" s="1"/>
  <c r="BI93" i="2"/>
  <c r="BH93" i="2"/>
  <c r="BG93" i="2"/>
  <c r="BF93" i="2"/>
  <c r="R93" i="2"/>
  <c r="Q93" i="2"/>
  <c r="X93" i="2"/>
  <c r="V93" i="2"/>
  <c r="T93" i="2"/>
  <c r="BK93" i="2"/>
  <c r="K93" i="2"/>
  <c r="BE93" i="2" s="1"/>
  <c r="P93" i="2"/>
  <c r="BI90" i="2"/>
  <c r="BH90" i="2"/>
  <c r="BG90" i="2"/>
  <c r="BF90" i="2"/>
  <c r="R90" i="2"/>
  <c r="Q90" i="2"/>
  <c r="X90" i="2"/>
  <c r="V90" i="2"/>
  <c r="T90" i="2"/>
  <c r="BK90" i="2"/>
  <c r="P90" i="2"/>
  <c r="K90" i="2" s="1"/>
  <c r="BE90" i="2" s="1"/>
  <c r="BI87" i="2"/>
  <c r="BH87" i="2"/>
  <c r="F33" i="2" s="1"/>
  <c r="BE52" i="1" s="1"/>
  <c r="BE51" i="1" s="1"/>
  <c r="BG87" i="2"/>
  <c r="BF87" i="2"/>
  <c r="R87" i="2"/>
  <c r="R86" i="2" s="1"/>
  <c r="R85" i="2" s="1"/>
  <c r="R84" i="2" s="1"/>
  <c r="J54" i="2" s="1"/>
  <c r="Q87" i="2"/>
  <c r="X87" i="2"/>
  <c r="V87" i="2"/>
  <c r="T87" i="2"/>
  <c r="T86" i="2" s="1"/>
  <c r="T85" i="2" s="1"/>
  <c r="T84" i="2" s="1"/>
  <c r="AW52" i="1" s="1"/>
  <c r="AW51" i="1" s="1"/>
  <c r="P87" i="2"/>
  <c r="BK87" i="2" s="1"/>
  <c r="J55" i="2"/>
  <c r="J80" i="2"/>
  <c r="F80" i="2"/>
  <c r="F78" i="2"/>
  <c r="E76" i="2"/>
  <c r="K26" i="2"/>
  <c r="AT52" i="1" s="1"/>
  <c r="J49" i="2"/>
  <c r="F49" i="2"/>
  <c r="F47" i="2"/>
  <c r="E45" i="2"/>
  <c r="J16" i="2"/>
  <c r="E16" i="2"/>
  <c r="F81" i="2" s="1"/>
  <c r="J15" i="2"/>
  <c r="J13" i="2"/>
  <c r="E13" i="2"/>
  <c r="J12" i="2"/>
  <c r="J10" i="2"/>
  <c r="J78" i="2" s="1"/>
  <c r="AU51" i="1"/>
  <c r="AT51" i="1"/>
  <c r="L47" i="1"/>
  <c r="AM46" i="1"/>
  <c r="L46" i="1"/>
  <c r="AM44" i="1"/>
  <c r="L44" i="1"/>
  <c r="L42" i="1"/>
  <c r="L41" i="1"/>
  <c r="W29" i="1" l="1"/>
  <c r="BA51" i="1"/>
  <c r="F34" i="2"/>
  <c r="BF52" i="1" s="1"/>
  <c r="BF51" i="1" s="1"/>
  <c r="W30" i="1" s="1"/>
  <c r="K96" i="2"/>
  <c r="BE96" i="2" s="1"/>
  <c r="V86" i="2"/>
  <c r="V85" i="2" s="1"/>
  <c r="V84" i="2" s="1"/>
  <c r="K156" i="2"/>
  <c r="BE156" i="2" s="1"/>
  <c r="F50" i="2"/>
  <c r="K87" i="2"/>
  <c r="BE87" i="2" s="1"/>
  <c r="X86" i="2"/>
  <c r="X85" i="2" s="1"/>
  <c r="X84" i="2" s="1"/>
  <c r="F31" i="2"/>
  <c r="BC52" i="1" s="1"/>
  <c r="BC51" i="1" s="1"/>
  <c r="K31" i="2"/>
  <c r="AY52" i="1" s="1"/>
  <c r="K99" i="2"/>
  <c r="BE99" i="2" s="1"/>
  <c r="BK108" i="2"/>
  <c r="BK86" i="2" s="1"/>
  <c r="K112" i="2"/>
  <c r="BE112" i="2" s="1"/>
  <c r="BK127" i="2"/>
  <c r="K131" i="2"/>
  <c r="BE131" i="2" s="1"/>
  <c r="BK141" i="2"/>
  <c r="K147" i="2"/>
  <c r="BE147" i="2" s="1"/>
  <c r="K158" i="2"/>
  <c r="BE158" i="2" s="1"/>
  <c r="K170" i="2"/>
  <c r="BE170" i="2" s="1"/>
  <c r="K188" i="2"/>
  <c r="BE188" i="2" s="1"/>
  <c r="K206" i="2"/>
  <c r="BE206" i="2" s="1"/>
  <c r="K220" i="2"/>
  <c r="BE220" i="2" s="1"/>
  <c r="K234" i="2"/>
  <c r="BE234" i="2" s="1"/>
  <c r="K248" i="2"/>
  <c r="BE248" i="2" s="1"/>
  <c r="K267" i="2"/>
  <c r="BE267" i="2" s="1"/>
  <c r="J47" i="2"/>
  <c r="J56" i="2"/>
  <c r="Q86" i="2"/>
  <c r="F32" i="2"/>
  <c r="BD52" i="1" s="1"/>
  <c r="BD51" i="1" s="1"/>
  <c r="K174" i="2"/>
  <c r="BE174" i="2" s="1"/>
  <c r="K193" i="2"/>
  <c r="BE193" i="2" s="1"/>
  <c r="K209" i="2"/>
  <c r="BE209" i="2" s="1"/>
  <c r="K223" i="2"/>
  <c r="BE223" i="2" s="1"/>
  <c r="K237" i="2"/>
  <c r="BE237" i="2" s="1"/>
  <c r="K251" i="2"/>
  <c r="BE251" i="2" s="1"/>
  <c r="K272" i="2"/>
  <c r="BE272" i="2" s="1"/>
  <c r="BK275" i="2"/>
  <c r="K275" i="2"/>
  <c r="BE275" i="2" s="1"/>
  <c r="BK486" i="2"/>
  <c r="K486" i="2" s="1"/>
  <c r="K66" i="2" s="1"/>
  <c r="BK286" i="2"/>
  <c r="K289" i="2"/>
  <c r="BE289" i="2" s="1"/>
  <c r="BK310" i="2"/>
  <c r="BK305" i="2" s="1"/>
  <c r="K305" i="2" s="1"/>
  <c r="K57" i="2" s="1"/>
  <c r="BK314" i="2"/>
  <c r="BK313" i="2" s="1"/>
  <c r="K313" i="2" s="1"/>
  <c r="K58" i="2" s="1"/>
  <c r="K317" i="2"/>
  <c r="BE317" i="2" s="1"/>
  <c r="BK331" i="2"/>
  <c r="K341" i="2"/>
  <c r="BE341" i="2" s="1"/>
  <c r="BK355" i="2"/>
  <c r="K365" i="2"/>
  <c r="BE365" i="2" s="1"/>
  <c r="BK374" i="2"/>
  <c r="K377" i="2"/>
  <c r="BE377" i="2" s="1"/>
  <c r="K382" i="2"/>
  <c r="BE382" i="2" s="1"/>
  <c r="BK391" i="2"/>
  <c r="K395" i="2"/>
  <c r="BE395" i="2" s="1"/>
  <c r="BK405" i="2"/>
  <c r="BK381" i="2" s="1"/>
  <c r="K381" i="2" s="1"/>
  <c r="K59" i="2" s="1"/>
  <c r="BK410" i="2"/>
  <c r="BK409" i="2" s="1"/>
  <c r="K409" i="2" s="1"/>
  <c r="K60" i="2" s="1"/>
  <c r="BK414" i="2"/>
  <c r="BK413" i="2" s="1"/>
  <c r="K413" i="2" s="1"/>
  <c r="K61" i="2" s="1"/>
  <c r="K417" i="2"/>
  <c r="BE417" i="2" s="1"/>
  <c r="BK434" i="2"/>
  <c r="BK421" i="2" s="1"/>
  <c r="K421" i="2" s="1"/>
  <c r="K62" i="2" s="1"/>
  <c r="BK438" i="2"/>
  <c r="BK437" i="2" s="1"/>
  <c r="K437" i="2" s="1"/>
  <c r="K63" i="2" s="1"/>
  <c r="BK458" i="2"/>
  <c r="K459" i="2"/>
  <c r="BE459" i="2" s="1"/>
  <c r="BK468" i="2"/>
  <c r="BK476" i="2"/>
  <c r="BK479" i="2"/>
  <c r="BK478" i="2" s="1"/>
  <c r="K478" i="2" s="1"/>
  <c r="K64" i="2" s="1"/>
  <c r="K481" i="2"/>
  <c r="BE481" i="2" s="1"/>
  <c r="BK491" i="2"/>
  <c r="K492" i="2"/>
  <c r="BE492" i="2" s="1"/>
  <c r="K430" i="2"/>
  <c r="BE430" i="2" s="1"/>
  <c r="K449" i="2"/>
  <c r="BE449" i="2" s="1"/>
  <c r="K463" i="2"/>
  <c r="BE463" i="2" s="1"/>
  <c r="K475" i="2"/>
  <c r="BE475" i="2" s="1"/>
  <c r="K490" i="2"/>
  <c r="BE490" i="2" s="1"/>
  <c r="K86" i="2" l="1"/>
  <c r="K56" i="2" s="1"/>
  <c r="BK85" i="2"/>
  <c r="Q85" i="2"/>
  <c r="I56" i="2"/>
  <c r="W27" i="1"/>
  <c r="AY51" i="1"/>
  <c r="AK27" i="1" s="1"/>
  <c r="W28" i="1"/>
  <c r="AZ51" i="1"/>
  <c r="K30" i="2"/>
  <c r="AX52" i="1" s="1"/>
  <c r="AV52" i="1" s="1"/>
  <c r="F30" i="2"/>
  <c r="BB52" i="1" s="1"/>
  <c r="BB51" i="1" s="1"/>
  <c r="AX51" i="1" l="1"/>
  <c r="W26" i="1"/>
  <c r="Q84" i="2"/>
  <c r="I54" i="2" s="1"/>
  <c r="K25" i="2" s="1"/>
  <c r="AS52" i="1" s="1"/>
  <c r="AS51" i="1" s="1"/>
  <c r="I55" i="2"/>
  <c r="K85" i="2"/>
  <c r="K55" i="2" s="1"/>
  <c r="BK84" i="2"/>
  <c r="K84" i="2" s="1"/>
  <c r="K54" i="2" l="1"/>
  <c r="K27" i="2"/>
  <c r="AK26" i="1"/>
  <c r="AV51" i="1"/>
  <c r="AG52" i="1" l="1"/>
  <c r="K36" i="2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<sst xmlns="http://schemas.openxmlformats.org/spreadsheetml/2006/main" count="5027" uniqueCount="988">
  <si>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</si>
  <si>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</si>
  <si>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</si>
  <si>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</si>
  <si>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</si>
  <si>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</si>
  <si>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</si>
  <si>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True</t>
  </si>
  <si>
    <t>{7fd1097e-fdbe-43c1-8bf4-f28e1155789f}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</si>
  <si>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</si>
  <si>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</si>
  <si>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</si>
  <si>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</si>
  <si>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</si>
  <si>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</si>
  <si>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</si>
  <si>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</si>
  <si>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16092-14XR-KM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</si>
  <si>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</si>
  <si>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</si>
  <si>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Oprava hráze VN Arboretum</t>
  </si>
  <si>
    <t>KSO:</t>
  </si>
  <si>
    <t/>
  </si>
  <si>
    <t>CC-CZ:</t>
  </si>
  <si>
    <t>Místo:</t>
  </si>
  <si>
    <t>k.ú. Křtiny</t>
  </si>
  <si>
    <t>Datum:</t>
  </si>
  <si>
    <t>06.03.2017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</si>
  <si>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</si>
  <si>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</si>
  <si>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</si>
  <si>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</si>
  <si>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</si>
  <si>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</si>
  <si>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</si>
  <si>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00220078</t>
  </si>
  <si>
    <t>Regioprojekt Brno, s.r.o</t>
  </si>
  <si>
    <t>CZ00220078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</si>
  <si>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</si>
  <si>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</si>
  <si>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</si>
  <si>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</si>
  <si>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</si>
  <si>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</si>
  <si>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</si>
  <si>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</si>
  <si>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</si>
  <si>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</si>
  <si>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</si>
  <si>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</si>
  <si>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</si>
  <si>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</si>
  <si>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</si>
  <si>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</si>
  <si>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</si>
  <si>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</si>
  <si>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</si>
  <si>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</si>
  <si>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</si>
  <si>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</si>
  <si>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</si>
  <si>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</si>
  <si>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</si>
  <si>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</si>
  <si>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</si>
  <si>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</si>
  <si>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</si>
  <si>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</si>
  <si>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</si>
  <si>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</si>
  <si>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</si>
  <si>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</si>
  <si>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</si>
  <si>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</si>
  <si>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</si>
  <si>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</si>
  <si>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</si>
  <si>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</si>
  <si>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</si>
  <si>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</si>
  <si>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</si>
  <si>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</si>
  <si>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</si>
  <si>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</si>
  <si>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</si>
  <si>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</si>
  <si>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</si>
  <si>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Prokop</t>
  </si>
  <si>
    <t>40</t>
  </si>
  <si>
    <t>2</t>
  </si>
  <si>
    <t>ROVNANINA</t>
  </si>
  <si>
    <t>19,5</t>
  </si>
  <si>
    <t>KRYCÍ LIST SOUPISU</t>
  </si>
  <si>
    <t>ZAHOZ</t>
  </si>
  <si>
    <t>12</t>
  </si>
  <si>
    <t>ZASYP_CELKEM</t>
  </si>
  <si>
    <t>71,56</t>
  </si>
  <si>
    <t>KARI</t>
  </si>
  <si>
    <t>0,304</t>
  </si>
  <si>
    <t>JAMY</t>
  </si>
  <si>
    <t>50</t>
  </si>
  <si>
    <t>BEDNĚNÍ</t>
  </si>
  <si>
    <t>67,902</t>
  </si>
  <si>
    <t>TRAVA_R</t>
  </si>
  <si>
    <t>118,64</t>
  </si>
  <si>
    <t>OBKLAD</t>
  </si>
  <si>
    <t>6,021</t>
  </si>
  <si>
    <t>DLAŽBA</t>
  </si>
  <si>
    <t>5,518</t>
  </si>
  <si>
    <t>RYHA_ODBER</t>
  </si>
  <si>
    <t>24,64</t>
  </si>
  <si>
    <t>PAZENI</t>
  </si>
  <si>
    <t>56</t>
  </si>
  <si>
    <t>ZED</t>
  </si>
  <si>
    <t>5,46</t>
  </si>
  <si>
    <t>OCEL</t>
  </si>
  <si>
    <t>0,309</t>
  </si>
  <si>
    <t>ORNICE_SKOL</t>
  </si>
  <si>
    <t>1,56</t>
  </si>
  <si>
    <t>POTRUBI</t>
  </si>
  <si>
    <t>20,9</t>
  </si>
  <si>
    <t>DREVO</t>
  </si>
  <si>
    <t>1,423</t>
  </si>
  <si>
    <t>RIMSA</t>
  </si>
  <si>
    <t>0,783</t>
  </si>
  <si>
    <t>CESTA</t>
  </si>
  <si>
    <t>5,2</t>
  </si>
  <si>
    <t>DEPONIE</t>
  </si>
  <si>
    <t>49,24</t>
  </si>
  <si>
    <t>RYHA_ODBER2</t>
  </si>
  <si>
    <t>6,16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</si>
  <si>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</si>
  <si>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</si>
  <si>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</si>
  <si>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</si>
  <si>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</si>
  <si>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</si>
  <si>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</si>
  <si>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</si>
  <si>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</si>
  <si>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</si>
  <si>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</si>
  <si>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</si>
  <si>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</si>
  <si>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</si>
  <si>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</si>
  <si>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</si>
  <si>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</si>
  <si>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</si>
  <si>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</si>
  <si>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</si>
  <si>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</si>
  <si>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</si>
  <si>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</si>
  <si>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</si>
  <si>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</si>
  <si>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</si>
  <si>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</si>
  <si>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</si>
  <si>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</si>
  <si>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</si>
  <si>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</si>
  <si>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</si>
  <si>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</si>
  <si>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</si>
  <si>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</si>
  <si>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</si>
  <si>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</si>
  <si>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</si>
  <si>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</si>
  <si>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</si>
  <si>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</si>
  <si>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</si>
  <si>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</si>
  <si>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</si>
  <si>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</si>
  <si>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</si>
  <si>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</si>
  <si>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2017 01</t>
  </si>
  <si>
    <t>4</t>
  </si>
  <si>
    <t>-473345804</t>
  </si>
  <si>
    <t>VV</t>
  </si>
  <si>
    <t>"Celková plocha keřů" 45</t>
  </si>
  <si>
    <t>Součet</t>
  </si>
  <si>
    <t>112101101</t>
  </si>
  <si>
    <t>Kácení stromů s odřezáním kmene a s odvětvením listnatých, průměru kmene přes 100 do 300 mm</t>
  </si>
  <si>
    <t>kus</t>
  </si>
  <si>
    <t>-1869007030</t>
  </si>
  <si>
    <t>"Stromy na návodním líci hráze" 2</t>
  </si>
  <si>
    <t>3</t>
  </si>
  <si>
    <t>112101102</t>
  </si>
  <si>
    <t>Kácení stromů s odřezáním kmene a s odvětvením listnatých, průměru kmene přes 300 do 500 mm</t>
  </si>
  <si>
    <t>2051868184</t>
  </si>
  <si>
    <t>"Strom na vzdušném líci hráze" 1</t>
  </si>
  <si>
    <t>112201101</t>
  </si>
  <si>
    <t>Odstranění pařezů s jejich vykopáním, vytrháním nebo odstřelením, s přesekáním kořenů průměru přes 100 do 300 mm</t>
  </si>
  <si>
    <t>1115934508</t>
  </si>
  <si>
    <t>5</t>
  </si>
  <si>
    <t>112201102</t>
  </si>
  <si>
    <t>Odstranění pařezů s jejich vykopáním, vytrháním nebo odstřelením, s přesekáním kořenů průměru přes 300 do 500 mm</t>
  </si>
  <si>
    <t>-1786559220</t>
  </si>
  <si>
    <t>6</t>
  </si>
  <si>
    <t>113107163</t>
  </si>
  <si>
    <t>Odstranění podkladů nebo krytů s přemístěním hmot na skládku na vzdálenost do 20 m nebo s naložením na dopravní prostředek v ploše jednotlivě přes 50 m2 do 200 m2 z kameniva hrubého drceného, o tl. vrstvy přes 200 do 300 mm</t>
  </si>
  <si>
    <t>-256306442</t>
  </si>
  <si>
    <t>"Odstranění pojízdné části korynu hráze" CESTA</t>
  </si>
  <si>
    <t>7</t>
  </si>
  <si>
    <t>114203202</t>
  </si>
  <si>
    <t>Očištění lomového kamene nebo betonových tvárnic získaných při rozebrání dlažeb, záhozů, rovnanin a soustřeďovacích staveb od malty</t>
  </si>
  <si>
    <t>m3</t>
  </si>
  <si>
    <t>-404609961</t>
  </si>
  <si>
    <t>"Očištění kamene rozebráné opěrné zdi v bezp. přelivu od malty" ZED</t>
  </si>
  <si>
    <t>8</t>
  </si>
  <si>
    <t>115101201</t>
  </si>
  <si>
    <t>Čerpání vody na dopravní výšku do 10 m s uvažovaným průměrným přítokem do 500 l/min</t>
  </si>
  <si>
    <t>hod</t>
  </si>
  <si>
    <t>1945349716</t>
  </si>
  <si>
    <t>P</t>
  </si>
  <si>
    <t>Poznámka k položce:
-vyčerpání vody z jímky pro odběr pro školky</t>
  </si>
  <si>
    <t>"Čerpání vody z jímky" 5</t>
  </si>
  <si>
    <t>9</t>
  </si>
  <si>
    <t>132212201</t>
  </si>
  <si>
    <t>Hloubení zapažených i nezapažených rýh šířky přes 600 do 2 000 mm ručním nebo pneumatickým nářadím s urovnáním dna do předepsaného profilu a spádu v horninách tř. 3 soudržných</t>
  </si>
  <si>
    <t>65229387</t>
  </si>
  <si>
    <t>Poznámka k položce:
-ruční výkop u potrubí odběru pro školky a případně v blízkosti stromu</t>
  </si>
  <si>
    <t>"Výkop pro odstranění stáv. potrubí odběru pro školky - kolem potrubí" 1,1*0,4*14</t>
  </si>
  <si>
    <t>RYHA_ODBER2*0,6</t>
  </si>
  <si>
    <t>"Kolem stromu v případě blízkých výkopů" 1*0,6</t>
  </si>
  <si>
    <t>10</t>
  </si>
  <si>
    <t>132212209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</si>
  <si>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</si>
  <si>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1807803547</t>
  </si>
  <si>
    <t>RYHA_ODBER2*0,6*0,3</t>
  </si>
  <si>
    <t>"Kolem stromu v případě blízkých výkopů" 1*0,6*0,3</t>
  </si>
  <si>
    <t>11</t>
  </si>
  <si>
    <t>132312201</t>
  </si>
  <si>
    <t>Hloubení zapažených i nezapažených rýh šířky přes 600 do 2 000 mm ručním nebo pneumatickým nářadím s urovnáním dna do předepsaného profilu a spádu v horninách tř. 4 soudržných</t>
  </si>
  <si>
    <t>1863034721</t>
  </si>
  <si>
    <t>RYHA_ODBER2*0,4</t>
  </si>
  <si>
    <t>"Kolem stromu v případě blízkých výkopů" 1*0,4</t>
  </si>
  <si>
    <t>132312209</t>
  </si>
  <si>
    <t>Hloubení zapažených i nezapažených rýh šířky přes 600 do 2 000 mm ručním nebo pneumatickým nářadím s urovnáním dna do předepsaného profilu a spádu v horninách tř. 4 Příplatek k cenám za lepivost horniny tř. 4</t>
  </si>
  <si>
    <t>-1787861632</t>
  </si>
  <si>
    <t>RYHA_ODBER2*0,4*0,3</t>
  </si>
  <si>
    <t>"Kolem stromu v případě blízkých výkopů" 1*0,4*0,3</t>
  </si>
  <si>
    <t>13</t>
  </si>
  <si>
    <t>162201152</t>
  </si>
  <si>
    <t>Vodorovné přemístění výkopku nebo sypaniny po suchu na obvyklém dopravním prostředku, bez naložení výkopku, avšak se složením bez rozhrnutí z horniny tř. 5 až 7 na vzdálenost přes 20 do 50 m</t>
  </si>
  <si>
    <t>451505014</t>
  </si>
  <si>
    <t>"Přemístění kam. rovnaniny na mezideponii"  ROVNANINA*0,3</t>
  </si>
  <si>
    <t>"Přemístění kam. rovnaniny z mezideponii"  ROVNANINA*0,3</t>
  </si>
  <si>
    <t>14</t>
  </si>
  <si>
    <t>162201411</t>
  </si>
  <si>
    <t>Vodorovné přemístění větví, kmenů nebo pařezů s naložením, složením a dopravou do 1000 m kmenů stromů listnatých, průměru přes 100 do 300 mm</t>
  </si>
  <si>
    <t>-1262342764</t>
  </si>
  <si>
    <t>162201412</t>
  </si>
  <si>
    <t>Vodorovné přemístění větví, kmenů nebo pařezů s naložením, složením a dopravou do 1000 m kmenů stromů listnatých, průměru přes 300 do 500 mm</t>
  </si>
  <si>
    <t>2079838898</t>
  </si>
  <si>
    <t>"Strom na vzdušném líci hráze bránící ve výkopech" 1</t>
  </si>
  <si>
    <t>16</t>
  </si>
  <si>
    <t>162301151</t>
  </si>
  <si>
    <t>Vodorovné přemístění výkopku nebo sypaniny po suchu na obvyklém dopravním prostředku, bez naložení výkopku, avšak se složením bez rozhrnutí z horniny tř. 5 až 7 na vzdálenost přes 50 do 500 m</t>
  </si>
  <si>
    <t>-996168141</t>
  </si>
  <si>
    <t>Poznámka k položce:
- rozebraná opěrná zeď bude použita na zpevnění návodního líce a břehů nádrže</t>
  </si>
  <si>
    <t>"Přemístění kam. rovnaniny na mezideponii" ROVNANINA*0,7</t>
  </si>
  <si>
    <t>"Přemístění kam. rovnaniny z mezideponii" ROVNANINA*0,7</t>
  </si>
  <si>
    <t>"Částečné přemístění rozebrané opěrné zdi u bezp. přelivu" ZED*0,5</t>
  </si>
  <si>
    <t>17</t>
  </si>
  <si>
    <t>162301501</t>
  </si>
  <si>
    <t>Vodorovné přemístění smýcených křovin do průměru kmene 100 mm na vzdálenost do 5 000 m</t>
  </si>
  <si>
    <t>-700543567</t>
  </si>
  <si>
    <t>18</t>
  </si>
  <si>
    <t>167101151</t>
  </si>
  <si>
    <t>Nakládání, skládání a překládání neulehlého výkopku nebo sypaniny nakládání, množství do 100 m3, z hornin tř. 5 až 7</t>
  </si>
  <si>
    <t>872976257</t>
  </si>
  <si>
    <t>"Přemístění kam. rovnaniny z mezideponii" ROVNANINA</t>
  </si>
  <si>
    <t>19</t>
  </si>
  <si>
    <t>174201201</t>
  </si>
  <si>
    <t>Zásyp jam po pařezech výkopkem z horniny získané při dobývání pařezů s hrubým urovnáním povrchu zasypávky průměru pařezu přes 100 do 300 mm</t>
  </si>
  <si>
    <t>1898746282</t>
  </si>
  <si>
    <t>20</t>
  </si>
  <si>
    <t>174201202</t>
  </si>
  <si>
    <t>Zásyp jam po pařezech výkopkem z horniny získané při dobývání pařezů s hrubým urovnáním povrchu zasypávky průměru pařezu přes 300 do 500 mm</t>
  </si>
  <si>
    <t>874693022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</si>
  <si>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</si>
  <si>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</si>
  <si>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-402349982</t>
  </si>
  <si>
    <t>((0,5*1,1)-(3,14*0,1*0,1))*19</t>
  </si>
  <si>
    <t>22</t>
  </si>
  <si>
    <t>M</t>
  </si>
  <si>
    <t>583312000</t>
  </si>
  <si>
    <t>štěrkopísek netříděný zásypový materiál</t>
  </si>
  <si>
    <t>t</t>
  </si>
  <si>
    <t>38171886</t>
  </si>
  <si>
    <t>9,853*2 'Přepočtené koeficientem množství</t>
  </si>
  <si>
    <t>23</t>
  </si>
  <si>
    <t>181301101</t>
  </si>
  <si>
    <t>Rozprostření a urovnání ornice v rovině nebo ve svahu sklonu do 1:5 při souvislé ploše do 500 m2, tl. vrstvy do 100 mm</t>
  </si>
  <si>
    <t>415934485</t>
  </si>
  <si>
    <t>"Na deponii" DEPONIE</t>
  </si>
  <si>
    <t>24</t>
  </si>
  <si>
    <t>181951102</t>
  </si>
  <si>
    <t>Úprava pláně vyrovnáním výškových rozdílů v hornině tř. 1 až 4 se zhutněním</t>
  </si>
  <si>
    <t>-2011414749</t>
  </si>
  <si>
    <t>"Deponie - výška uložení 1 m" (RYHA_ODBER2+RYHA_ODBER+PROKOP+JAMY)-(ZASYP_CELKEM)</t>
  </si>
  <si>
    <t>25</t>
  </si>
  <si>
    <t>R05</t>
  </si>
  <si>
    <t>Rozebrání zdiva z lomového kamene na cementovou maltu</t>
  </si>
  <si>
    <t>605010505</t>
  </si>
  <si>
    <t>Poznámka k položce:
- výchozí položka 114203102</t>
  </si>
  <si>
    <t>"Rozebrání opěrné kamenné zdi v bezp. přelivu" (6*1,3*0,6)+(2*1,3*0,3)</t>
  </si>
  <si>
    <t>26</t>
  </si>
  <si>
    <t>114203104</t>
  </si>
  <si>
    <t>Rozebrání dlažeb nebo záhozů s naložením na dopravní prostředek záhozů, rovnanin a soustřeďovacích staveb provedených na sucho</t>
  </si>
  <si>
    <t>-1743859012</t>
  </si>
  <si>
    <t>"Rozebrání rovnaniny v místě přelivu" 7*0,5</t>
  </si>
  <si>
    <t>"Rozebrání rovnaniny v místě odstranění stromů na náv. líci" 8*0,5</t>
  </si>
  <si>
    <t>"Rozebrání záhozu(pohozu) v místě nového opevnění u dřev. pilot" 100*0,3*0,4</t>
  </si>
  <si>
    <t>Mezisoučet</t>
  </si>
  <si>
    <t>"Pomístné rozebrání kam. rovn. na návodním líci 10%" 50*4,5*0,5*0,1</t>
  </si>
  <si>
    <t>27</t>
  </si>
  <si>
    <t>114203201</t>
  </si>
  <si>
    <t>Očištění lomového kamene nebo betonových tvárnic získaných při rozebrání dlažeb, záhozů, rovnanin a soustřeďovacích staveb od hlíny nebo písku</t>
  </si>
  <si>
    <t>608778967</t>
  </si>
  <si>
    <t>28</t>
  </si>
  <si>
    <t>114203301</t>
  </si>
  <si>
    <t>Třídění lomového kamene nebo betonových tvárnic získaných při rozebrání dlažeb, záhozů, rovnanin a soustřeďovacích staveb podle druhu, velikosti nebo tvaru</t>
  </si>
  <si>
    <t>104647982</t>
  </si>
  <si>
    <t>"Třídění rozebraného kamene v místě dřevěných pilot" ZAHOZ</t>
  </si>
  <si>
    <t>29</t>
  </si>
  <si>
    <t>121101101</t>
  </si>
  <si>
    <t>Sejmutí ornice nebo lesní půdy s vodorovným přemístěním na hromady v místě upotřebení nebo na dočasné či trvalé skládky se složením, na vzdálenost do 50 m</t>
  </si>
  <si>
    <t>1520445313</t>
  </si>
  <si>
    <t>"Sejmutí ornice v místě výkopu potrubí odběru pro školky" 1,3*8*0,15</t>
  </si>
  <si>
    <t>ORNICE_SKOL*0,3</t>
  </si>
  <si>
    <t>30</t>
  </si>
  <si>
    <t>121101102</t>
  </si>
  <si>
    <t>Sejmutí ornice nebo lesní půdy s vodorovným přemístěním na hromady v místě upotřebení nebo na dočasné či trvalé skládky se složením, na vzdálenost přes 50 do 100 m</t>
  </si>
  <si>
    <t>-1392176754</t>
  </si>
  <si>
    <t>"Sejmutí ornice v místě stáv. dřev. pilot v tl. 0,15 m" 1*14*0,15</t>
  </si>
  <si>
    <t>"Sejmutí ornice v místě výkopu potrubí odběru pro školky" ORNICE_SKOL*0,7</t>
  </si>
  <si>
    <t>"Sejmutí ornice v místě výkopu pro konstr. bezp. přelivu" 30*0,15</t>
  </si>
  <si>
    <t>31</t>
  </si>
  <si>
    <t>122201102</t>
  </si>
  <si>
    <t>Odkopávky a prokopávky nezapažené s přehozením výkopku na vzdálenost do 3 m nebo s naložením na dopravní prostředek v hornině tř. 3 přes 100 do 1 000 m3</t>
  </si>
  <si>
    <t>-627673693</t>
  </si>
  <si>
    <t>"Odkopávka v místě dřev. pilot" 40</t>
  </si>
  <si>
    <t>Prokop*0,6</t>
  </si>
  <si>
    <t>32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</si>
  <si>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</si>
  <si>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</si>
  <si>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-376154810</t>
  </si>
  <si>
    <t>Prokop*0,6*0,3</t>
  </si>
  <si>
    <t>33</t>
  </si>
  <si>
    <t>122301102</t>
  </si>
  <si>
    <t>Odkopávky a prokopávky nezapažené s přehozením výkopku na vzdálenost do 3 m nebo s naložením na dopravní prostředek v hornině tř. 4 přes 100 do 1 000 m3</t>
  </si>
  <si>
    <t>-1376826238</t>
  </si>
  <si>
    <t>Prokop*0,4</t>
  </si>
  <si>
    <t>34</t>
  </si>
  <si>
    <t>122301109</t>
  </si>
  <si>
    <t>Odkopávky a prokopávky nezapažené s přehozením výkopku na vzdálenost do 3 m nebo s naložením na dopravní prostředek v hornině tř. 4 Příplatek k cenám za lepivost horniny tř. 4</t>
  </si>
  <si>
    <t>645206060</t>
  </si>
  <si>
    <t>Prokop*0,4*0,3</t>
  </si>
  <si>
    <t>35</t>
  </si>
  <si>
    <t>131201101</t>
  </si>
  <si>
    <t>Hloubení nezapažených jam a zářezů s urovnáním dna do předepsaného profilu a spádu v hornině tř. 3 do 100 m3</t>
  </si>
  <si>
    <t>-7726762</t>
  </si>
  <si>
    <t>"Výkop pro konstrukci bezp. přelivu" 50</t>
  </si>
  <si>
    <t>JAMY*0,6</t>
  </si>
  <si>
    <t>36</t>
  </si>
  <si>
    <t>131201109</t>
  </si>
  <si>
    <t>Hloubení nezapažených jam a zářezů s urovnáním dna do předepsaného profilu a spádu Příplatek k cenám za lepivost horniny tř. 3</t>
  </si>
  <si>
    <t>328474648</t>
  </si>
  <si>
    <t>JAMY*0,6*0,3</t>
  </si>
  <si>
    <t>37</t>
  </si>
  <si>
    <t>131301101</t>
  </si>
  <si>
    <t>Hloubení nezapažených jam a zářezů s urovnáním dna do předepsaného profilu a spádu v hornině tř. 4 do 100 m3</t>
  </si>
  <si>
    <t>2002700747</t>
  </si>
  <si>
    <t>JAMY*0,4</t>
  </si>
  <si>
    <t>38</t>
  </si>
  <si>
    <t>131301109</t>
  </si>
  <si>
    <t>Hloubení nezapažených jam a zářezů s urovnáním dna do předepsaného profilu a spádu Příplatek k cenám za lepivost horniny tř. 4</t>
  </si>
  <si>
    <t>1426940689</t>
  </si>
  <si>
    <t>JAMY*0,4*0,3</t>
  </si>
  <si>
    <t>39</t>
  </si>
  <si>
    <t>132201201</t>
  </si>
  <si>
    <t>Hloubení zapažených i nezapažených rýh šířky přes 600 do 2 000 mm s urovnáním dna do předepsaného profilu a spádu v hornině tř. 3 do 100 m3</t>
  </si>
  <si>
    <t>-1912613895</t>
  </si>
  <si>
    <t>"Výkop pro odstranění stáv. potrubí odběru pro školky - po potrubí" 1,1*1,6*14</t>
  </si>
  <si>
    <t>RYHA_ODBER*0,6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</si>
  <si>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</si>
  <si>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</si>
  <si>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-695636155</t>
  </si>
  <si>
    <t>RYHA_ODBER*0,6*0,3</t>
  </si>
  <si>
    <t>41</t>
  </si>
  <si>
    <t>132301201</t>
  </si>
  <si>
    <t>Hloubení zapažených i nezapažených rýh šířky přes 600 do 2 000 mm s urovnáním dna do předepsaného profilu a spádu v hornině tř. 4 do 100 m3</t>
  </si>
  <si>
    <t>-567368678</t>
  </si>
  <si>
    <t>RYHA_ODBER*0,4</t>
  </si>
  <si>
    <t>42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</si>
  <si>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</si>
  <si>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</si>
  <si>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1149130353</t>
  </si>
  <si>
    <t>RYHA_ODBER*0,4*0,3</t>
  </si>
  <si>
    <t>43</t>
  </si>
  <si>
    <t>151101101</t>
  </si>
  <si>
    <t>Zřízení pažení a rozepření stěn rýh pro podzemní vedení pro všechny šířky rýhy příložné pro jakoukoliv mezerovitost, hloubky do 2 m</t>
  </si>
  <si>
    <t>160871084</t>
  </si>
  <si>
    <t>"Pažení výkopu rýhy pro ostranění a zřízení potrubí odběru" (2*14)*2</t>
  </si>
  <si>
    <t>PAZENI*0,7</t>
  </si>
  <si>
    <t>44</t>
  </si>
  <si>
    <t>151101102</t>
  </si>
  <si>
    <t>Zřízení pažení a rozepření stěn rýh pro podzemní vedení pro všechny šířky rýhy příložné pro jakoukoliv mezerovitost, hloubky do 4 m</t>
  </si>
  <si>
    <t>892561020</t>
  </si>
  <si>
    <t>PAZENI*0,3</t>
  </si>
  <si>
    <t>45</t>
  </si>
  <si>
    <t>151101111</t>
  </si>
  <si>
    <t>Odstranění pažení a rozepření stěn rýh pro podzemní vedení s uložením materiálu na vzdálenost do 3 m od kraje výkopu příložné, hloubky do 2 m</t>
  </si>
  <si>
    <t>-419547552</t>
  </si>
  <si>
    <t>46</t>
  </si>
  <si>
    <t>151101112</t>
  </si>
  <si>
    <t>Odstranění pažení a rozepření stěn rýh pro podzemní vedení s uložením materiálu na vzdálenost do 3 m od kraje výkopu příložné, hloubky přes 2 do 4 m</t>
  </si>
  <si>
    <t>2075856807</t>
  </si>
  <si>
    <t>47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</si>
  <si>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</si>
  <si>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</si>
  <si>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-2048050773</t>
  </si>
  <si>
    <t>"Výkop rýhy pro odstranění potrubí odběru pro školky" (RYHA_ODBER+RYHA_ODBER2)*0,3</t>
  </si>
  <si>
    <t>"Výkop jámy pro konstrukci bezp. přelivu" JAMY*0,3</t>
  </si>
  <si>
    <t>"Zásyp jámy po zhotovení konstrukce bezp. přelivu - z deponie" 40*0,3</t>
  </si>
  <si>
    <t>48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</si>
  <si>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</si>
  <si>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</si>
  <si>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1401380509</t>
  </si>
  <si>
    <t>"Z odkopů u dřev. pilot na deponii" Prokop</t>
  </si>
  <si>
    <t>"Zásyp svahu u stáv. dřev. pilot - z deponie" 0,5*20</t>
  </si>
  <si>
    <t>"Výkop rýhy pro odstranění potrubí odběru pro školky" (RYHA_ODBER+RYHA_ODBER2)*0,7</t>
  </si>
  <si>
    <t>"Zásyp rýhy pro odběr pro školky - z deponie" (RYHA_ODBER+RYHA_ODBER2)-(0,6*1,1*14)</t>
  </si>
  <si>
    <t>"Výkop jámy pro konstrukci bezp. přelivu" JAMY*0,7</t>
  </si>
  <si>
    <t>"Zásyp jámy po zhotovení konstrukce bezp. přelivu - z deponie" 40*0,7</t>
  </si>
  <si>
    <t>49</t>
  </si>
  <si>
    <t>167101102</t>
  </si>
  <si>
    <t>Nakládání, skládání a překládání neulehlého výkopku nebo sypaniny nakládání, množství přes 100 m3, z hornin tř. 1 až 4</t>
  </si>
  <si>
    <t>1023877661</t>
  </si>
  <si>
    <t>"Zásyp svahu u stáv. dřev. pilot - nakládání z deponie" 0,5*20</t>
  </si>
  <si>
    <t>"Zásyp rýhy pro odběr pro škoky bez podsypu a obsypu" (RYHA_ODBER+RYHA_ODBER2)-(0,6*1,1*14)</t>
  </si>
  <si>
    <t>"Zásyp jámy po zhotovení konstrukce bezp. přelivu - z deponie" 40</t>
  </si>
  <si>
    <t>171101101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</si>
  <si>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</si>
  <si>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1439282173</t>
  </si>
  <si>
    <t>"Zásyp svahu u stáv. dřev. pilot - nakládání z deponie" 0,5*24</t>
  </si>
  <si>
    <t>51</t>
  </si>
  <si>
    <t>174101101</t>
  </si>
  <si>
    <t>Zásyp sypaninou z jakékoliv horniny s uložením výkopku ve vrstvách se zhutněním jam, šachet, rýh nebo kolem objektů v těchto vykopávkách</t>
  </si>
  <si>
    <t>-1472569610</t>
  </si>
  <si>
    <t>"Zásyp rýhy pro odběr pro školky po odečtení podsypu a obsypu" (RYHA_ODBER+RYHA_ODBER2)-(0,6*1,1*14)</t>
  </si>
  <si>
    <t>"Zásyp jámy po zhotovení bezp. objektu" 40</t>
  </si>
  <si>
    <t>52</t>
  </si>
  <si>
    <t>181411121</t>
  </si>
  <si>
    <t>Založení trávníku na půdě předem připravené plochy do 1000 m2 výsevem včetně utažení lučního v rovině nebo na svahu do 1:5</t>
  </si>
  <si>
    <t>35114484</t>
  </si>
  <si>
    <t>"Založení trávníku v místě stáv. dřev. pilot" 1*24</t>
  </si>
  <si>
    <t>"Založení trávníku v místě výkopu potrubí odběru pro školky" 1,3*8</t>
  </si>
  <si>
    <t>"Založení trávníku v místě výkopu jámy pro bezp. přeliv" 35</t>
  </si>
  <si>
    <t>"V místě deponie" DEPONIE</t>
  </si>
  <si>
    <t>53</t>
  </si>
  <si>
    <t>005724720</t>
  </si>
  <si>
    <t>osivo směs travní krajinná - rovinná</t>
  </si>
  <si>
    <t>kg</t>
  </si>
  <si>
    <t>-1648760785</t>
  </si>
  <si>
    <t>54</t>
  </si>
  <si>
    <t>182101101</t>
  </si>
  <si>
    <t>Svahování trvalých svahů do projektovaných profilů s potřebným přemístěním výkopku při svahování v zářezech v hornině tř. 1 až 4</t>
  </si>
  <si>
    <t>1499032375</t>
  </si>
  <si>
    <t>"Svahování v místě nového opevnění kam. rovn. (60%)" (24*6)*0,6</t>
  </si>
  <si>
    <t>55</t>
  </si>
  <si>
    <t>182201101</t>
  </si>
  <si>
    <t>Svahování trvalých svahů do projektovaných profilů s potřebným přemístěním výkopku při svahování násypů v jakékoliv hornině</t>
  </si>
  <si>
    <t>-1637174099</t>
  </si>
  <si>
    <t>"Svahování v místě nového opevnění kam. rovn. (40%)" (24*6)*0,4</t>
  </si>
  <si>
    <t>R11</t>
  </si>
  <si>
    <t>Bourání konstrukcí ve vykopávkách - prefabrikáty a betonové konstrukce</t>
  </si>
  <si>
    <t>-2032513797</t>
  </si>
  <si>
    <t>Poznámka k položce:
- rozebrání a rozbourání konstrukcí z betonových prefabrikátů, betonových konstrukcí 
- včetně přesunu a naložení na dopravní prostředek
- přesný rozsah bude upřesněn po odkrytí konstrukcí</t>
  </si>
  <si>
    <t xml:space="preserve">"Přeliv-Betonové pilíře" (0,6*0,8*2,6)*2 </t>
  </si>
  <si>
    <t>"Přeliv-Základ betonových pilířů" (1,4*0,9*0,8)*2</t>
  </si>
  <si>
    <t>"Přeliv-základ pod opěrnými zdmi" (5,7*1,2*0,8)+(2,2*1*0,8)</t>
  </si>
  <si>
    <t>"Přeliv-dno" 3,2*2,3*0,3</t>
  </si>
  <si>
    <t>"Přeliv-základ pod česle" (1,8*0,25*0,35)+(2,2*0,25*0,35)</t>
  </si>
  <si>
    <t>"Přeliv-základ pod základ česlí" (1,8*0,5*0,35)+(2,2*0,5*0,35)</t>
  </si>
  <si>
    <t>"Odbourání narušeného betonu v místě kaveren bezp. přelivu" 0,5</t>
  </si>
  <si>
    <t>57</t>
  </si>
  <si>
    <t>R28</t>
  </si>
  <si>
    <t>Příplatek za třídění vytěžených zemin podle vhodnosti pro použití</t>
  </si>
  <si>
    <t>2119345227</t>
  </si>
  <si>
    <t>RYHA_ODBER+RYHA_ODBER2+PROKOP+JAMY</t>
  </si>
  <si>
    <t>Zakládání</t>
  </si>
  <si>
    <t>58</t>
  </si>
  <si>
    <t>274315222</t>
  </si>
  <si>
    <t>Základové konstrukce z betonu pasy prostého bez zvýšených nároků na prostředí tř. C 8/10</t>
  </si>
  <si>
    <t>1471936879</t>
  </si>
  <si>
    <t>Poznámka k položce:
- podkladní betony tloušťky 100 mm</t>
  </si>
  <si>
    <t>"Základ pod konstrukci bezp. přelivu" (7*1,8+2,2*5,3+((1,8*2,9)/2)+((1,8*2,5)/2))*0,1</t>
  </si>
  <si>
    <t>59</t>
  </si>
  <si>
    <t>275351111</t>
  </si>
  <si>
    <t>Bednění základových konstrukcí bloků tradiční oboustranné</t>
  </si>
  <si>
    <t>CS ÚRS 2016 02</t>
  </si>
  <si>
    <t>-1719949833</t>
  </si>
  <si>
    <t>"Základ pod konstrukci bezp. přelivu" (7+1,8+1,7+2,2+3,1+3+0,4)*0,1</t>
  </si>
  <si>
    <t>Svislé a kompletní konstrukce</t>
  </si>
  <si>
    <t>60</t>
  </si>
  <si>
    <t>317321017</t>
  </si>
  <si>
    <t>Římsy opěrných zdí a valů z betonu železového tř. C 25/30</t>
  </si>
  <si>
    <t>-1169178028</t>
  </si>
  <si>
    <t>"Betonové zhlaví pilířů" (0,12*0,86*0,66)*2</t>
  </si>
  <si>
    <t>61</t>
  </si>
  <si>
    <t>317353111</t>
  </si>
  <si>
    <t>Bednění říms opěrných zdí a valů jakéhokoliv tvaru přímých, zalomených nebo jinak zakřivených zřízení</t>
  </si>
  <si>
    <t>-1738613073</t>
  </si>
  <si>
    <t>"Bednění zhlaví pilířů" (((0,86*2+0,6*2)*0,03)+((0,86*2+0,66*2)*0,1))*2</t>
  </si>
  <si>
    <t>62</t>
  </si>
  <si>
    <t>317353112</t>
  </si>
  <si>
    <t>Bednění říms opěrných zdí a valů jakéhokoliv tvaru přímých, zalomených nebo jinak zakřivených odstranění</t>
  </si>
  <si>
    <t>890474496</t>
  </si>
  <si>
    <t>63</t>
  </si>
  <si>
    <t>321311115</t>
  </si>
  <si>
    <t>Konstrukce z betonu vodních staveb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</si>
  <si>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-1645371828</t>
  </si>
  <si>
    <t>"Základ pod konstrukci bezp. přelivu" ((2,3*0,9)+(6,7+((2,35+1,74)/2)+((2,67+1,19)/2)+((2,37+2,25)/2))*1,2)*0,8</t>
  </si>
  <si>
    <t>"Betonový podklad pod česle" (2,4+1,6)*0,35*0,4</t>
  </si>
  <si>
    <t>"Betonový základ zdi" (5,8+3)*0,3*1,2</t>
  </si>
  <si>
    <t>"Betonové pilíře s drážkami pro osazení stavidla" ((0,6*0,8*3,37)-(0,16*0,36*3,3))*2</t>
  </si>
  <si>
    <t>"Vyplnění drážek v bet. pilířích po osazení stavidla" ((0,16*0,36*3,3)-(0,09*0,16*3,3))*2</t>
  </si>
  <si>
    <t>"Vyplnění kaveren za bet. pilíři" 0,5</t>
  </si>
  <si>
    <t>64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</si>
  <si>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</si>
  <si>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</si>
  <si>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-1029930371</t>
  </si>
  <si>
    <t>"Základ pod konstrukci bezp. přelivu" ((6,7+1,2+1,7+2,4+2,7+2,9+0,5)+(2,9+1,8+1,2+2,4+1,1))*0,8</t>
  </si>
  <si>
    <t>"Podklad pod konstrukci česlí" (2,5+1,7+2,3+1,6)*0,4</t>
  </si>
  <si>
    <t>"Betonová část opěrných zdí" ((5,7*2)+0,3+0,3+3,3+2,6)*1,2</t>
  </si>
  <si>
    <t>"Betonové pilíře včetně drážky pro osazení stavidla (3 strany)" (((0,8+0,6)+(0,1+0,16+0,36+0,16+0,14))*3,37)*2</t>
  </si>
  <si>
    <t>"Bednění pro dobetonování drážek v pilířích" (0,1+0,1)*3,37*2</t>
  </si>
  <si>
    <t>"Bednění pilířů nad mostovkou (1 strana)" 1,4*0,8*2</t>
  </si>
  <si>
    <t>"Bednění části pilíře pod mostovkou" 1,51*0,5</t>
  </si>
  <si>
    <t>"Drážka pro osazení stavidla v základu" 0,36*1,57+1,57*0,165*2+0,36*0,165*2</t>
  </si>
  <si>
    <t>65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</si>
  <si>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</si>
  <si>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</si>
  <si>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664526133</t>
  </si>
  <si>
    <t>66</t>
  </si>
  <si>
    <t>321366111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</si>
  <si>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</si>
  <si>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-2102957649</t>
  </si>
  <si>
    <t>Poznámka k položce:
-výztuž použitá na provázání betonových pilířů a zhlaví pilířů, podepření sítě KARI ve zhlaví pilíře
-průměr 10 mm, délka jedhoho prutu 1,8 m
-dodržení minimálního kotvení 500 x 10 = 500 mm</t>
  </si>
  <si>
    <t>"Zhlaví betonových pilířů, pr. 10mm, hm. 0,617 kg/m" (4*1,8)*0,617/1000</t>
  </si>
  <si>
    <t>67</t>
  </si>
  <si>
    <t>321366112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</si>
  <si>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</si>
  <si>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-1931007210</t>
  </si>
  <si>
    <t>"Propojení základu pilířů s tělesem pilíře, pr. 16mm, hm. 1,578 kg/m" ((12*1,75*1,578)/1000)*2</t>
  </si>
  <si>
    <t>"Propojení základu opěrných zdí s bet. částí opěrných zdí, pr. 16mm, hm. 1,578 kg/m" (64*1,75*1,578)/1000</t>
  </si>
  <si>
    <t>"Propojení základu česlí s betonovým podkladem pod česle, pr. 16mm, hm. 1,578 kg/m" (32*1,3*1,578)/1000</t>
  </si>
  <si>
    <t>"10% prostřih" OCEL*1,1</t>
  </si>
  <si>
    <t>68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</si>
  <si>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</si>
  <si>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</si>
  <si>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-837325807</t>
  </si>
  <si>
    <t>"Výztuž základu pod betonové pilíře" (3,3*(0,8+0,8+0,7+0,7))*4,44/1000</t>
  </si>
  <si>
    <t>"Výztuž základu pod opěrnými zdmi" ((5,5*(1,1+1,1+0,7+0,7))+(2,9*(1,1+1,1+0,7+0,7)))*4,44/1000</t>
  </si>
  <si>
    <t>"Výztuž základu pod česlemi" ((1,1+1,1+0,7+0,7)*(1,9+1,4))*4,44/1000</t>
  </si>
  <si>
    <t>"Výztuž betonového podkladu pod česle" ((2,3+1,5)*0,2*0,3)*4,44/1000</t>
  </si>
  <si>
    <t>"Výztuž betonových pilířů" (((0,7+0,7+0,5+0,5)*3,2)*2)*4,44/1000</t>
  </si>
  <si>
    <t>"Výztuž zhlaví pilířů"  ((0,55*0,75)*2)*4,44/1000</t>
  </si>
  <si>
    <t>"15% prostřih a překrytí" KARI*1,15</t>
  </si>
  <si>
    <t>69</t>
  </si>
  <si>
    <t>326215221</t>
  </si>
  <si>
    <t>Zdivo hradících konstrukcí lesnickotechnických meliorací z lomového kamene štípaného nebo ručně vybíraného na maltu z pravidelných kamenů objemu 1 kusu kamene přes 0,02 m3</t>
  </si>
  <si>
    <t>1685331531</t>
  </si>
  <si>
    <t>"Obklad opěrných zdí" (((5,7*1,5)+(0,6*1,5)+(5,7*0,6))+((3*1,5)+(0,6*1,5)+(3*0,6)))*0,3</t>
  </si>
  <si>
    <t>70</t>
  </si>
  <si>
    <t>326215911</t>
  </si>
  <si>
    <t>Zdivo hradících konstrukcí lesnickotechnických meliorací z lomového kamene štípaného nebo ručně vybíraného na maltu Příplatek k cenám za lícování zdiva jednostranné</t>
  </si>
  <si>
    <t>-525135779</t>
  </si>
  <si>
    <t>71</t>
  </si>
  <si>
    <t>326215921</t>
  </si>
  <si>
    <t>Zdivo hradících konstrukcí lesnickotechnických meliorací z lomového kamene štípaného nebo ručně vybíraného na maltu Příplatek k cenám za vytvoření hrany zdiva (rohu) vodorovné</t>
  </si>
  <si>
    <t>m</t>
  </si>
  <si>
    <t>4226114</t>
  </si>
  <si>
    <t>5,8+0,6+3,3+0,65</t>
  </si>
  <si>
    <t>72</t>
  </si>
  <si>
    <t>326215922</t>
  </si>
  <si>
    <t>Zdivo hradících konstrukcí lesnickotechnických meliorací z lomového kamene štípaného nebo ručně vybíraného na maltu Příplatek k cenám za vytvoření hrany zdiva (rohu) svislé</t>
  </si>
  <si>
    <t>1902768756</t>
  </si>
  <si>
    <t>1,5+1,5</t>
  </si>
  <si>
    <t>73</t>
  </si>
  <si>
    <t>R01</t>
  </si>
  <si>
    <t>Úprava ploch betonových po odbednění před zhotovením obkladu ze zdiva z l.k.</t>
  </si>
  <si>
    <t>-541888706</t>
  </si>
  <si>
    <t xml:space="preserve">Poznámka k položce:
- zdrsnění plochy např. rozbrušovačím kotoučem </t>
  </si>
  <si>
    <t>OBKLAD/0,3</t>
  </si>
  <si>
    <t>Vodorovné konstrukce</t>
  </si>
  <si>
    <t>74</t>
  </si>
  <si>
    <t>451311531</t>
  </si>
  <si>
    <t>Podklad z prostého betonu pod dlažbu pro prostředí s mrazovými cykly, ve vrstvě tl. přes 150 do 200 mm</t>
  </si>
  <si>
    <t>1904955244</t>
  </si>
  <si>
    <t>"Dno bezpečnostního přelivu" DLAŽBA</t>
  </si>
  <si>
    <t>75</t>
  </si>
  <si>
    <t>451573111</t>
  </si>
  <si>
    <t>Lože pod potrubí, stoky a drobné objekty v otevřeném výkopu z písku a štěrkopísku do 63 mm</t>
  </si>
  <si>
    <t>-285545245</t>
  </si>
  <si>
    <t>"Pod potrubí pro odběr pro školky" 1,1*19*0,1</t>
  </si>
  <si>
    <t>76</t>
  </si>
  <si>
    <t>457572211</t>
  </si>
  <si>
    <t>Filtrační vrstvy jakékoliv tloušťky a sklonu z hrubého těženého kameniva se zhutněním do 10 pojezdů/m3, frakce 16-32 mm</t>
  </si>
  <si>
    <t>-148140052</t>
  </si>
  <si>
    <t>"Filtrační vrstva pod kamennou rovnaninu" 6*24*0,2</t>
  </si>
  <si>
    <t>77</t>
  </si>
  <si>
    <t>R29</t>
  </si>
  <si>
    <t>Urovnání ploch záhozu z lomového kamene - materiál využit z opěrné zdi bezp. přelivu</t>
  </si>
  <si>
    <t>1837586727</t>
  </si>
  <si>
    <t>Poznámka k položce:
- výchozí položka 462519002</t>
  </si>
  <si>
    <t>"Použitý materiál ze stávající opěrné zdi" ZED</t>
  </si>
  <si>
    <t>78</t>
  </si>
  <si>
    <t>463211153</t>
  </si>
  <si>
    <t>Rovnanina z lomového kamene neupraveného pro podélné i příčné objekty objemu přes 3 m3, z kamene tříděného, s urovnáním líce a vyklínováním spár úlomky kamene hmotnost jednotlivých kamenů přes 200 kg</t>
  </si>
  <si>
    <t>211488997</t>
  </si>
  <si>
    <t>"Doplnění kam. rovn. na návodním líci 10%" 50*4,5*0,5*0,1</t>
  </si>
  <si>
    <t>"Nové opevnění kam. rovn. v místě stáv. dřev. pilot" 5,3*24*0,5</t>
  </si>
  <si>
    <t>"Patka opevnění kam. rovn. v místě stáv. dřev. pilot" 0,7*0,7*24</t>
  </si>
  <si>
    <t>79</t>
  </si>
  <si>
    <t>465513327</t>
  </si>
  <si>
    <t>Dlažba z lomového kamene lomařsky upraveného na cementovou maltu, s vyspárováním cementovou maltou, tl. kamene 300 mm</t>
  </si>
  <si>
    <t>-1336409555</t>
  </si>
  <si>
    <t>"Dno bezpečnostního přelivu" (2,9*1,1)+((1,9*1,4)/2)+(0,7*0,95)+((0,95*0,7)/2)</t>
  </si>
  <si>
    <t>80</t>
  </si>
  <si>
    <t>R013</t>
  </si>
  <si>
    <t>ocelové stavidlo D+M</t>
  </si>
  <si>
    <t>ks</t>
  </si>
  <si>
    <t>591593111</t>
  </si>
  <si>
    <t xml:space="preserve">Poznámka k položce:
- dodávka+ montáž, včetně cévové tyče a manipulačního zařízení, kotvících prvků:
stavidlový uzávěr, těsnění nerez/guma. nátěr 350 mikronů. 
- včetně dodávky a osazení vodících drážek a dosedacího prahu
</t>
  </si>
  <si>
    <t>81</t>
  </si>
  <si>
    <t>R10</t>
  </si>
  <si>
    <t>Rovnanina z lomového kamene neupraveného pro podélné i příčné objekty objemu přes 3 m3, z kamene tříděného, s urovnáním líce a vyklínováním spár úlomky kamene hmotnost jednotlivých kamenů přes 200 kg - BEZ MATERIÁLU</t>
  </si>
  <si>
    <t>-2043905657</t>
  </si>
  <si>
    <t>Poznámka k položce:
- znovupoužití rozebraného materiálu</t>
  </si>
  <si>
    <t>"opětovné použití rozebraného kamene" ROVNANINA</t>
  </si>
  <si>
    <t>Komunikace pozemní</t>
  </si>
  <si>
    <t>82</t>
  </si>
  <si>
    <t>564871111</t>
  </si>
  <si>
    <t>Podklad ze štěrkodrti ŠD s rozprostřením a zhutněním, po zhutnění tl. 250 mm</t>
  </si>
  <si>
    <t>-550194327</t>
  </si>
  <si>
    <t>"Zpevnění pojízdné koruny hráze po zpětném zásypu - místo odběru" 4*1,3</t>
  </si>
  <si>
    <t>Úpravy povrchů, podlahy a osazování výplní</t>
  </si>
  <si>
    <t>83</t>
  </si>
  <si>
    <t>622333111</t>
  </si>
  <si>
    <t>Omítka cementová na zdivu nebo betonu hlazená hladítkem dřevěným stěn</t>
  </si>
  <si>
    <t>2001790347</t>
  </si>
  <si>
    <t>"Omítka na bet. mostovce mezi sloupy" 0,46*1,25</t>
  </si>
  <si>
    <t>84</t>
  </si>
  <si>
    <t>628634111</t>
  </si>
  <si>
    <t>Spárování zdiva hradících konstrukcí lesnickotechnických meliorací z lomového kamene aktivovanou maltou hloubky do 40 mm délka spáry na 1m2 upravované plochy do 6 m</t>
  </si>
  <si>
    <t>144603875</t>
  </si>
  <si>
    <t>"Přespárování zdiva na mostě - 40%" ( 0,6*2,5+6*0,6+3,1*0,5+2,5*0,5)*0,4</t>
  </si>
  <si>
    <t>Trubní vedení</t>
  </si>
  <si>
    <t>85</t>
  </si>
  <si>
    <t>871353121</t>
  </si>
  <si>
    <t>Montáž kanalizačního potrubí z plastů z tvrdého PVC těsněných gumovým kroužkem v otevřeném výkopu ve sklonu do 20 % DN 200</t>
  </si>
  <si>
    <t>-525510278</t>
  </si>
  <si>
    <t>Poznámka k položce:
-přesné směrové i výškové vedení a stím spjatá délka potrubí v původní trase - bude upřesněno při realizaci, při odkrytí původního vedení</t>
  </si>
  <si>
    <t>86</t>
  </si>
  <si>
    <t>871355241</t>
  </si>
  <si>
    <t>Kanalizační potrubí z tvrdého PVC v otevřeném výkopu ve sklonu do 20 %, hladkého plnostěnného vícevrstvého, tuhost třídy SN 12 DN 200</t>
  </si>
  <si>
    <t>-452211991</t>
  </si>
  <si>
    <t>"Nové potrubí pro odběr pro školy s rezervou 10%" 19*1,1</t>
  </si>
  <si>
    <t>87</t>
  </si>
  <si>
    <t>877355211</t>
  </si>
  <si>
    <t>Montáž tvarovek na kanalizačním potrubí z trub z plastu z tvrdého PVC [systém KG] nebo z polypropylenu [systém KG 2000] v otevřeném výkopu jednoosých DN 200</t>
  </si>
  <si>
    <t>-491843786</t>
  </si>
  <si>
    <t>Poznámka k položce:
- přesné určení tvarovky bude upřesněno při odkrytí původního vedení odběru pro školky</t>
  </si>
  <si>
    <t>88</t>
  </si>
  <si>
    <t>286113680</t>
  </si>
  <si>
    <t>koleno kanalizace plastové KG 200x87°</t>
  </si>
  <si>
    <t>-1767218447</t>
  </si>
  <si>
    <t>Ostatní konstrukce a práce-bourání</t>
  </si>
  <si>
    <t>89</t>
  </si>
  <si>
    <t>966061111</t>
  </si>
  <si>
    <t>Bourání konstrukcí LTM ve vodních tocích s naložením na dopravní prostředek nebo s odklizením na hromady do vzdálenosti 20 m dřevěných včetně výplně</t>
  </si>
  <si>
    <t>1518211964</t>
  </si>
  <si>
    <t>"Bourání konstrukce česlí bezp. přelivu" ((0,2*0,25)*(1,6+2,2))*2+(0,25*0,25*0,41*3)+(0,1*0,81*0,04*27)</t>
  </si>
  <si>
    <t xml:space="preserve">"Odstranění dřevěných pilot" (0,05*0,05*3,14)*1,6*70 </t>
  </si>
  <si>
    <t>90</t>
  </si>
  <si>
    <t>985111111</t>
  </si>
  <si>
    <t>Otlučení nebo odsekání vrstev omítek stěn</t>
  </si>
  <si>
    <t>-1566205655</t>
  </si>
  <si>
    <t>"Omítka na bet. mostovce mezi slopy" 0,46*1,25</t>
  </si>
  <si>
    <t>91</t>
  </si>
  <si>
    <t>985131111</t>
  </si>
  <si>
    <t>Očištění ploch stěn, rubu kleneb a podlah tlakovou vodou</t>
  </si>
  <si>
    <t>-1182171762</t>
  </si>
  <si>
    <t>"Očištění povrchu betonu v místě předpokladu kaveren u bet. pilířů" 2</t>
  </si>
  <si>
    <t>"Očištění stávajícího zdiva na mostě" 0,6*2,5+6*0,6+3,1*0,5+2,5*0,5</t>
  </si>
  <si>
    <t>92</t>
  </si>
  <si>
    <t>R04</t>
  </si>
  <si>
    <t>Těsnění spáry betonové konstrukce pásy, profily, tmely profilem, spáry pracovní bobtnajícím páskem</t>
  </si>
  <si>
    <t>-1438626092</t>
  </si>
  <si>
    <t>Poznámka k položce:
Původně položka URS 931994111.</t>
  </si>
  <si>
    <t>"Betonová část opěrný zdi + pilíř" 2*1,2</t>
  </si>
  <si>
    <t>"Základ pilíře + nadzáklad pilíře" 2*0,8</t>
  </si>
  <si>
    <t>"Pilíře + zeď mostovky" 2*2</t>
  </si>
  <si>
    <t>"Základ zdi + nadzáklad bet. části zdi" 5,8+3,2</t>
  </si>
  <si>
    <t>"Základ česlí + beton pod česle" 2,4+1,7</t>
  </si>
  <si>
    <t>"Beton pod česle + bet. část opěrné zdi" 0,4*2</t>
  </si>
  <si>
    <t>93</t>
  </si>
  <si>
    <t>R06</t>
  </si>
  <si>
    <t>Demontáž a montáž zábradlí u bezp. přelivu D+M</t>
  </si>
  <si>
    <t>kpl</t>
  </si>
  <si>
    <t>1152522281</t>
  </si>
  <si>
    <t>94</t>
  </si>
  <si>
    <t>R07</t>
  </si>
  <si>
    <t>Česle z pozinkované oceli D+M</t>
  </si>
  <si>
    <t>-1362945595</t>
  </si>
  <si>
    <t>Poznámka k položce:
- česle chránící vtok do odběru pro školky před plaveninami
- rámová svařovaná konstrukce z pozinkované oceli - U-profily
- rozměr česlí 0,60 x 0,65 m s roztečí česlic 15 mm
- ukotvení na zeď pomocí pásoviny a šroubů a těsnění
- česle bude možno svisle vytáhnout pro možnost jejich údržby</t>
  </si>
  <si>
    <t>95</t>
  </si>
  <si>
    <t>R08</t>
  </si>
  <si>
    <t>Dřevěné česle bezpečnostního přelivu D+M</t>
  </si>
  <si>
    <t>2008388084</t>
  </si>
  <si>
    <t>Poznámka k položce:
- dubový trám o rozměrech 0,2 m x 0,25 m o celkové délce 2,4 m + 2,7 m
- dřevěné dubové trámky o rozměrech 0,25 m x 0,25 m o celkové délce 3 x 0,41 m
- dubový trám 0,2 m x 0,25 m o celkové délce 2,4 m + 2,7 m
- dubové desky 0,1 m x 0,81 m, tl. 40 mm a celkovým počtem 27 ks, rozteč česlic je navržena 50 mm
- cena včetně dodávky, montáže, kotvení a impregnace vůči nasákavosti</t>
  </si>
  <si>
    <t>96</t>
  </si>
  <si>
    <t>R20</t>
  </si>
  <si>
    <t>Folie RootControl D+M</t>
  </si>
  <si>
    <t>-573069470</t>
  </si>
  <si>
    <t xml:space="preserve">Poznámka k položce:
-folie k zamezení vrůstání agresivních kořenů do stavby
</t>
  </si>
  <si>
    <t>"Opěrná zeď + pilíř u bezp. přelivu" 6,5*2</t>
  </si>
  <si>
    <t>"Styk nové rovnaniny s trávníkem a keři" 3,5*2</t>
  </si>
  <si>
    <t>97</t>
  </si>
  <si>
    <t>R17</t>
  </si>
  <si>
    <t>Bourání ocelových konstrukcí</t>
  </si>
  <si>
    <t>140330571</t>
  </si>
  <si>
    <t>Poznámka k položce:
-bourání včetně naložení na dopravní prostředek</t>
  </si>
  <si>
    <t>"Odstranění ocelové (litinové) trouby, hm. 35kg/bm" (19*35)/1000</t>
  </si>
  <si>
    <t>98</t>
  </si>
  <si>
    <t>R22</t>
  </si>
  <si>
    <t>Očištění + nátěr stávající dřevěné lávky k požeráku a zábradlí u bezp. přelivu</t>
  </si>
  <si>
    <t>-1774995267</t>
  </si>
  <si>
    <t>99</t>
  </si>
  <si>
    <t>R23</t>
  </si>
  <si>
    <t>Ošetření poškozených částí kořenů</t>
  </si>
  <si>
    <t>1508804183</t>
  </si>
  <si>
    <t>Poznámka k položce:
-možné křížení kořenového systému s výkopovými pracemi v místě výkopu pro odběr pro školky
-poškozené kořeny nutno zarovnat hladkým řezem a ihned (případně do konce pracovní směny) zatřít (např. latexem, pellacolem)</t>
  </si>
  <si>
    <t>100</t>
  </si>
  <si>
    <t>R24</t>
  </si>
  <si>
    <t>Napojení a utěsnění vtoku do čerpací jímky</t>
  </si>
  <si>
    <t>1719751162</t>
  </si>
  <si>
    <t>101</t>
  </si>
  <si>
    <t>R31</t>
  </si>
  <si>
    <t xml:space="preserve">Penetrační nátěr </t>
  </si>
  <si>
    <t>-761608171</t>
  </si>
  <si>
    <t>Poznámka k položce:
- penetrační nátěr na mostovce mezi sloupy před zbudováním nové omítky</t>
  </si>
  <si>
    <t>997</t>
  </si>
  <si>
    <t>Přesun sutě</t>
  </si>
  <si>
    <t>102</t>
  </si>
  <si>
    <t>R14</t>
  </si>
  <si>
    <t xml:space="preserve">Likvidace vybouraných hmot a suti v souladu se zk. O odpadech č 185/2001 Sb. v platném znění. Součástí položky jsou přesuny, doprava a potřebná manipulace se sutí včetně případných poplatků za uložení na skládku. </t>
  </si>
  <si>
    <t>1442054933</t>
  </si>
  <si>
    <t xml:space="preserve">Poznámka k položce:
- odvoz vybourané suti a oceli na skládku včetně poplatku za skládku a veškeré manipulace
</t>
  </si>
  <si>
    <t>103</t>
  </si>
  <si>
    <t>R26</t>
  </si>
  <si>
    <t xml:space="preserve">Likvidace vybouraných dřevěných konstrukcí v souladu se zk. O odpadech č 185/2001 Sb. v platném znění. Součástí položky jsou přesuny, doprava a potřebná manipulace s dřevěným odpadem včetně případných poplatků za uložení na skládku. </t>
  </si>
  <si>
    <t>-1749526963</t>
  </si>
  <si>
    <t>"Likvidace dřevěných konstrukcí, 800 kg/m3" (800*DREVO)/1000</t>
  </si>
  <si>
    <t>998</t>
  </si>
  <si>
    <t>Přesun hmot</t>
  </si>
  <si>
    <t>104</t>
  </si>
  <si>
    <t>998312011</t>
  </si>
  <si>
    <t>Přesun hmot pro sanace území, hrazení a úpravy bystřin jakéhokoliv rozsahu pro dopravní vzdálenost 50 m</t>
  </si>
  <si>
    <t>210226279</t>
  </si>
  <si>
    <t>VRN</t>
  </si>
  <si>
    <t>Vedlejší rozpočtové náklady</t>
  </si>
  <si>
    <t>105</t>
  </si>
  <si>
    <t>R86</t>
  </si>
  <si>
    <t>Zpracování a předání nové dokumentace skutečného provedení stavby (3 paré + 1 v elektronické formě) objednateli a zaměření skutečného provedení stavby – geodetická část dokumentace (2 paré + 1 v elektronické formě) v rozsahu odpovídajícím příslušným právním předpisům (příloha č. 7 vyhl. 499/2006). Pořízení fotodokumentace stavby.</t>
  </si>
  <si>
    <t>2017293574</t>
  </si>
  <si>
    <t>106</t>
  </si>
  <si>
    <t>R88</t>
  </si>
  <si>
    <t>Zajištění ochrany vzrostlých stromů před poškozením</t>
  </si>
  <si>
    <t>-371821355</t>
  </si>
  <si>
    <t xml:space="preserve">Poznámka k položce:
- jedná se o ochranu stromu poblíž výkopu pro odstranění a výstavbu nového potrubí odběru pro školky
- předpokládaný počet stromů - 1 ks </t>
  </si>
  <si>
    <t>107</t>
  </si>
  <si>
    <t>R91</t>
  </si>
  <si>
    <t>Projednání a zřízení příjezdů a sjezdu na staveniště, údržba dotčených komunikací, včetně uvedení všech povrchů do původního stavu</t>
  </si>
  <si>
    <t>-1134526151</t>
  </si>
  <si>
    <t>108</t>
  </si>
  <si>
    <t>R92</t>
  </si>
  <si>
    <t>Projednání a zajištění dopravního značení, a to v rozsahu nezbytném pro řádné a bezpečné provádění stavby.</t>
  </si>
  <si>
    <t>2124714086</t>
  </si>
  <si>
    <t>109</t>
  </si>
  <si>
    <t>R93</t>
  </si>
  <si>
    <t>Zajištění průběžného čištění a údržby komunikací</t>
  </si>
  <si>
    <t>-1629517527</t>
  </si>
  <si>
    <t>Poznámka k položce:
- průběžné čištění dotčených komunikací a jejich údržba
- očištění komunikací tlakovou vodou na konci každého pracovního dne, kdy dojde k pojezdu mechanizace a nákladních automobilů
- v případě suchého počasí a zvýšené prašnosti čištění tlakovou vodou průběžně během dne</t>
  </si>
  <si>
    <t>110</t>
  </si>
  <si>
    <t>R94</t>
  </si>
  <si>
    <t xml:space="preserve">Zajištění a zabezpečení staveniště, zřízení a likvidace zařízení staveniště, včetně případných přípojek, přístupů, skládek, deponií apod. </t>
  </si>
  <si>
    <t>392841390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</si>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</sst>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6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18" fillId="0" borderId="18" xfId="0" applyNumberFormat="1" applyFont="1" applyBorder="1" applyAlignment="1" applyProtection="1">
      <alignment horizontal="right" vertical="center"/>
    </xf>
    <xf numFmtId="4" fontId="18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0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30" fillId="3" borderId="0" xfId="1" applyFont="1" applyFill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31" fillId="0" borderId="0" xfId="0" applyFont="1" applyAlignment="1">
      <alignment horizontal="left"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right"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4" fontId="5" fillId="0" borderId="24" xfId="0" applyNumberFormat="1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4" fontId="6" fillId="0" borderId="24" xfId="0" applyNumberFormat="1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4" fontId="33" fillId="0" borderId="16" xfId="0" applyNumberFormat="1" applyFont="1" applyBorder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4" fontId="7" fillId="0" borderId="0" xfId="0" applyNumberFormat="1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4" borderId="28" xfId="0" applyNumberFormat="1" applyFont="1" applyFill="1" applyBorder="1" applyAlignment="1" applyProtection="1">
      <alignment vertical="center"/>
      <protection locked="0"/>
    </xf>
    <xf numFmtId="0" fontId="38" fillId="0" borderId="28" xfId="0" applyFont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4" borderId="28" xfId="0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1" fillId="0" borderId="24" xfId="0" applyFont="1" applyBorder="1" applyAlignment="1" applyProtection="1">
      <alignment horizontal="center" vertical="center"/>
    </xf>
    <xf numFmtId="4" fontId="1" fillId="0" borderId="24" xfId="0" applyNumberFormat="1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9" fillId="0" borderId="29" xfId="0" applyFont="1" applyBorder="1" applyAlignment="1" applyProtection="1">
      <alignment vertical="center" wrapText="1"/>
      <protection locked="0"/>
    </xf>
    <xf numFmtId="0" fontId="39" fillId="0" borderId="30" xfId="0" applyFont="1" applyBorder="1" applyAlignment="1" applyProtection="1">
      <alignment vertical="center" wrapText="1"/>
      <protection locked="0"/>
    </xf>
    <xf numFmtId="0" fontId="39" fillId="0" borderId="31" xfId="0" applyFont="1" applyBorder="1" applyAlignment="1" applyProtection="1">
      <alignment vertical="center" wrapText="1"/>
      <protection locked="0"/>
    </xf>
    <xf numFmtId="0" fontId="39" fillId="0" borderId="32" xfId="0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33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49" fontId="42" fillId="0" borderId="1" xfId="0" applyNumberFormat="1" applyFont="1" applyBorder="1" applyAlignment="1" applyProtection="1">
      <alignment vertical="center" wrapText="1"/>
      <protection locked="0"/>
    </xf>
    <xf numFmtId="0" fontId="39" fillId="0" borderId="35" xfId="0" applyFont="1" applyBorder="1" applyAlignment="1" applyProtection="1">
      <alignment vertical="center" wrapText="1"/>
      <protection locked="0"/>
    </xf>
    <xf numFmtId="0" fontId="43" fillId="0" borderId="34" xfId="0" applyFont="1" applyBorder="1" applyAlignment="1" applyProtection="1">
      <alignment vertical="center" wrapText="1"/>
      <protection locked="0"/>
    </xf>
    <xf numFmtId="0" fontId="39" fillId="0" borderId="36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top"/>
      <protection locked="0"/>
    </xf>
    <xf numFmtId="0" fontId="39" fillId="0" borderId="0" xfId="0" applyFont="1" applyAlignment="1" applyProtection="1">
      <alignment vertical="top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39" fillId="0" borderId="31" xfId="0" applyFont="1" applyBorder="1" applyAlignment="1" applyProtection="1">
      <alignment horizontal="left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2" borderId="1" xfId="0" applyFont="1" applyFill="1" applyBorder="1" applyAlignment="1" applyProtection="1">
      <alignment horizontal="left" vertical="center"/>
      <protection locked="0"/>
    </xf>
    <xf numFmtId="0" fontId="42" fillId="2" borderId="1" xfId="0" applyFont="1" applyFill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 applyProtection="1">
      <alignment horizontal="left" vertical="center" wrapText="1"/>
      <protection locked="0"/>
    </xf>
    <xf numFmtId="0" fontId="39" fillId="0" borderId="3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vertical="center" wrapText="1"/>
      <protection locked="0"/>
    </xf>
    <xf numFmtId="0" fontId="42" fillId="0" borderId="36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2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4" fillId="0" borderId="34" xfId="0" applyFont="1" applyBorder="1" applyAlignment="1" applyProtection="1">
      <protection locked="0"/>
    </xf>
    <xf numFmtId="0" fontId="39" fillId="0" borderId="32" xfId="0" applyFont="1" applyBorder="1" applyAlignment="1" applyProtection="1">
      <alignment vertical="top"/>
      <protection locked="0"/>
    </xf>
    <xf numFmtId="0" fontId="39" fillId="0" borderId="33" xfId="0" applyFont="1" applyBorder="1" applyAlignment="1" applyProtection="1">
      <alignment vertical="top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35" xfId="0" applyFont="1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vertical="top"/>
      <protection locked="0"/>
    </xf>
    <xf numFmtId="0" fontId="39" fillId="0" borderId="36" xfId="0" applyFont="1" applyBorder="1" applyAlignment="1" applyProtection="1">
      <alignment vertical="top"/>
      <protection locked="0"/>
    </xf>
    <xf numFmtId="0" fontId="0" fillId="0" borderId="0" xfId="0"/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0" fillId="3" borderId="0" xfId="1" applyFont="1" applyFill="1" applyAlignment="1">
      <alignment vertical="center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1" fillId="0" borderId="34" xfId="0" applyFont="1" applyBorder="1" applyAlignment="1" applyProtection="1">
      <alignment horizontal="left" wrapText="1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49" fontId="42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9" width="25.83203125" hidden="1" customWidth="1"/>
    <col min="50" max="54" width="21.6640625" hidden="1" customWidth="1"/>
    <col min="55" max="55" width="19.1640625" hidden="1" customWidth="1"/>
    <col min="56" max="56" width="25" hidden="1" customWidth="1"/>
    <col min="57" max="58" width="19.1640625" hidden="1" customWidth="1"/>
    <col min="59" max="59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7</v>
      </c>
      <c r="BV1" s="22" t="s">
        <v>8</v>
      </c>
    </row>
    <row r="2" spans="1:74" ht="36.950000000000003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S2" s="23" t="s">
        <v>9</v>
      </c>
      <c r="BT2" s="23" t="s">
        <v>10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1:74" ht="36.950000000000003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G4" s="32" t="s">
        <v>14</v>
      </c>
      <c r="BS4" s="23" t="s">
        <v>15</v>
      </c>
    </row>
    <row r="5" spans="1:74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77" t="s">
        <v>17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28"/>
      <c r="AQ5" s="30"/>
      <c r="BG5" s="375" t="s">
        <v>18</v>
      </c>
      <c r="BS5" s="23" t="s">
        <v>9</v>
      </c>
    </row>
    <row r="6" spans="1:74" ht="36.950000000000003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79" t="s">
        <v>20</v>
      </c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28"/>
      <c r="AQ6" s="30"/>
      <c r="BG6" s="376"/>
      <c r="BS6" s="23" t="s">
        <v>9</v>
      </c>
    </row>
    <row r="7" spans="1:74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22</v>
      </c>
      <c r="AO7" s="28"/>
      <c r="AP7" s="28"/>
      <c r="AQ7" s="30"/>
      <c r="BG7" s="376"/>
      <c r="BS7" s="23" t="s">
        <v>9</v>
      </c>
    </row>
    <row r="8" spans="1:74" ht="14.4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G8" s="376"/>
      <c r="BS8" s="23" t="s">
        <v>9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G9" s="376"/>
      <c r="BS9" s="23" t="s">
        <v>9</v>
      </c>
    </row>
    <row r="10" spans="1:74" ht="14.45" customHeight="1">
      <c r="B10" s="27"/>
      <c r="C10" s="28"/>
      <c r="D10" s="36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29</v>
      </c>
      <c r="AL10" s="28"/>
      <c r="AM10" s="28"/>
      <c r="AN10" s="34" t="s">
        <v>22</v>
      </c>
      <c r="AO10" s="28"/>
      <c r="AP10" s="28"/>
      <c r="AQ10" s="30"/>
      <c r="BG10" s="376"/>
      <c r="BS10" s="23" t="s">
        <v>9</v>
      </c>
    </row>
    <row r="11" spans="1:74" ht="18.399999999999999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22</v>
      </c>
      <c r="AO11" s="28"/>
      <c r="AP11" s="28"/>
      <c r="AQ11" s="30"/>
      <c r="BG11" s="376"/>
      <c r="BS11" s="23" t="s">
        <v>9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G12" s="376"/>
      <c r="BS12" s="23" t="s">
        <v>9</v>
      </c>
    </row>
    <row r="13" spans="1:74" ht="14.45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29</v>
      </c>
      <c r="AL13" s="28"/>
      <c r="AM13" s="28"/>
      <c r="AN13" s="38" t="s">
        <v>33</v>
      </c>
      <c r="AO13" s="28"/>
      <c r="AP13" s="28"/>
      <c r="AQ13" s="30"/>
      <c r="BG13" s="376"/>
      <c r="BS13" s="23" t="s">
        <v>9</v>
      </c>
    </row>
    <row r="14" spans="1:74" ht="15">
      <c r="B14" s="27"/>
      <c r="C14" s="28"/>
      <c r="D14" s="28"/>
      <c r="E14" s="380" t="s">
        <v>33</v>
      </c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6" t="s">
        <v>31</v>
      </c>
      <c r="AL14" s="28"/>
      <c r="AM14" s="28"/>
      <c r="AN14" s="38" t="s">
        <v>33</v>
      </c>
      <c r="AO14" s="28"/>
      <c r="AP14" s="28"/>
      <c r="AQ14" s="30"/>
      <c r="BG14" s="376"/>
      <c r="BS14" s="23" t="s">
        <v>9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G15" s="376"/>
      <c r="BS15" s="23" t="s">
        <v>6</v>
      </c>
    </row>
    <row r="16" spans="1:74" ht="14.45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29</v>
      </c>
      <c r="AL16" s="28"/>
      <c r="AM16" s="28"/>
      <c r="AN16" s="34" t="s">
        <v>35</v>
      </c>
      <c r="AO16" s="28"/>
      <c r="AP16" s="28"/>
      <c r="AQ16" s="30"/>
      <c r="BG16" s="376"/>
      <c r="BS16" s="23" t="s">
        <v>6</v>
      </c>
    </row>
    <row r="17" spans="2:71" ht="18.399999999999999" customHeight="1">
      <c r="B17" s="27"/>
      <c r="C17" s="28"/>
      <c r="D17" s="28"/>
      <c r="E17" s="34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37</v>
      </c>
      <c r="AO17" s="28"/>
      <c r="AP17" s="28"/>
      <c r="AQ17" s="30"/>
      <c r="BG17" s="376"/>
      <c r="BS17" s="23" t="s">
        <v>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G18" s="376"/>
      <c r="BS18" s="23" t="s">
        <v>9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G19" s="376"/>
      <c r="BS19" s="23" t="s">
        <v>9</v>
      </c>
    </row>
    <row r="20" spans="2:71" ht="22.5" customHeight="1">
      <c r="B20" s="27"/>
      <c r="C20" s="28"/>
      <c r="D20" s="28"/>
      <c r="E20" s="382" t="s">
        <v>22</v>
      </c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28"/>
      <c r="AP20" s="28"/>
      <c r="AQ20" s="30"/>
      <c r="BG20" s="376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G21" s="376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G22" s="376"/>
    </row>
    <row r="23" spans="2:71" s="1" customFormat="1" ht="25.9" customHeight="1">
      <c r="B23" s="40"/>
      <c r="C23" s="41"/>
      <c r="D23" s="42" t="s">
        <v>39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83">
        <f>ROUND(AG51,2)</f>
        <v>0</v>
      </c>
      <c r="AL23" s="384"/>
      <c r="AM23" s="384"/>
      <c r="AN23" s="384"/>
      <c r="AO23" s="384"/>
      <c r="AP23" s="41"/>
      <c r="AQ23" s="44"/>
      <c r="BG23" s="376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G24" s="376"/>
    </row>
    <row r="25" spans="2:71" s="1" customForma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85" t="s">
        <v>40</v>
      </c>
      <c r="M25" s="385"/>
      <c r="N25" s="385"/>
      <c r="O25" s="385"/>
      <c r="P25" s="41"/>
      <c r="Q25" s="41"/>
      <c r="R25" s="41"/>
      <c r="S25" s="41"/>
      <c r="T25" s="41"/>
      <c r="U25" s="41"/>
      <c r="V25" s="41"/>
      <c r="W25" s="385" t="s">
        <v>41</v>
      </c>
      <c r="X25" s="385"/>
      <c r="Y25" s="385"/>
      <c r="Z25" s="385"/>
      <c r="AA25" s="385"/>
      <c r="AB25" s="385"/>
      <c r="AC25" s="385"/>
      <c r="AD25" s="385"/>
      <c r="AE25" s="385"/>
      <c r="AF25" s="41"/>
      <c r="AG25" s="41"/>
      <c r="AH25" s="41"/>
      <c r="AI25" s="41"/>
      <c r="AJ25" s="41"/>
      <c r="AK25" s="385" t="s">
        <v>42</v>
      </c>
      <c r="AL25" s="385"/>
      <c r="AM25" s="385"/>
      <c r="AN25" s="385"/>
      <c r="AO25" s="385"/>
      <c r="AP25" s="41"/>
      <c r="AQ25" s="44"/>
      <c r="BG25" s="376"/>
    </row>
    <row r="26" spans="2:71" s="2" customFormat="1" ht="14.45" customHeight="1">
      <c r="B26" s="46"/>
      <c r="C26" s="47"/>
      <c r="D26" s="48" t="s">
        <v>43</v>
      </c>
      <c r="E26" s="47"/>
      <c r="F26" s="48" t="s">
        <v>44</v>
      </c>
      <c r="G26" s="47"/>
      <c r="H26" s="47"/>
      <c r="I26" s="47"/>
      <c r="J26" s="47"/>
      <c r="K26" s="47"/>
      <c r="L26" s="368">
        <v>0.21</v>
      </c>
      <c r="M26" s="369"/>
      <c r="N26" s="369"/>
      <c r="O26" s="369"/>
      <c r="P26" s="47"/>
      <c r="Q26" s="47"/>
      <c r="R26" s="47"/>
      <c r="S26" s="47"/>
      <c r="T26" s="47"/>
      <c r="U26" s="47"/>
      <c r="V26" s="47"/>
      <c r="W26" s="370">
        <f>ROUND(BB51,2)</f>
        <v>0</v>
      </c>
      <c r="X26" s="369"/>
      <c r="Y26" s="369"/>
      <c r="Z26" s="369"/>
      <c r="AA26" s="369"/>
      <c r="AB26" s="369"/>
      <c r="AC26" s="369"/>
      <c r="AD26" s="369"/>
      <c r="AE26" s="369"/>
      <c r="AF26" s="47"/>
      <c r="AG26" s="47"/>
      <c r="AH26" s="47"/>
      <c r="AI26" s="47"/>
      <c r="AJ26" s="47"/>
      <c r="AK26" s="370">
        <f>ROUND(AX51,2)</f>
        <v>0</v>
      </c>
      <c r="AL26" s="369"/>
      <c r="AM26" s="369"/>
      <c r="AN26" s="369"/>
      <c r="AO26" s="369"/>
      <c r="AP26" s="47"/>
      <c r="AQ26" s="49"/>
      <c r="BG26" s="376"/>
    </row>
    <row r="27" spans="2:71" s="2" customFormat="1" ht="14.45" customHeight="1">
      <c r="B27" s="46"/>
      <c r="C27" s="47"/>
      <c r="D27" s="47"/>
      <c r="E27" s="47"/>
      <c r="F27" s="48" t="s">
        <v>45</v>
      </c>
      <c r="G27" s="47"/>
      <c r="H27" s="47"/>
      <c r="I27" s="47"/>
      <c r="J27" s="47"/>
      <c r="K27" s="47"/>
      <c r="L27" s="368">
        <v>0.15</v>
      </c>
      <c r="M27" s="369"/>
      <c r="N27" s="369"/>
      <c r="O27" s="369"/>
      <c r="P27" s="47"/>
      <c r="Q27" s="47"/>
      <c r="R27" s="47"/>
      <c r="S27" s="47"/>
      <c r="T27" s="47"/>
      <c r="U27" s="47"/>
      <c r="V27" s="47"/>
      <c r="W27" s="370">
        <f>ROUND(BC51,2)</f>
        <v>0</v>
      </c>
      <c r="X27" s="369"/>
      <c r="Y27" s="369"/>
      <c r="Z27" s="369"/>
      <c r="AA27" s="369"/>
      <c r="AB27" s="369"/>
      <c r="AC27" s="369"/>
      <c r="AD27" s="369"/>
      <c r="AE27" s="369"/>
      <c r="AF27" s="47"/>
      <c r="AG27" s="47"/>
      <c r="AH27" s="47"/>
      <c r="AI27" s="47"/>
      <c r="AJ27" s="47"/>
      <c r="AK27" s="370">
        <f>ROUND(AY51,2)</f>
        <v>0</v>
      </c>
      <c r="AL27" s="369"/>
      <c r="AM27" s="369"/>
      <c r="AN27" s="369"/>
      <c r="AO27" s="369"/>
      <c r="AP27" s="47"/>
      <c r="AQ27" s="49"/>
      <c r="BG27" s="376"/>
    </row>
    <row r="28" spans="2:71" s="2" customFormat="1" ht="14.45" hidden="1" customHeight="1">
      <c r="B28" s="46"/>
      <c r="C28" s="47"/>
      <c r="D28" s="47"/>
      <c r="E28" s="47"/>
      <c r="F28" s="48" t="s">
        <v>46</v>
      </c>
      <c r="G28" s="47"/>
      <c r="H28" s="47"/>
      <c r="I28" s="47"/>
      <c r="J28" s="47"/>
      <c r="K28" s="47"/>
      <c r="L28" s="368">
        <v>0.21</v>
      </c>
      <c r="M28" s="369"/>
      <c r="N28" s="369"/>
      <c r="O28" s="369"/>
      <c r="P28" s="47"/>
      <c r="Q28" s="47"/>
      <c r="R28" s="47"/>
      <c r="S28" s="47"/>
      <c r="T28" s="47"/>
      <c r="U28" s="47"/>
      <c r="V28" s="47"/>
      <c r="W28" s="370">
        <f>ROUND(BD51,2)</f>
        <v>0</v>
      </c>
      <c r="X28" s="369"/>
      <c r="Y28" s="369"/>
      <c r="Z28" s="369"/>
      <c r="AA28" s="369"/>
      <c r="AB28" s="369"/>
      <c r="AC28" s="369"/>
      <c r="AD28" s="369"/>
      <c r="AE28" s="369"/>
      <c r="AF28" s="47"/>
      <c r="AG28" s="47"/>
      <c r="AH28" s="47"/>
      <c r="AI28" s="47"/>
      <c r="AJ28" s="47"/>
      <c r="AK28" s="370">
        <v>0</v>
      </c>
      <c r="AL28" s="369"/>
      <c r="AM28" s="369"/>
      <c r="AN28" s="369"/>
      <c r="AO28" s="369"/>
      <c r="AP28" s="47"/>
      <c r="AQ28" s="49"/>
      <c r="BG28" s="376"/>
    </row>
    <row r="29" spans="2:71" s="2" customFormat="1" ht="14.45" hidden="1" customHeight="1">
      <c r="B29" s="46"/>
      <c r="C29" s="47"/>
      <c r="D29" s="47"/>
      <c r="E29" s="47"/>
      <c r="F29" s="48" t="s">
        <v>47</v>
      </c>
      <c r="G29" s="47"/>
      <c r="H29" s="47"/>
      <c r="I29" s="47"/>
      <c r="J29" s="47"/>
      <c r="K29" s="47"/>
      <c r="L29" s="368">
        <v>0.15</v>
      </c>
      <c r="M29" s="369"/>
      <c r="N29" s="369"/>
      <c r="O29" s="369"/>
      <c r="P29" s="47"/>
      <c r="Q29" s="47"/>
      <c r="R29" s="47"/>
      <c r="S29" s="47"/>
      <c r="T29" s="47"/>
      <c r="U29" s="47"/>
      <c r="V29" s="47"/>
      <c r="W29" s="370">
        <f>ROUND(BE51,2)</f>
        <v>0</v>
      </c>
      <c r="X29" s="369"/>
      <c r="Y29" s="369"/>
      <c r="Z29" s="369"/>
      <c r="AA29" s="369"/>
      <c r="AB29" s="369"/>
      <c r="AC29" s="369"/>
      <c r="AD29" s="369"/>
      <c r="AE29" s="369"/>
      <c r="AF29" s="47"/>
      <c r="AG29" s="47"/>
      <c r="AH29" s="47"/>
      <c r="AI29" s="47"/>
      <c r="AJ29" s="47"/>
      <c r="AK29" s="370">
        <v>0</v>
      </c>
      <c r="AL29" s="369"/>
      <c r="AM29" s="369"/>
      <c r="AN29" s="369"/>
      <c r="AO29" s="369"/>
      <c r="AP29" s="47"/>
      <c r="AQ29" s="49"/>
      <c r="BG29" s="376"/>
    </row>
    <row r="30" spans="2:71" s="2" customFormat="1" ht="14.45" hidden="1" customHeight="1">
      <c r="B30" s="46"/>
      <c r="C30" s="47"/>
      <c r="D30" s="47"/>
      <c r="E30" s="47"/>
      <c r="F30" s="48" t="s">
        <v>48</v>
      </c>
      <c r="G30" s="47"/>
      <c r="H30" s="47"/>
      <c r="I30" s="47"/>
      <c r="J30" s="47"/>
      <c r="K30" s="47"/>
      <c r="L30" s="368">
        <v>0</v>
      </c>
      <c r="M30" s="369"/>
      <c r="N30" s="369"/>
      <c r="O30" s="369"/>
      <c r="P30" s="47"/>
      <c r="Q30" s="47"/>
      <c r="R30" s="47"/>
      <c r="S30" s="47"/>
      <c r="T30" s="47"/>
      <c r="U30" s="47"/>
      <c r="V30" s="47"/>
      <c r="W30" s="370">
        <f>ROUND(BF51,2)</f>
        <v>0</v>
      </c>
      <c r="X30" s="369"/>
      <c r="Y30" s="369"/>
      <c r="Z30" s="369"/>
      <c r="AA30" s="369"/>
      <c r="AB30" s="369"/>
      <c r="AC30" s="369"/>
      <c r="AD30" s="369"/>
      <c r="AE30" s="369"/>
      <c r="AF30" s="47"/>
      <c r="AG30" s="47"/>
      <c r="AH30" s="47"/>
      <c r="AI30" s="47"/>
      <c r="AJ30" s="47"/>
      <c r="AK30" s="370">
        <v>0</v>
      </c>
      <c r="AL30" s="369"/>
      <c r="AM30" s="369"/>
      <c r="AN30" s="369"/>
      <c r="AO30" s="369"/>
      <c r="AP30" s="47"/>
      <c r="AQ30" s="49"/>
      <c r="BG30" s="376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G31" s="376"/>
    </row>
    <row r="32" spans="2:71" s="1" customFormat="1" ht="25.9" customHeight="1">
      <c r="B32" s="40"/>
      <c r="C32" s="50"/>
      <c r="D32" s="51" t="s">
        <v>49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50</v>
      </c>
      <c r="U32" s="52"/>
      <c r="V32" s="52"/>
      <c r="W32" s="52"/>
      <c r="X32" s="371" t="s">
        <v>51</v>
      </c>
      <c r="Y32" s="372"/>
      <c r="Z32" s="372"/>
      <c r="AA32" s="372"/>
      <c r="AB32" s="372"/>
      <c r="AC32" s="52"/>
      <c r="AD32" s="52"/>
      <c r="AE32" s="52"/>
      <c r="AF32" s="52"/>
      <c r="AG32" s="52"/>
      <c r="AH32" s="52"/>
      <c r="AI32" s="52"/>
      <c r="AJ32" s="52"/>
      <c r="AK32" s="373">
        <f>SUM(AK23:AK30)</f>
        <v>0</v>
      </c>
      <c r="AL32" s="372"/>
      <c r="AM32" s="372"/>
      <c r="AN32" s="372"/>
      <c r="AO32" s="374"/>
      <c r="AP32" s="50"/>
      <c r="AQ32" s="54"/>
      <c r="BG32" s="376"/>
    </row>
    <row r="33" spans="2:58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8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8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8" s="1" customFormat="1" ht="36.950000000000003" customHeight="1">
      <c r="B39" s="40"/>
      <c r="C39" s="61" t="s">
        <v>52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8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8" s="3" customFormat="1" ht="14.45" customHeight="1">
      <c r="B41" s="63"/>
      <c r="C41" s="64" t="s">
        <v>16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16092-14XR-KM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8" s="4" customFormat="1" ht="36.950000000000003" customHeight="1">
      <c r="B42" s="67"/>
      <c r="C42" s="68" t="s">
        <v>19</v>
      </c>
      <c r="D42" s="69"/>
      <c r="E42" s="69"/>
      <c r="F42" s="69"/>
      <c r="G42" s="69"/>
      <c r="H42" s="69"/>
      <c r="I42" s="69"/>
      <c r="J42" s="69"/>
      <c r="K42" s="69"/>
      <c r="L42" s="354" t="str">
        <f>K6</f>
        <v>Oprava hráze VN Arboretum</v>
      </c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69"/>
      <c r="AQ42" s="69"/>
      <c r="AR42" s="70"/>
    </row>
    <row r="43" spans="2:58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8" s="1" customFormat="1" ht="15">
      <c r="B44" s="40"/>
      <c r="C44" s="64" t="s">
        <v>24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k.ú. Křtiny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26</v>
      </c>
      <c r="AJ44" s="62"/>
      <c r="AK44" s="62"/>
      <c r="AL44" s="62"/>
      <c r="AM44" s="356" t="str">
        <f>IF(AN8= "","",AN8)</f>
        <v>06.03.2017</v>
      </c>
      <c r="AN44" s="356"/>
      <c r="AO44" s="62"/>
      <c r="AP44" s="62"/>
      <c r="AQ44" s="62"/>
      <c r="AR44" s="60"/>
    </row>
    <row r="45" spans="2:58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8" s="1" customFormat="1" ht="15">
      <c r="B46" s="40"/>
      <c r="C46" s="64" t="s">
        <v>28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34</v>
      </c>
      <c r="AJ46" s="62"/>
      <c r="AK46" s="62"/>
      <c r="AL46" s="62"/>
      <c r="AM46" s="357" t="str">
        <f>IF(E17="","",E17)</f>
        <v>Regioprojekt Brno, s.r.o</v>
      </c>
      <c r="AN46" s="357"/>
      <c r="AO46" s="357"/>
      <c r="AP46" s="357"/>
      <c r="AQ46" s="62"/>
      <c r="AR46" s="60"/>
      <c r="AS46" s="358" t="s">
        <v>53</v>
      </c>
      <c r="AT46" s="359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3"/>
    </row>
    <row r="47" spans="2:58" s="1" customFormat="1" ht="15">
      <c r="B47" s="40"/>
      <c r="C47" s="64" t="s">
        <v>32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0"/>
      <c r="AT47" s="361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5"/>
    </row>
    <row r="48" spans="2:58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2"/>
      <c r="AT48" s="363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76"/>
    </row>
    <row r="49" spans="1:90" s="1" customFormat="1" ht="29.25" customHeight="1">
      <c r="B49" s="40"/>
      <c r="C49" s="364" t="s">
        <v>54</v>
      </c>
      <c r="D49" s="365"/>
      <c r="E49" s="365"/>
      <c r="F49" s="365"/>
      <c r="G49" s="365"/>
      <c r="H49" s="77"/>
      <c r="I49" s="366" t="s">
        <v>55</v>
      </c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7" t="s">
        <v>56</v>
      </c>
      <c r="AH49" s="365"/>
      <c r="AI49" s="365"/>
      <c r="AJ49" s="365"/>
      <c r="AK49" s="365"/>
      <c r="AL49" s="365"/>
      <c r="AM49" s="365"/>
      <c r="AN49" s="366" t="s">
        <v>57</v>
      </c>
      <c r="AO49" s="365"/>
      <c r="AP49" s="365"/>
      <c r="AQ49" s="78" t="s">
        <v>58</v>
      </c>
      <c r="AR49" s="60"/>
      <c r="AS49" s="79" t="s">
        <v>59</v>
      </c>
      <c r="AT49" s="80" t="s">
        <v>60</v>
      </c>
      <c r="AU49" s="80" t="s">
        <v>61</v>
      </c>
      <c r="AV49" s="80" t="s">
        <v>62</v>
      </c>
      <c r="AW49" s="80" t="s">
        <v>63</v>
      </c>
      <c r="AX49" s="80" t="s">
        <v>64</v>
      </c>
      <c r="AY49" s="80" t="s">
        <v>65</v>
      </c>
      <c r="AZ49" s="80" t="s">
        <v>66</v>
      </c>
      <c r="BA49" s="80" t="s">
        <v>67</v>
      </c>
      <c r="BB49" s="80" t="s">
        <v>68</v>
      </c>
      <c r="BC49" s="80" t="s">
        <v>69</v>
      </c>
      <c r="BD49" s="80" t="s">
        <v>70</v>
      </c>
      <c r="BE49" s="80" t="s">
        <v>71</v>
      </c>
      <c r="BF49" s="81" t="s">
        <v>72</v>
      </c>
    </row>
    <row r="50" spans="1:90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4"/>
    </row>
    <row r="51" spans="1:90" s="4" customFormat="1" ht="32.450000000000003" customHeight="1">
      <c r="B51" s="67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2">
        <f>ROUND(AG52,2)</f>
        <v>0</v>
      </c>
      <c r="AH51" s="352"/>
      <c r="AI51" s="352"/>
      <c r="AJ51" s="352"/>
      <c r="AK51" s="352"/>
      <c r="AL51" s="352"/>
      <c r="AM51" s="352"/>
      <c r="AN51" s="353">
        <f>SUM(AG51,AV51)</f>
        <v>0</v>
      </c>
      <c r="AO51" s="353"/>
      <c r="AP51" s="353"/>
      <c r="AQ51" s="87" t="s">
        <v>22</v>
      </c>
      <c r="AR51" s="70"/>
      <c r="AS51" s="88">
        <f>ROUND(AS52,2)</f>
        <v>0</v>
      </c>
      <c r="AT51" s="89">
        <f>ROUND(AT52,2)</f>
        <v>0</v>
      </c>
      <c r="AU51" s="90">
        <f>ROUND(AU52,2)</f>
        <v>0</v>
      </c>
      <c r="AV51" s="90">
        <f>ROUND(SUM(AX51:AY51),2)</f>
        <v>0</v>
      </c>
      <c r="AW51" s="91">
        <f>ROUND(AW52,5)</f>
        <v>0</v>
      </c>
      <c r="AX51" s="90">
        <f>ROUND(BB51*L26,2)</f>
        <v>0</v>
      </c>
      <c r="AY51" s="90">
        <f>ROUND(BC51*L27,2)</f>
        <v>0</v>
      </c>
      <c r="AZ51" s="90">
        <f>ROUND(BD51*L26,2)</f>
        <v>0</v>
      </c>
      <c r="BA51" s="90">
        <f>ROUND(BE51*L27,2)</f>
        <v>0</v>
      </c>
      <c r="BB51" s="90">
        <f>ROUND(BB52,2)</f>
        <v>0</v>
      </c>
      <c r="BC51" s="90">
        <f>ROUND(BC52,2)</f>
        <v>0</v>
      </c>
      <c r="BD51" s="90">
        <f>ROUND(BD52,2)</f>
        <v>0</v>
      </c>
      <c r="BE51" s="90">
        <f>ROUND(BE52,2)</f>
        <v>0</v>
      </c>
      <c r="BF51" s="92">
        <f>ROUND(BF52,2)</f>
        <v>0</v>
      </c>
      <c r="BS51" s="93" t="s">
        <v>74</v>
      </c>
      <c r="BT51" s="93" t="s">
        <v>75</v>
      </c>
      <c r="BV51" s="93" t="s">
        <v>76</v>
      </c>
      <c r="BW51" s="93" t="s">
        <v>8</v>
      </c>
      <c r="BX51" s="93" t="s">
        <v>77</v>
      </c>
      <c r="CL51" s="93" t="s">
        <v>22</v>
      </c>
    </row>
    <row r="52" spans="1:90" s="5" customFormat="1" ht="53.25" customHeight="1">
      <c r="A52" s="94" t="s">
        <v>78</v>
      </c>
      <c r="B52" s="95"/>
      <c r="C52" s="96"/>
      <c r="D52" s="351" t="s">
        <v>17</v>
      </c>
      <c r="E52" s="351"/>
      <c r="F52" s="351"/>
      <c r="G52" s="351"/>
      <c r="H52" s="351"/>
      <c r="I52" s="97"/>
      <c r="J52" s="351" t="s">
        <v>20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49">
        <f>'16092-14XR-KM - Oprava hr...'!K27</f>
        <v>0</v>
      </c>
      <c r="AH52" s="350"/>
      <c r="AI52" s="350"/>
      <c r="AJ52" s="350"/>
      <c r="AK52" s="350"/>
      <c r="AL52" s="350"/>
      <c r="AM52" s="350"/>
      <c r="AN52" s="349">
        <f>SUM(AG52,AV52)</f>
        <v>0</v>
      </c>
      <c r="AO52" s="350"/>
      <c r="AP52" s="350"/>
      <c r="AQ52" s="98" t="s">
        <v>79</v>
      </c>
      <c r="AR52" s="99"/>
      <c r="AS52" s="100">
        <f>'16092-14XR-KM - Oprava hr...'!K25</f>
        <v>0</v>
      </c>
      <c r="AT52" s="101">
        <f>'16092-14XR-KM - Oprava hr...'!K26</f>
        <v>0</v>
      </c>
      <c r="AU52" s="101">
        <v>0</v>
      </c>
      <c r="AV52" s="101">
        <f>ROUND(SUM(AX52:AY52),2)</f>
        <v>0</v>
      </c>
      <c r="AW52" s="102">
        <f>'16092-14XR-KM - Oprava hr...'!T84</f>
        <v>0</v>
      </c>
      <c r="AX52" s="101">
        <f>'16092-14XR-KM - Oprava hr...'!K30</f>
        <v>0</v>
      </c>
      <c r="AY52" s="101">
        <f>'16092-14XR-KM - Oprava hr...'!K31</f>
        <v>0</v>
      </c>
      <c r="AZ52" s="101">
        <f>'16092-14XR-KM - Oprava hr...'!K32</f>
        <v>0</v>
      </c>
      <c r="BA52" s="101">
        <f>'16092-14XR-KM - Oprava hr...'!K33</f>
        <v>0</v>
      </c>
      <c r="BB52" s="101">
        <f>'16092-14XR-KM - Oprava hr...'!F30</f>
        <v>0</v>
      </c>
      <c r="BC52" s="101">
        <f>'16092-14XR-KM - Oprava hr...'!F31</f>
        <v>0</v>
      </c>
      <c r="BD52" s="101">
        <f>'16092-14XR-KM - Oprava hr...'!F32</f>
        <v>0</v>
      </c>
      <c r="BE52" s="101">
        <f>'16092-14XR-KM - Oprava hr...'!F33</f>
        <v>0</v>
      </c>
      <c r="BF52" s="103">
        <f>'16092-14XR-KM - Oprava hr...'!F34</f>
        <v>0</v>
      </c>
      <c r="BT52" s="104" t="s">
        <v>80</v>
      </c>
      <c r="BU52" s="104" t="s">
        <v>81</v>
      </c>
      <c r="BV52" s="104" t="s">
        <v>76</v>
      </c>
      <c r="BW52" s="104" t="s">
        <v>8</v>
      </c>
      <c r="BX52" s="104" t="s">
        <v>77</v>
      </c>
      <c r="CL52" s="104" t="s">
        <v>22</v>
      </c>
    </row>
    <row r="53" spans="1:90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1:90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Ies/xAkEKqEyqveCCrbv84wDo+rzlFC69d9utFMzBBVt3GUmBpVru9JS7CCUxAoN39qyaosiXm0hPy5aotvs4Q==" saltValue="YyOZ6Bb4bvh4YsRD+iHJsw==" spinCount="100000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G5:BG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G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16092-14XR-KM - Oprava hr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105" customWidth="1"/>
    <col min="11" max="11" width="23.5" customWidth="1"/>
    <col min="12" max="12" width="15.5" customWidth="1"/>
    <col min="14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82</v>
      </c>
      <c r="G1" s="389" t="s">
        <v>83</v>
      </c>
      <c r="H1" s="389"/>
      <c r="I1" s="109"/>
      <c r="J1" s="110" t="s">
        <v>84</v>
      </c>
      <c r="K1" s="107" t="s">
        <v>85</v>
      </c>
      <c r="L1" s="108" t="s">
        <v>86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T2" s="23" t="s">
        <v>8</v>
      </c>
      <c r="AZ2" s="111" t="s">
        <v>87</v>
      </c>
      <c r="BA2" s="111" t="s">
        <v>22</v>
      </c>
      <c r="BB2" s="111" t="s">
        <v>22</v>
      </c>
      <c r="BC2" s="111" t="s">
        <v>88</v>
      </c>
      <c r="BD2" s="111" t="s">
        <v>89</v>
      </c>
    </row>
    <row r="3" spans="1:70" ht="6.95" customHeight="1">
      <c r="B3" s="24"/>
      <c r="C3" s="25"/>
      <c r="D3" s="25"/>
      <c r="E3" s="25"/>
      <c r="F3" s="25"/>
      <c r="G3" s="25"/>
      <c r="H3" s="25"/>
      <c r="I3" s="112"/>
      <c r="J3" s="112"/>
      <c r="K3" s="25"/>
      <c r="L3" s="26"/>
      <c r="AT3" s="23" t="s">
        <v>89</v>
      </c>
      <c r="AZ3" s="111" t="s">
        <v>90</v>
      </c>
      <c r="BA3" s="111" t="s">
        <v>22</v>
      </c>
      <c r="BB3" s="111" t="s">
        <v>22</v>
      </c>
      <c r="BC3" s="111" t="s">
        <v>91</v>
      </c>
      <c r="BD3" s="111" t="s">
        <v>89</v>
      </c>
    </row>
    <row r="4" spans="1:70" ht="36.950000000000003" customHeight="1">
      <c r="B4" s="27"/>
      <c r="C4" s="28"/>
      <c r="D4" s="29" t="s">
        <v>92</v>
      </c>
      <c r="E4" s="28"/>
      <c r="F4" s="28"/>
      <c r="G4" s="28"/>
      <c r="H4" s="28"/>
      <c r="I4" s="113"/>
      <c r="J4" s="113"/>
      <c r="K4" s="28"/>
      <c r="L4" s="30"/>
      <c r="N4" s="31" t="s">
        <v>13</v>
      </c>
      <c r="AT4" s="23" t="s">
        <v>6</v>
      </c>
      <c r="AZ4" s="111" t="s">
        <v>93</v>
      </c>
      <c r="BA4" s="111" t="s">
        <v>22</v>
      </c>
      <c r="BB4" s="111" t="s">
        <v>22</v>
      </c>
      <c r="BC4" s="111" t="s">
        <v>94</v>
      </c>
      <c r="BD4" s="111" t="s">
        <v>89</v>
      </c>
    </row>
    <row r="5" spans="1:70" ht="6.95" customHeight="1">
      <c r="B5" s="27"/>
      <c r="C5" s="28"/>
      <c r="D5" s="28"/>
      <c r="E5" s="28"/>
      <c r="F5" s="28"/>
      <c r="G5" s="28"/>
      <c r="H5" s="28"/>
      <c r="I5" s="113"/>
      <c r="J5" s="113"/>
      <c r="K5" s="28"/>
      <c r="L5" s="30"/>
      <c r="AZ5" s="111" t="s">
        <v>95</v>
      </c>
      <c r="BA5" s="111" t="s">
        <v>22</v>
      </c>
      <c r="BB5" s="111" t="s">
        <v>22</v>
      </c>
      <c r="BC5" s="111" t="s">
        <v>96</v>
      </c>
      <c r="BD5" s="111" t="s">
        <v>89</v>
      </c>
    </row>
    <row r="6" spans="1:70" s="1" customFormat="1" ht="15">
      <c r="B6" s="40"/>
      <c r="C6" s="41"/>
      <c r="D6" s="36" t="s">
        <v>19</v>
      </c>
      <c r="E6" s="41"/>
      <c r="F6" s="41"/>
      <c r="G6" s="41"/>
      <c r="H6" s="41"/>
      <c r="I6" s="114"/>
      <c r="J6" s="114"/>
      <c r="K6" s="41"/>
      <c r="L6" s="44"/>
      <c r="AZ6" s="111" t="s">
        <v>97</v>
      </c>
      <c r="BA6" s="111" t="s">
        <v>22</v>
      </c>
      <c r="BB6" s="111" t="s">
        <v>22</v>
      </c>
      <c r="BC6" s="111" t="s">
        <v>98</v>
      </c>
      <c r="BD6" s="111" t="s">
        <v>89</v>
      </c>
    </row>
    <row r="7" spans="1:70" s="1" customFormat="1" ht="36.950000000000003" customHeight="1">
      <c r="B7" s="40"/>
      <c r="C7" s="41"/>
      <c r="D7" s="41"/>
      <c r="E7" s="386" t="s">
        <v>20</v>
      </c>
      <c r="F7" s="387"/>
      <c r="G7" s="387"/>
      <c r="H7" s="387"/>
      <c r="I7" s="114"/>
      <c r="J7" s="114"/>
      <c r="K7" s="41"/>
      <c r="L7" s="44"/>
      <c r="AZ7" s="111" t="s">
        <v>99</v>
      </c>
      <c r="BA7" s="111" t="s">
        <v>22</v>
      </c>
      <c r="BB7" s="111" t="s">
        <v>22</v>
      </c>
      <c r="BC7" s="111" t="s">
        <v>100</v>
      </c>
      <c r="BD7" s="111" t="s">
        <v>89</v>
      </c>
    </row>
    <row r="8" spans="1:70" s="1" customFormat="1">
      <c r="B8" s="40"/>
      <c r="C8" s="41"/>
      <c r="D8" s="41"/>
      <c r="E8" s="41"/>
      <c r="F8" s="41"/>
      <c r="G8" s="41"/>
      <c r="H8" s="41"/>
      <c r="I8" s="114"/>
      <c r="J8" s="114"/>
      <c r="K8" s="41"/>
      <c r="L8" s="44"/>
      <c r="AZ8" s="111" t="s">
        <v>101</v>
      </c>
      <c r="BA8" s="111" t="s">
        <v>22</v>
      </c>
      <c r="BB8" s="111" t="s">
        <v>22</v>
      </c>
      <c r="BC8" s="111" t="s">
        <v>102</v>
      </c>
      <c r="BD8" s="111" t="s">
        <v>89</v>
      </c>
    </row>
    <row r="9" spans="1:70" s="1" customFormat="1" ht="14.45" customHeight="1">
      <c r="B9" s="40"/>
      <c r="C9" s="41"/>
      <c r="D9" s="36" t="s">
        <v>21</v>
      </c>
      <c r="E9" s="41"/>
      <c r="F9" s="34" t="s">
        <v>22</v>
      </c>
      <c r="G9" s="41"/>
      <c r="H9" s="41"/>
      <c r="I9" s="115" t="s">
        <v>23</v>
      </c>
      <c r="J9" s="116" t="s">
        <v>22</v>
      </c>
      <c r="K9" s="41"/>
      <c r="L9" s="44"/>
      <c r="AZ9" s="111" t="s">
        <v>103</v>
      </c>
      <c r="BA9" s="111" t="s">
        <v>22</v>
      </c>
      <c r="BB9" s="111" t="s">
        <v>22</v>
      </c>
      <c r="BC9" s="111" t="s">
        <v>104</v>
      </c>
      <c r="BD9" s="111" t="s">
        <v>89</v>
      </c>
    </row>
    <row r="10" spans="1:70" s="1" customFormat="1" ht="14.45" customHeight="1">
      <c r="B10" s="40"/>
      <c r="C10" s="41"/>
      <c r="D10" s="36" t="s">
        <v>24</v>
      </c>
      <c r="E10" s="41"/>
      <c r="F10" s="34" t="s">
        <v>25</v>
      </c>
      <c r="G10" s="41"/>
      <c r="H10" s="41"/>
      <c r="I10" s="115" t="s">
        <v>26</v>
      </c>
      <c r="J10" s="117" t="str">
        <f>'Rekapitulace stavby'!AN8</f>
        <v>06.03.2017</v>
      </c>
      <c r="K10" s="41"/>
      <c r="L10" s="44"/>
      <c r="AZ10" s="111" t="s">
        <v>105</v>
      </c>
      <c r="BA10" s="111" t="s">
        <v>22</v>
      </c>
      <c r="BB10" s="111" t="s">
        <v>22</v>
      </c>
      <c r="BC10" s="111" t="s">
        <v>106</v>
      </c>
      <c r="BD10" s="111" t="s">
        <v>89</v>
      </c>
    </row>
    <row r="11" spans="1:70" s="1" customFormat="1" ht="10.9" customHeight="1">
      <c r="B11" s="40"/>
      <c r="C11" s="41"/>
      <c r="D11" s="41"/>
      <c r="E11" s="41"/>
      <c r="F11" s="41"/>
      <c r="G11" s="41"/>
      <c r="H11" s="41"/>
      <c r="I11" s="114"/>
      <c r="J11" s="114"/>
      <c r="K11" s="41"/>
      <c r="L11" s="44"/>
      <c r="AZ11" s="111" t="s">
        <v>107</v>
      </c>
      <c r="BA11" s="111" t="s">
        <v>22</v>
      </c>
      <c r="BB11" s="111" t="s">
        <v>22</v>
      </c>
      <c r="BC11" s="111" t="s">
        <v>108</v>
      </c>
      <c r="BD11" s="111" t="s">
        <v>89</v>
      </c>
    </row>
    <row r="12" spans="1:70" s="1" customFormat="1" ht="14.45" customHeight="1">
      <c r="B12" s="40"/>
      <c r="C12" s="41"/>
      <c r="D12" s="36" t="s">
        <v>28</v>
      </c>
      <c r="E12" s="41"/>
      <c r="F12" s="41"/>
      <c r="G12" s="41"/>
      <c r="H12" s="41"/>
      <c r="I12" s="115" t="s">
        <v>29</v>
      </c>
      <c r="J12" s="116" t="str">
        <f>IF('Rekapitulace stavby'!AN10="","",'Rekapitulace stavby'!AN10)</f>
        <v/>
      </c>
      <c r="K12" s="41"/>
      <c r="L12" s="44"/>
      <c r="AZ12" s="111" t="s">
        <v>109</v>
      </c>
      <c r="BA12" s="111" t="s">
        <v>22</v>
      </c>
      <c r="BB12" s="111" t="s">
        <v>22</v>
      </c>
      <c r="BC12" s="111" t="s">
        <v>110</v>
      </c>
      <c r="BD12" s="111" t="s">
        <v>89</v>
      </c>
    </row>
    <row r="13" spans="1:70" s="1" customFormat="1" ht="18" customHeight="1">
      <c r="B13" s="40"/>
      <c r="C13" s="41"/>
      <c r="D13" s="41"/>
      <c r="E13" s="34" t="str">
        <f>IF('Rekapitulace stavby'!E11="","",'Rekapitulace stavby'!E11)</f>
        <v xml:space="preserve"> </v>
      </c>
      <c r="F13" s="41"/>
      <c r="G13" s="41"/>
      <c r="H13" s="41"/>
      <c r="I13" s="115" t="s">
        <v>31</v>
      </c>
      <c r="J13" s="116" t="str">
        <f>IF('Rekapitulace stavby'!AN11="","",'Rekapitulace stavby'!AN11)</f>
        <v/>
      </c>
      <c r="K13" s="41"/>
      <c r="L13" s="44"/>
      <c r="AZ13" s="111" t="s">
        <v>111</v>
      </c>
      <c r="BA13" s="111" t="s">
        <v>22</v>
      </c>
      <c r="BB13" s="111" t="s">
        <v>22</v>
      </c>
      <c r="BC13" s="111" t="s">
        <v>112</v>
      </c>
      <c r="BD13" s="111" t="s">
        <v>89</v>
      </c>
    </row>
    <row r="14" spans="1:70" s="1" customFormat="1" ht="6.95" customHeight="1">
      <c r="B14" s="40"/>
      <c r="C14" s="41"/>
      <c r="D14" s="41"/>
      <c r="E14" s="41"/>
      <c r="F14" s="41"/>
      <c r="G14" s="41"/>
      <c r="H14" s="41"/>
      <c r="I14" s="114"/>
      <c r="J14" s="114"/>
      <c r="K14" s="41"/>
      <c r="L14" s="44"/>
      <c r="AZ14" s="111" t="s">
        <v>113</v>
      </c>
      <c r="BA14" s="111" t="s">
        <v>22</v>
      </c>
      <c r="BB14" s="111" t="s">
        <v>22</v>
      </c>
      <c r="BC14" s="111" t="s">
        <v>114</v>
      </c>
      <c r="BD14" s="111" t="s">
        <v>89</v>
      </c>
    </row>
    <row r="15" spans="1:70" s="1" customFormat="1" ht="14.45" customHeight="1">
      <c r="B15" s="40"/>
      <c r="C15" s="41"/>
      <c r="D15" s="36" t="s">
        <v>32</v>
      </c>
      <c r="E15" s="41"/>
      <c r="F15" s="41"/>
      <c r="G15" s="41"/>
      <c r="H15" s="41"/>
      <c r="I15" s="115" t="s">
        <v>29</v>
      </c>
      <c r="J15" s="116" t="str">
        <f>IF('Rekapitulace stavby'!AN13="Vyplň údaj","",IF('Rekapitulace stavby'!AN13="","",'Rekapitulace stavby'!AN13))</f>
        <v/>
      </c>
      <c r="K15" s="41"/>
      <c r="L15" s="44"/>
      <c r="AZ15" s="111" t="s">
        <v>115</v>
      </c>
      <c r="BA15" s="111" t="s">
        <v>22</v>
      </c>
      <c r="BB15" s="111" t="s">
        <v>22</v>
      </c>
      <c r="BC15" s="111" t="s">
        <v>116</v>
      </c>
      <c r="BD15" s="111" t="s">
        <v>89</v>
      </c>
    </row>
    <row r="16" spans="1:70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15" t="s">
        <v>31</v>
      </c>
      <c r="J16" s="116" t="str">
        <f>IF('Rekapitulace stavby'!AN14="Vyplň údaj","",IF('Rekapitulace stavby'!AN14="","",'Rekapitulace stavby'!AN14))</f>
        <v/>
      </c>
      <c r="K16" s="41"/>
      <c r="L16" s="44"/>
      <c r="AZ16" s="111" t="s">
        <v>117</v>
      </c>
      <c r="BA16" s="111" t="s">
        <v>22</v>
      </c>
      <c r="BB16" s="111" t="s">
        <v>22</v>
      </c>
      <c r="BC16" s="111" t="s">
        <v>118</v>
      </c>
      <c r="BD16" s="111" t="s">
        <v>89</v>
      </c>
    </row>
    <row r="17" spans="2:56" s="1" customFormat="1" ht="6.95" customHeight="1">
      <c r="B17" s="40"/>
      <c r="C17" s="41"/>
      <c r="D17" s="41"/>
      <c r="E17" s="41"/>
      <c r="F17" s="41"/>
      <c r="G17" s="41"/>
      <c r="H17" s="41"/>
      <c r="I17" s="114"/>
      <c r="J17" s="114"/>
      <c r="K17" s="41"/>
      <c r="L17" s="44"/>
      <c r="AZ17" s="111" t="s">
        <v>119</v>
      </c>
      <c r="BA17" s="111" t="s">
        <v>22</v>
      </c>
      <c r="BB17" s="111" t="s">
        <v>22</v>
      </c>
      <c r="BC17" s="111" t="s">
        <v>120</v>
      </c>
      <c r="BD17" s="111" t="s">
        <v>89</v>
      </c>
    </row>
    <row r="18" spans="2:56" s="1" customFormat="1" ht="14.45" customHeight="1">
      <c r="B18" s="40"/>
      <c r="C18" s="41"/>
      <c r="D18" s="36" t="s">
        <v>34</v>
      </c>
      <c r="E18" s="41"/>
      <c r="F18" s="41"/>
      <c r="G18" s="41"/>
      <c r="H18" s="41"/>
      <c r="I18" s="115" t="s">
        <v>29</v>
      </c>
      <c r="J18" s="116" t="s">
        <v>35</v>
      </c>
      <c r="K18" s="41"/>
      <c r="L18" s="44"/>
      <c r="AZ18" s="111" t="s">
        <v>121</v>
      </c>
      <c r="BA18" s="111" t="s">
        <v>22</v>
      </c>
      <c r="BB18" s="111" t="s">
        <v>22</v>
      </c>
      <c r="BC18" s="111" t="s">
        <v>122</v>
      </c>
      <c r="BD18" s="111" t="s">
        <v>89</v>
      </c>
    </row>
    <row r="19" spans="2:56" s="1" customFormat="1" ht="18" customHeight="1">
      <c r="B19" s="40"/>
      <c r="C19" s="41"/>
      <c r="D19" s="41"/>
      <c r="E19" s="34" t="s">
        <v>36</v>
      </c>
      <c r="F19" s="41"/>
      <c r="G19" s="41"/>
      <c r="H19" s="41"/>
      <c r="I19" s="115" t="s">
        <v>31</v>
      </c>
      <c r="J19" s="116" t="s">
        <v>37</v>
      </c>
      <c r="K19" s="41"/>
      <c r="L19" s="44"/>
      <c r="AZ19" s="111" t="s">
        <v>123</v>
      </c>
      <c r="BA19" s="111" t="s">
        <v>22</v>
      </c>
      <c r="BB19" s="111" t="s">
        <v>22</v>
      </c>
      <c r="BC19" s="111" t="s">
        <v>124</v>
      </c>
      <c r="BD19" s="111" t="s">
        <v>89</v>
      </c>
    </row>
    <row r="20" spans="2:56" s="1" customFormat="1" ht="6.95" customHeight="1">
      <c r="B20" s="40"/>
      <c r="C20" s="41"/>
      <c r="D20" s="41"/>
      <c r="E20" s="41"/>
      <c r="F20" s="41"/>
      <c r="G20" s="41"/>
      <c r="H20" s="41"/>
      <c r="I20" s="114"/>
      <c r="J20" s="114"/>
      <c r="K20" s="41"/>
      <c r="L20" s="44"/>
      <c r="AZ20" s="111" t="s">
        <v>125</v>
      </c>
      <c r="BA20" s="111" t="s">
        <v>22</v>
      </c>
      <c r="BB20" s="111" t="s">
        <v>22</v>
      </c>
      <c r="BC20" s="111" t="s">
        <v>126</v>
      </c>
      <c r="BD20" s="111" t="s">
        <v>89</v>
      </c>
    </row>
    <row r="21" spans="2:56" s="1" customFormat="1" ht="14.45" customHeight="1">
      <c r="B21" s="40"/>
      <c r="C21" s="41"/>
      <c r="D21" s="36" t="s">
        <v>38</v>
      </c>
      <c r="E21" s="41"/>
      <c r="F21" s="41"/>
      <c r="G21" s="41"/>
      <c r="H21" s="41"/>
      <c r="I21" s="114"/>
      <c r="J21" s="114"/>
      <c r="K21" s="41"/>
      <c r="L21" s="44"/>
      <c r="AZ21" s="111" t="s">
        <v>127</v>
      </c>
      <c r="BA21" s="111" t="s">
        <v>22</v>
      </c>
      <c r="BB21" s="111" t="s">
        <v>22</v>
      </c>
      <c r="BC21" s="111" t="s">
        <v>128</v>
      </c>
      <c r="BD21" s="111" t="s">
        <v>89</v>
      </c>
    </row>
    <row r="22" spans="2:56" s="6" customFormat="1" ht="22.5" customHeight="1">
      <c r="B22" s="118"/>
      <c r="C22" s="119"/>
      <c r="D22" s="119"/>
      <c r="E22" s="382" t="s">
        <v>22</v>
      </c>
      <c r="F22" s="382"/>
      <c r="G22" s="382"/>
      <c r="H22" s="382"/>
      <c r="I22" s="120"/>
      <c r="J22" s="120"/>
      <c r="K22" s="119"/>
      <c r="L22" s="121"/>
      <c r="AZ22" s="122" t="s">
        <v>129</v>
      </c>
      <c r="BA22" s="122" t="s">
        <v>22</v>
      </c>
      <c r="BB22" s="122" t="s">
        <v>22</v>
      </c>
      <c r="BC22" s="122" t="s">
        <v>130</v>
      </c>
      <c r="BD22" s="122" t="s">
        <v>89</v>
      </c>
    </row>
    <row r="23" spans="2:56" s="1" customFormat="1" ht="6.95" customHeight="1">
      <c r="B23" s="40"/>
      <c r="C23" s="41"/>
      <c r="D23" s="41"/>
      <c r="E23" s="41"/>
      <c r="F23" s="41"/>
      <c r="G23" s="41"/>
      <c r="H23" s="41"/>
      <c r="I23" s="114"/>
      <c r="J23" s="114"/>
      <c r="K23" s="41"/>
      <c r="L23" s="44"/>
    </row>
    <row r="24" spans="2:56" s="1" customFormat="1" ht="6.95" customHeight="1">
      <c r="B24" s="40"/>
      <c r="C24" s="41"/>
      <c r="D24" s="83"/>
      <c r="E24" s="83"/>
      <c r="F24" s="83"/>
      <c r="G24" s="83"/>
      <c r="H24" s="83"/>
      <c r="I24" s="123"/>
      <c r="J24" s="123"/>
      <c r="K24" s="83"/>
      <c r="L24" s="124"/>
    </row>
    <row r="25" spans="2:56" s="1" customFormat="1" ht="15">
      <c r="B25" s="40"/>
      <c r="C25" s="41"/>
      <c r="D25" s="41"/>
      <c r="E25" s="36" t="s">
        <v>131</v>
      </c>
      <c r="F25" s="41"/>
      <c r="G25" s="41"/>
      <c r="H25" s="41"/>
      <c r="I25" s="114"/>
      <c r="J25" s="114"/>
      <c r="K25" s="125">
        <f>I54</f>
        <v>0</v>
      </c>
      <c r="L25" s="44"/>
    </row>
    <row r="26" spans="2:56" s="1" customFormat="1" ht="15">
      <c r="B26" s="40"/>
      <c r="C26" s="41"/>
      <c r="D26" s="41"/>
      <c r="E26" s="36" t="s">
        <v>132</v>
      </c>
      <c r="F26" s="41"/>
      <c r="G26" s="41"/>
      <c r="H26" s="41"/>
      <c r="I26" s="114"/>
      <c r="J26" s="114"/>
      <c r="K26" s="125">
        <f>J54</f>
        <v>0</v>
      </c>
      <c r="L26" s="44"/>
    </row>
    <row r="27" spans="2:56" s="1" customFormat="1" ht="25.35" customHeight="1">
      <c r="B27" s="40"/>
      <c r="C27" s="41"/>
      <c r="D27" s="126" t="s">
        <v>39</v>
      </c>
      <c r="E27" s="41"/>
      <c r="F27" s="41"/>
      <c r="G27" s="41"/>
      <c r="H27" s="41"/>
      <c r="I27" s="114"/>
      <c r="J27" s="114"/>
      <c r="K27" s="127">
        <f>ROUND(K84,2)</f>
        <v>0</v>
      </c>
      <c r="L27" s="44"/>
    </row>
    <row r="28" spans="2:56" s="1" customFormat="1" ht="6.95" customHeight="1">
      <c r="B28" s="40"/>
      <c r="C28" s="41"/>
      <c r="D28" s="83"/>
      <c r="E28" s="83"/>
      <c r="F28" s="83"/>
      <c r="G28" s="83"/>
      <c r="H28" s="83"/>
      <c r="I28" s="123"/>
      <c r="J28" s="123"/>
      <c r="K28" s="83"/>
      <c r="L28" s="124"/>
    </row>
    <row r="29" spans="2:56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28" t="s">
        <v>40</v>
      </c>
      <c r="J29" s="114"/>
      <c r="K29" s="45" t="s">
        <v>42</v>
      </c>
      <c r="L29" s="44"/>
    </row>
    <row r="30" spans="2:56" s="1" customFormat="1" ht="14.45" customHeight="1">
      <c r="B30" s="40"/>
      <c r="C30" s="41"/>
      <c r="D30" s="48" t="s">
        <v>43</v>
      </c>
      <c r="E30" s="48" t="s">
        <v>44</v>
      </c>
      <c r="F30" s="129">
        <f>ROUND(SUM(BE84:BE494), 2)</f>
        <v>0</v>
      </c>
      <c r="G30" s="41"/>
      <c r="H30" s="41"/>
      <c r="I30" s="130">
        <v>0.21</v>
      </c>
      <c r="J30" s="114"/>
      <c r="K30" s="129">
        <f>ROUND(ROUND((SUM(BE84:BE494)), 2)*I30, 2)</f>
        <v>0</v>
      </c>
      <c r="L30" s="44"/>
    </row>
    <row r="31" spans="2:56" s="1" customFormat="1" ht="14.45" customHeight="1">
      <c r="B31" s="40"/>
      <c r="C31" s="41"/>
      <c r="D31" s="41"/>
      <c r="E31" s="48" t="s">
        <v>45</v>
      </c>
      <c r="F31" s="129">
        <f>ROUND(SUM(BF84:BF494), 2)</f>
        <v>0</v>
      </c>
      <c r="G31" s="41"/>
      <c r="H31" s="41"/>
      <c r="I31" s="130">
        <v>0.15</v>
      </c>
      <c r="J31" s="114"/>
      <c r="K31" s="129">
        <f>ROUND(ROUND((SUM(BF84:BF494)), 2)*I31, 2)</f>
        <v>0</v>
      </c>
      <c r="L31" s="44"/>
    </row>
    <row r="32" spans="2:56" s="1" customFormat="1" ht="14.45" hidden="1" customHeight="1">
      <c r="B32" s="40"/>
      <c r="C32" s="41"/>
      <c r="D32" s="41"/>
      <c r="E32" s="48" t="s">
        <v>46</v>
      </c>
      <c r="F32" s="129">
        <f>ROUND(SUM(BG84:BG494), 2)</f>
        <v>0</v>
      </c>
      <c r="G32" s="41"/>
      <c r="H32" s="41"/>
      <c r="I32" s="130">
        <v>0.21</v>
      </c>
      <c r="J32" s="114"/>
      <c r="K32" s="129">
        <v>0</v>
      </c>
      <c r="L32" s="44"/>
    </row>
    <row r="33" spans="2:12" s="1" customFormat="1" ht="14.45" hidden="1" customHeight="1">
      <c r="B33" s="40"/>
      <c r="C33" s="41"/>
      <c r="D33" s="41"/>
      <c r="E33" s="48" t="s">
        <v>47</v>
      </c>
      <c r="F33" s="129">
        <f>ROUND(SUM(BH84:BH494), 2)</f>
        <v>0</v>
      </c>
      <c r="G33" s="41"/>
      <c r="H33" s="41"/>
      <c r="I33" s="130">
        <v>0.15</v>
      </c>
      <c r="J33" s="114"/>
      <c r="K33" s="129">
        <v>0</v>
      </c>
      <c r="L33" s="44"/>
    </row>
    <row r="34" spans="2:12" s="1" customFormat="1" ht="14.45" hidden="1" customHeight="1">
      <c r="B34" s="40"/>
      <c r="C34" s="41"/>
      <c r="D34" s="41"/>
      <c r="E34" s="48" t="s">
        <v>48</v>
      </c>
      <c r="F34" s="129">
        <f>ROUND(SUM(BI84:BI494), 2)</f>
        <v>0</v>
      </c>
      <c r="G34" s="41"/>
      <c r="H34" s="41"/>
      <c r="I34" s="130">
        <v>0</v>
      </c>
      <c r="J34" s="114"/>
      <c r="K34" s="129">
        <v>0</v>
      </c>
      <c r="L34" s="44"/>
    </row>
    <row r="35" spans="2:12" s="1" customFormat="1" ht="6.95" customHeight="1">
      <c r="B35" s="40"/>
      <c r="C35" s="41"/>
      <c r="D35" s="41"/>
      <c r="E35" s="41"/>
      <c r="F35" s="41"/>
      <c r="G35" s="41"/>
      <c r="H35" s="41"/>
      <c r="I35" s="114"/>
      <c r="J35" s="114"/>
      <c r="K35" s="41"/>
      <c r="L35" s="44"/>
    </row>
    <row r="36" spans="2:12" s="1" customFormat="1" ht="25.35" customHeight="1">
      <c r="B36" s="40"/>
      <c r="C36" s="131"/>
      <c r="D36" s="132" t="s">
        <v>49</v>
      </c>
      <c r="E36" s="77"/>
      <c r="F36" s="77"/>
      <c r="G36" s="133" t="s">
        <v>50</v>
      </c>
      <c r="H36" s="134" t="s">
        <v>51</v>
      </c>
      <c r="I36" s="135"/>
      <c r="J36" s="135"/>
      <c r="K36" s="136">
        <f>SUM(K27:K34)</f>
        <v>0</v>
      </c>
      <c r="L36" s="137"/>
    </row>
    <row r="37" spans="2:12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138"/>
      <c r="K37" s="56"/>
      <c r="L37" s="57"/>
    </row>
    <row r="41" spans="2:12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1"/>
      <c r="K41" s="140"/>
      <c r="L41" s="142"/>
    </row>
    <row r="42" spans="2:12" s="1" customFormat="1" ht="36.950000000000003" customHeight="1">
      <c r="B42" s="40"/>
      <c r="C42" s="29" t="s">
        <v>133</v>
      </c>
      <c r="D42" s="41"/>
      <c r="E42" s="41"/>
      <c r="F42" s="41"/>
      <c r="G42" s="41"/>
      <c r="H42" s="41"/>
      <c r="I42" s="114"/>
      <c r="J42" s="114"/>
      <c r="K42" s="41"/>
      <c r="L42" s="44"/>
    </row>
    <row r="43" spans="2:12" s="1" customFormat="1" ht="6.95" customHeight="1">
      <c r="B43" s="40"/>
      <c r="C43" s="41"/>
      <c r="D43" s="41"/>
      <c r="E43" s="41"/>
      <c r="F43" s="41"/>
      <c r="G43" s="41"/>
      <c r="H43" s="41"/>
      <c r="I43" s="114"/>
      <c r="J43" s="114"/>
      <c r="K43" s="41"/>
      <c r="L43" s="44"/>
    </row>
    <row r="44" spans="2:12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4"/>
      <c r="J44" s="114"/>
      <c r="K44" s="41"/>
      <c r="L44" s="44"/>
    </row>
    <row r="45" spans="2:12" s="1" customFormat="1" ht="23.25" customHeight="1">
      <c r="B45" s="40"/>
      <c r="C45" s="41"/>
      <c r="D45" s="41"/>
      <c r="E45" s="386" t="str">
        <f>E7</f>
        <v>Oprava hráze VN Arboretum</v>
      </c>
      <c r="F45" s="387"/>
      <c r="G45" s="387"/>
      <c r="H45" s="387"/>
      <c r="I45" s="114"/>
      <c r="J45" s="114"/>
      <c r="K45" s="41"/>
      <c r="L45" s="44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14"/>
      <c r="J46" s="114"/>
      <c r="K46" s="41"/>
      <c r="L46" s="44"/>
    </row>
    <row r="47" spans="2:12" s="1" customFormat="1" ht="18" customHeight="1">
      <c r="B47" s="40"/>
      <c r="C47" s="36" t="s">
        <v>24</v>
      </c>
      <c r="D47" s="41"/>
      <c r="E47" s="41"/>
      <c r="F47" s="34" t="str">
        <f>F10</f>
        <v>k.ú. Křtiny</v>
      </c>
      <c r="G47" s="41"/>
      <c r="H47" s="41"/>
      <c r="I47" s="115" t="s">
        <v>26</v>
      </c>
      <c r="J47" s="117" t="str">
        <f>IF(J10="","",J10)</f>
        <v>06.03.2017</v>
      </c>
      <c r="K47" s="41"/>
      <c r="L47" s="44"/>
    </row>
    <row r="48" spans="2:12" s="1" customFormat="1" ht="6.95" customHeight="1">
      <c r="B48" s="40"/>
      <c r="C48" s="41"/>
      <c r="D48" s="41"/>
      <c r="E48" s="41"/>
      <c r="F48" s="41"/>
      <c r="G48" s="41"/>
      <c r="H48" s="41"/>
      <c r="I48" s="114"/>
      <c r="J48" s="114"/>
      <c r="K48" s="41"/>
      <c r="L48" s="44"/>
    </row>
    <row r="49" spans="2:47" s="1" customFormat="1" ht="15">
      <c r="B49" s="40"/>
      <c r="C49" s="36" t="s">
        <v>28</v>
      </c>
      <c r="D49" s="41"/>
      <c r="E49" s="41"/>
      <c r="F49" s="34" t="str">
        <f>E13</f>
        <v xml:space="preserve"> </v>
      </c>
      <c r="G49" s="41"/>
      <c r="H49" s="41"/>
      <c r="I49" s="115" t="s">
        <v>34</v>
      </c>
      <c r="J49" s="116" t="str">
        <f>E19</f>
        <v>Regioprojekt Brno, s.r.o</v>
      </c>
      <c r="K49" s="41"/>
      <c r="L49" s="44"/>
    </row>
    <row r="50" spans="2:47" s="1" customFormat="1" ht="14.45" customHeight="1">
      <c r="B50" s="40"/>
      <c r="C50" s="36" t="s">
        <v>32</v>
      </c>
      <c r="D50" s="41"/>
      <c r="E50" s="41"/>
      <c r="F50" s="34" t="str">
        <f>IF(E16="","",E16)</f>
        <v/>
      </c>
      <c r="G50" s="41"/>
      <c r="H50" s="41"/>
      <c r="I50" s="114"/>
      <c r="J50" s="114"/>
      <c r="K50" s="41"/>
      <c r="L50" s="44"/>
    </row>
    <row r="51" spans="2:47" s="1" customFormat="1" ht="10.35" customHeight="1">
      <c r="B51" s="40"/>
      <c r="C51" s="41"/>
      <c r="D51" s="41"/>
      <c r="E51" s="41"/>
      <c r="F51" s="41"/>
      <c r="G51" s="41"/>
      <c r="H51" s="41"/>
      <c r="I51" s="114"/>
      <c r="J51" s="114"/>
      <c r="K51" s="41"/>
      <c r="L51" s="44"/>
    </row>
    <row r="52" spans="2:47" s="1" customFormat="1" ht="29.25" customHeight="1">
      <c r="B52" s="40"/>
      <c r="C52" s="143" t="s">
        <v>134</v>
      </c>
      <c r="D52" s="131"/>
      <c r="E52" s="131"/>
      <c r="F52" s="131"/>
      <c r="G52" s="131"/>
      <c r="H52" s="131"/>
      <c r="I52" s="144" t="s">
        <v>135</v>
      </c>
      <c r="J52" s="144" t="s">
        <v>136</v>
      </c>
      <c r="K52" s="145" t="s">
        <v>137</v>
      </c>
      <c r="L52" s="146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4"/>
      <c r="J53" s="114"/>
      <c r="K53" s="41"/>
      <c r="L53" s="44"/>
    </row>
    <row r="54" spans="2:47" s="1" customFormat="1" ht="29.25" customHeight="1">
      <c r="B54" s="40"/>
      <c r="C54" s="147" t="s">
        <v>138</v>
      </c>
      <c r="D54" s="41"/>
      <c r="E54" s="41"/>
      <c r="F54" s="41"/>
      <c r="G54" s="41"/>
      <c r="H54" s="41"/>
      <c r="I54" s="148">
        <f t="shared" ref="I54:J56" si="0">Q84</f>
        <v>0</v>
      </c>
      <c r="J54" s="148">
        <f t="shared" si="0"/>
        <v>0</v>
      </c>
      <c r="K54" s="127">
        <f>K84</f>
        <v>0</v>
      </c>
      <c r="L54" s="44"/>
      <c r="AU54" s="23" t="s">
        <v>139</v>
      </c>
    </row>
    <row r="55" spans="2:47" s="7" customFormat="1" ht="24.95" customHeight="1">
      <c r="B55" s="149"/>
      <c r="C55" s="150"/>
      <c r="D55" s="151" t="s">
        <v>140</v>
      </c>
      <c r="E55" s="152"/>
      <c r="F55" s="152"/>
      <c r="G55" s="152"/>
      <c r="H55" s="152"/>
      <c r="I55" s="153">
        <f t="shared" si="0"/>
        <v>0</v>
      </c>
      <c r="J55" s="153">
        <f t="shared" si="0"/>
        <v>0</v>
      </c>
      <c r="K55" s="154">
        <f>K85</f>
        <v>0</v>
      </c>
      <c r="L55" s="155"/>
    </row>
    <row r="56" spans="2:47" s="8" customFormat="1" ht="19.899999999999999" customHeight="1">
      <c r="B56" s="156"/>
      <c r="C56" s="157"/>
      <c r="D56" s="158" t="s">
        <v>141</v>
      </c>
      <c r="E56" s="159"/>
      <c r="F56" s="159"/>
      <c r="G56" s="159"/>
      <c r="H56" s="159"/>
      <c r="I56" s="160">
        <f t="shared" si="0"/>
        <v>0</v>
      </c>
      <c r="J56" s="160">
        <f t="shared" si="0"/>
        <v>0</v>
      </c>
      <c r="K56" s="161">
        <f>K86</f>
        <v>0</v>
      </c>
      <c r="L56" s="162"/>
    </row>
    <row r="57" spans="2:47" s="8" customFormat="1" ht="19.899999999999999" customHeight="1">
      <c r="B57" s="156"/>
      <c r="C57" s="157"/>
      <c r="D57" s="158" t="s">
        <v>142</v>
      </c>
      <c r="E57" s="159"/>
      <c r="F57" s="159"/>
      <c r="G57" s="159"/>
      <c r="H57" s="159"/>
      <c r="I57" s="160">
        <f>Q305</f>
        <v>0</v>
      </c>
      <c r="J57" s="160">
        <f>R305</f>
        <v>0</v>
      </c>
      <c r="K57" s="161">
        <f>K305</f>
        <v>0</v>
      </c>
      <c r="L57" s="162"/>
    </row>
    <row r="58" spans="2:47" s="8" customFormat="1" ht="19.899999999999999" customHeight="1">
      <c r="B58" s="156"/>
      <c r="C58" s="157"/>
      <c r="D58" s="158" t="s">
        <v>143</v>
      </c>
      <c r="E58" s="159"/>
      <c r="F58" s="159"/>
      <c r="G58" s="159"/>
      <c r="H58" s="159"/>
      <c r="I58" s="160">
        <f>Q313</f>
        <v>0</v>
      </c>
      <c r="J58" s="160">
        <f>R313</f>
        <v>0</v>
      </c>
      <c r="K58" s="161">
        <f>K313</f>
        <v>0</v>
      </c>
      <c r="L58" s="162"/>
    </row>
    <row r="59" spans="2:47" s="8" customFormat="1" ht="19.899999999999999" customHeight="1">
      <c r="B59" s="156"/>
      <c r="C59" s="157"/>
      <c r="D59" s="158" t="s">
        <v>144</v>
      </c>
      <c r="E59" s="159"/>
      <c r="F59" s="159"/>
      <c r="G59" s="159"/>
      <c r="H59" s="159"/>
      <c r="I59" s="160">
        <f>Q381</f>
        <v>0</v>
      </c>
      <c r="J59" s="160">
        <f>R381</f>
        <v>0</v>
      </c>
      <c r="K59" s="161">
        <f>K381</f>
        <v>0</v>
      </c>
      <c r="L59" s="162"/>
    </row>
    <row r="60" spans="2:47" s="8" customFormat="1" ht="19.899999999999999" customHeight="1">
      <c r="B60" s="156"/>
      <c r="C60" s="157"/>
      <c r="D60" s="158" t="s">
        <v>145</v>
      </c>
      <c r="E60" s="159"/>
      <c r="F60" s="159"/>
      <c r="G60" s="159"/>
      <c r="H60" s="159"/>
      <c r="I60" s="160">
        <f>Q409</f>
        <v>0</v>
      </c>
      <c r="J60" s="160">
        <f>R409</f>
        <v>0</v>
      </c>
      <c r="K60" s="161">
        <f>K409</f>
        <v>0</v>
      </c>
      <c r="L60" s="162"/>
    </row>
    <row r="61" spans="2:47" s="8" customFormat="1" ht="19.899999999999999" customHeight="1">
      <c r="B61" s="156"/>
      <c r="C61" s="157"/>
      <c r="D61" s="158" t="s">
        <v>146</v>
      </c>
      <c r="E61" s="159"/>
      <c r="F61" s="159"/>
      <c r="G61" s="159"/>
      <c r="H61" s="159"/>
      <c r="I61" s="160">
        <f>Q413</f>
        <v>0</v>
      </c>
      <c r="J61" s="160">
        <f>R413</f>
        <v>0</v>
      </c>
      <c r="K61" s="161">
        <f>K413</f>
        <v>0</v>
      </c>
      <c r="L61" s="162"/>
    </row>
    <row r="62" spans="2:47" s="8" customFormat="1" ht="19.899999999999999" customHeight="1">
      <c r="B62" s="156"/>
      <c r="C62" s="157"/>
      <c r="D62" s="158" t="s">
        <v>147</v>
      </c>
      <c r="E62" s="159"/>
      <c r="F62" s="159"/>
      <c r="G62" s="159"/>
      <c r="H62" s="159"/>
      <c r="I62" s="160">
        <f>Q421</f>
        <v>0</v>
      </c>
      <c r="J62" s="160">
        <f>R421</f>
        <v>0</v>
      </c>
      <c r="K62" s="161">
        <f>K421</f>
        <v>0</v>
      </c>
      <c r="L62" s="162"/>
    </row>
    <row r="63" spans="2:47" s="8" customFormat="1" ht="19.899999999999999" customHeight="1">
      <c r="B63" s="156"/>
      <c r="C63" s="157"/>
      <c r="D63" s="158" t="s">
        <v>148</v>
      </c>
      <c r="E63" s="159"/>
      <c r="F63" s="159"/>
      <c r="G63" s="159"/>
      <c r="H63" s="159"/>
      <c r="I63" s="160">
        <f>Q437</f>
        <v>0</v>
      </c>
      <c r="J63" s="160">
        <f>R437</f>
        <v>0</v>
      </c>
      <c r="K63" s="161">
        <f>K437</f>
        <v>0</v>
      </c>
      <c r="L63" s="162"/>
    </row>
    <row r="64" spans="2:47" s="8" customFormat="1" ht="19.899999999999999" customHeight="1">
      <c r="B64" s="156"/>
      <c r="C64" s="157"/>
      <c r="D64" s="158" t="s">
        <v>149</v>
      </c>
      <c r="E64" s="159"/>
      <c r="F64" s="159"/>
      <c r="G64" s="159"/>
      <c r="H64" s="159"/>
      <c r="I64" s="160">
        <f>Q478</f>
        <v>0</v>
      </c>
      <c r="J64" s="160">
        <f>R478</f>
        <v>0</v>
      </c>
      <c r="K64" s="161">
        <f>K478</f>
        <v>0</v>
      </c>
      <c r="L64" s="162"/>
    </row>
    <row r="65" spans="2:13" s="8" customFormat="1" ht="19.899999999999999" customHeight="1">
      <c r="B65" s="156"/>
      <c r="C65" s="157"/>
      <c r="D65" s="158" t="s">
        <v>150</v>
      </c>
      <c r="E65" s="159"/>
      <c r="F65" s="159"/>
      <c r="G65" s="159"/>
      <c r="H65" s="159"/>
      <c r="I65" s="160">
        <f>Q484</f>
        <v>0</v>
      </c>
      <c r="J65" s="160">
        <f>R484</f>
        <v>0</v>
      </c>
      <c r="K65" s="161">
        <f>K484</f>
        <v>0</v>
      </c>
      <c r="L65" s="162"/>
    </row>
    <row r="66" spans="2:13" s="7" customFormat="1" ht="24.95" customHeight="1">
      <c r="B66" s="149"/>
      <c r="C66" s="150"/>
      <c r="D66" s="151" t="s">
        <v>151</v>
      </c>
      <c r="E66" s="152"/>
      <c r="F66" s="152"/>
      <c r="G66" s="152"/>
      <c r="H66" s="152"/>
      <c r="I66" s="153">
        <f>Q486</f>
        <v>0</v>
      </c>
      <c r="J66" s="153">
        <f>R486</f>
        <v>0</v>
      </c>
      <c r="K66" s="154">
        <f>K486</f>
        <v>0</v>
      </c>
      <c r="L66" s="155"/>
    </row>
    <row r="67" spans="2:13" s="1" customFormat="1" ht="21.75" customHeight="1">
      <c r="B67" s="40"/>
      <c r="C67" s="41"/>
      <c r="D67" s="41"/>
      <c r="E67" s="41"/>
      <c r="F67" s="41"/>
      <c r="G67" s="41"/>
      <c r="H67" s="41"/>
      <c r="I67" s="114"/>
      <c r="J67" s="114"/>
      <c r="K67" s="41"/>
      <c r="L67" s="44"/>
    </row>
    <row r="68" spans="2:13" s="1" customFormat="1" ht="6.95" customHeight="1">
      <c r="B68" s="55"/>
      <c r="C68" s="56"/>
      <c r="D68" s="56"/>
      <c r="E68" s="56"/>
      <c r="F68" s="56"/>
      <c r="G68" s="56"/>
      <c r="H68" s="56"/>
      <c r="I68" s="138"/>
      <c r="J68" s="138"/>
      <c r="K68" s="56"/>
      <c r="L68" s="57"/>
    </row>
    <row r="72" spans="2:13" s="1" customFormat="1" ht="6.95" customHeight="1">
      <c r="B72" s="58"/>
      <c r="C72" s="59"/>
      <c r="D72" s="59"/>
      <c r="E72" s="59"/>
      <c r="F72" s="59"/>
      <c r="G72" s="59"/>
      <c r="H72" s="59"/>
      <c r="I72" s="141"/>
      <c r="J72" s="141"/>
      <c r="K72" s="59"/>
      <c r="L72" s="59"/>
      <c r="M72" s="60"/>
    </row>
    <row r="73" spans="2:13" s="1" customFormat="1" ht="36.950000000000003" customHeight="1">
      <c r="B73" s="40"/>
      <c r="C73" s="61" t="s">
        <v>152</v>
      </c>
      <c r="D73" s="62"/>
      <c r="E73" s="62"/>
      <c r="F73" s="62"/>
      <c r="G73" s="62"/>
      <c r="H73" s="62"/>
      <c r="I73" s="163"/>
      <c r="J73" s="163"/>
      <c r="K73" s="62"/>
      <c r="L73" s="62"/>
      <c r="M73" s="60"/>
    </row>
    <row r="74" spans="2:13" s="1" customFormat="1" ht="6.95" customHeight="1">
      <c r="B74" s="40"/>
      <c r="C74" s="62"/>
      <c r="D74" s="62"/>
      <c r="E74" s="62"/>
      <c r="F74" s="62"/>
      <c r="G74" s="62"/>
      <c r="H74" s="62"/>
      <c r="I74" s="163"/>
      <c r="J74" s="163"/>
      <c r="K74" s="62"/>
      <c r="L74" s="62"/>
      <c r="M74" s="60"/>
    </row>
    <row r="75" spans="2:13" s="1" customFormat="1" ht="14.45" customHeight="1">
      <c r="B75" s="40"/>
      <c r="C75" s="64" t="s">
        <v>19</v>
      </c>
      <c r="D75" s="62"/>
      <c r="E75" s="62"/>
      <c r="F75" s="62"/>
      <c r="G75" s="62"/>
      <c r="H75" s="62"/>
      <c r="I75" s="163"/>
      <c r="J75" s="163"/>
      <c r="K75" s="62"/>
      <c r="L75" s="62"/>
      <c r="M75" s="60"/>
    </row>
    <row r="76" spans="2:13" s="1" customFormat="1" ht="23.25" customHeight="1">
      <c r="B76" s="40"/>
      <c r="C76" s="62"/>
      <c r="D76" s="62"/>
      <c r="E76" s="354" t="str">
        <f>E7</f>
        <v>Oprava hráze VN Arboretum</v>
      </c>
      <c r="F76" s="388"/>
      <c r="G76" s="388"/>
      <c r="H76" s="388"/>
      <c r="I76" s="163"/>
      <c r="J76" s="163"/>
      <c r="K76" s="62"/>
      <c r="L76" s="62"/>
      <c r="M76" s="60"/>
    </row>
    <row r="77" spans="2:13" s="1" customFormat="1" ht="6.95" customHeight="1">
      <c r="B77" s="40"/>
      <c r="C77" s="62"/>
      <c r="D77" s="62"/>
      <c r="E77" s="62"/>
      <c r="F77" s="62"/>
      <c r="G77" s="62"/>
      <c r="H77" s="62"/>
      <c r="I77" s="163"/>
      <c r="J77" s="163"/>
      <c r="K77" s="62"/>
      <c r="L77" s="62"/>
      <c r="M77" s="60"/>
    </row>
    <row r="78" spans="2:13" s="1" customFormat="1" ht="18" customHeight="1">
      <c r="B78" s="40"/>
      <c r="C78" s="64" t="s">
        <v>24</v>
      </c>
      <c r="D78" s="62"/>
      <c r="E78" s="62"/>
      <c r="F78" s="164" t="str">
        <f>F10</f>
        <v>k.ú. Křtiny</v>
      </c>
      <c r="G78" s="62"/>
      <c r="H78" s="62"/>
      <c r="I78" s="165" t="s">
        <v>26</v>
      </c>
      <c r="J78" s="166" t="str">
        <f>IF(J10="","",J10)</f>
        <v>06.03.2017</v>
      </c>
      <c r="K78" s="62"/>
      <c r="L78" s="62"/>
      <c r="M78" s="60"/>
    </row>
    <row r="79" spans="2:13" s="1" customFormat="1" ht="6.95" customHeight="1">
      <c r="B79" s="40"/>
      <c r="C79" s="62"/>
      <c r="D79" s="62"/>
      <c r="E79" s="62"/>
      <c r="F79" s="62"/>
      <c r="G79" s="62"/>
      <c r="H79" s="62"/>
      <c r="I79" s="163"/>
      <c r="J79" s="163"/>
      <c r="K79" s="62"/>
      <c r="L79" s="62"/>
      <c r="M79" s="60"/>
    </row>
    <row r="80" spans="2:13" s="1" customFormat="1" ht="15">
      <c r="B80" s="40"/>
      <c r="C80" s="64" t="s">
        <v>28</v>
      </c>
      <c r="D80" s="62"/>
      <c r="E80" s="62"/>
      <c r="F80" s="164" t="str">
        <f>E13</f>
        <v xml:space="preserve"> </v>
      </c>
      <c r="G80" s="62"/>
      <c r="H80" s="62"/>
      <c r="I80" s="165" t="s">
        <v>34</v>
      </c>
      <c r="J80" s="167" t="str">
        <f>E19</f>
        <v>Regioprojekt Brno, s.r.o</v>
      </c>
      <c r="K80" s="62"/>
      <c r="L80" s="62"/>
      <c r="M80" s="60"/>
    </row>
    <row r="81" spans="2:65" s="1" customFormat="1" ht="14.45" customHeight="1">
      <c r="B81" s="40"/>
      <c r="C81" s="64" t="s">
        <v>32</v>
      </c>
      <c r="D81" s="62"/>
      <c r="E81" s="62"/>
      <c r="F81" s="164" t="str">
        <f>IF(E16="","",E16)</f>
        <v/>
      </c>
      <c r="G81" s="62"/>
      <c r="H81" s="62"/>
      <c r="I81" s="163"/>
      <c r="J81" s="163"/>
      <c r="K81" s="62"/>
      <c r="L81" s="62"/>
      <c r="M81" s="60"/>
    </row>
    <row r="82" spans="2:65" s="1" customFormat="1" ht="10.35" customHeight="1">
      <c r="B82" s="40"/>
      <c r="C82" s="62"/>
      <c r="D82" s="62"/>
      <c r="E82" s="62"/>
      <c r="F82" s="62"/>
      <c r="G82" s="62"/>
      <c r="H82" s="62"/>
      <c r="I82" s="163"/>
      <c r="J82" s="163"/>
      <c r="K82" s="62"/>
      <c r="L82" s="62"/>
      <c r="M82" s="60"/>
    </row>
    <row r="83" spans="2:65" s="9" customFormat="1" ht="29.25" customHeight="1">
      <c r="B83" s="168"/>
      <c r="C83" s="169" t="s">
        <v>153</v>
      </c>
      <c r="D83" s="170" t="s">
        <v>58</v>
      </c>
      <c r="E83" s="170" t="s">
        <v>54</v>
      </c>
      <c r="F83" s="170" t="s">
        <v>154</v>
      </c>
      <c r="G83" s="170" t="s">
        <v>155</v>
      </c>
      <c r="H83" s="170" t="s">
        <v>156</v>
      </c>
      <c r="I83" s="171" t="s">
        <v>157</v>
      </c>
      <c r="J83" s="171" t="s">
        <v>158</v>
      </c>
      <c r="K83" s="170" t="s">
        <v>137</v>
      </c>
      <c r="L83" s="172" t="s">
        <v>159</v>
      </c>
      <c r="M83" s="173"/>
      <c r="N83" s="79" t="s">
        <v>160</v>
      </c>
      <c r="O83" s="80" t="s">
        <v>43</v>
      </c>
      <c r="P83" s="80" t="s">
        <v>161</v>
      </c>
      <c r="Q83" s="80" t="s">
        <v>162</v>
      </c>
      <c r="R83" s="80" t="s">
        <v>163</v>
      </c>
      <c r="S83" s="80" t="s">
        <v>164</v>
      </c>
      <c r="T83" s="80" t="s">
        <v>165</v>
      </c>
      <c r="U83" s="80" t="s">
        <v>166</v>
      </c>
      <c r="V83" s="80" t="s">
        <v>167</v>
      </c>
      <c r="W83" s="80" t="s">
        <v>168</v>
      </c>
      <c r="X83" s="81" t="s">
        <v>169</v>
      </c>
    </row>
    <row r="84" spans="2:65" s="1" customFormat="1" ht="29.25" customHeight="1">
      <c r="B84" s="40"/>
      <c r="C84" s="85" t="s">
        <v>138</v>
      </c>
      <c r="D84" s="62"/>
      <c r="E84" s="62"/>
      <c r="F84" s="62"/>
      <c r="G84" s="62"/>
      <c r="H84" s="62"/>
      <c r="I84" s="163"/>
      <c r="J84" s="163"/>
      <c r="K84" s="174">
        <f>BK84</f>
        <v>0</v>
      </c>
      <c r="L84" s="62"/>
      <c r="M84" s="60"/>
      <c r="N84" s="82"/>
      <c r="O84" s="83"/>
      <c r="P84" s="83"/>
      <c r="Q84" s="175">
        <f>Q85+Q486</f>
        <v>0</v>
      </c>
      <c r="R84" s="175">
        <f>R85+R486</f>
        <v>0</v>
      </c>
      <c r="S84" s="83"/>
      <c r="T84" s="176">
        <f>T85+T486</f>
        <v>0</v>
      </c>
      <c r="U84" s="83"/>
      <c r="V84" s="176">
        <f>V85+V486</f>
        <v>388.74019968051437</v>
      </c>
      <c r="W84" s="83"/>
      <c r="X84" s="177">
        <f>X85+X486</f>
        <v>31.705225000000002</v>
      </c>
      <c r="AT84" s="23" t="s">
        <v>74</v>
      </c>
      <c r="AU84" s="23" t="s">
        <v>139</v>
      </c>
      <c r="BK84" s="178">
        <f>BK85+BK486</f>
        <v>0</v>
      </c>
    </row>
    <row r="85" spans="2:65" s="10" customFormat="1" ht="37.35" customHeight="1">
      <c r="B85" s="179"/>
      <c r="C85" s="180"/>
      <c r="D85" s="181" t="s">
        <v>74</v>
      </c>
      <c r="E85" s="182" t="s">
        <v>170</v>
      </c>
      <c r="F85" s="182" t="s">
        <v>171</v>
      </c>
      <c r="G85" s="180"/>
      <c r="H85" s="180"/>
      <c r="I85" s="183"/>
      <c r="J85" s="183"/>
      <c r="K85" s="184">
        <f>BK85</f>
        <v>0</v>
      </c>
      <c r="L85" s="180"/>
      <c r="M85" s="185"/>
      <c r="N85" s="186"/>
      <c r="O85" s="187"/>
      <c r="P85" s="187"/>
      <c r="Q85" s="188">
        <f>Q86+Q305+Q313+Q381+Q409+Q413+Q421+Q437+Q478+Q484</f>
        <v>0</v>
      </c>
      <c r="R85" s="188">
        <f>R86+R305+R313+R381+R409+R413+R421+R437+R478+R484</f>
        <v>0</v>
      </c>
      <c r="S85" s="187"/>
      <c r="T85" s="189">
        <f>T86+T305+T313+T381+T409+T413+T421+T437+T478+T484</f>
        <v>0</v>
      </c>
      <c r="U85" s="187"/>
      <c r="V85" s="189">
        <f>V86+V305+V313+V381+V409+V413+V421+V437+V478+V484</f>
        <v>388.74019968051437</v>
      </c>
      <c r="W85" s="187"/>
      <c r="X85" s="190">
        <f>X86+X305+X313+X381+X409+X413+X421+X437+X478+X484</f>
        <v>31.705225000000002</v>
      </c>
      <c r="AR85" s="191" t="s">
        <v>80</v>
      </c>
      <c r="AT85" s="192" t="s">
        <v>74</v>
      </c>
      <c r="AU85" s="192" t="s">
        <v>75</v>
      </c>
      <c r="AY85" s="191" t="s">
        <v>172</v>
      </c>
      <c r="BK85" s="193">
        <f>BK86+BK305+BK313+BK381+BK409+BK413+BK421+BK437+BK478+BK484</f>
        <v>0</v>
      </c>
    </row>
    <row r="86" spans="2:65" s="10" customFormat="1" ht="19.899999999999999" customHeight="1">
      <c r="B86" s="179"/>
      <c r="C86" s="180"/>
      <c r="D86" s="194" t="s">
        <v>74</v>
      </c>
      <c r="E86" s="195" t="s">
        <v>80</v>
      </c>
      <c r="F86" s="195" t="s">
        <v>173</v>
      </c>
      <c r="G86" s="180"/>
      <c r="H86" s="180"/>
      <c r="I86" s="183"/>
      <c r="J86" s="183"/>
      <c r="K86" s="196">
        <f>BK86</f>
        <v>0</v>
      </c>
      <c r="L86" s="180"/>
      <c r="M86" s="185"/>
      <c r="N86" s="186"/>
      <c r="O86" s="187"/>
      <c r="P86" s="187"/>
      <c r="Q86" s="188">
        <f>SUM(Q87:Q304)</f>
        <v>0</v>
      </c>
      <c r="R86" s="188">
        <f>SUM(R87:R304)</f>
        <v>0</v>
      </c>
      <c r="S86" s="187"/>
      <c r="T86" s="189">
        <f>SUM(T87:T304)</f>
        <v>0</v>
      </c>
      <c r="U86" s="187"/>
      <c r="V86" s="189">
        <f>SUM(V87:V304)</f>
        <v>32.056324000000004</v>
      </c>
      <c r="W86" s="187"/>
      <c r="X86" s="190">
        <f>SUM(X87:X304)</f>
        <v>31.004000000000001</v>
      </c>
      <c r="AR86" s="191" t="s">
        <v>80</v>
      </c>
      <c r="AT86" s="192" t="s">
        <v>74</v>
      </c>
      <c r="AU86" s="192" t="s">
        <v>80</v>
      </c>
      <c r="AY86" s="191" t="s">
        <v>172</v>
      </c>
      <c r="BK86" s="193">
        <f>SUM(BK87:BK304)</f>
        <v>0</v>
      </c>
    </row>
    <row r="87" spans="2:65" s="1" customFormat="1" ht="31.5" customHeight="1">
      <c r="B87" s="40"/>
      <c r="C87" s="197" t="s">
        <v>80</v>
      </c>
      <c r="D87" s="197" t="s">
        <v>174</v>
      </c>
      <c r="E87" s="198" t="s">
        <v>175</v>
      </c>
      <c r="F87" s="199" t="s">
        <v>176</v>
      </c>
      <c r="G87" s="200" t="s">
        <v>177</v>
      </c>
      <c r="H87" s="201">
        <v>45</v>
      </c>
      <c r="I87" s="202"/>
      <c r="J87" s="202"/>
      <c r="K87" s="203">
        <f>ROUND(P87*H87,2)</f>
        <v>0</v>
      </c>
      <c r="L87" s="199" t="s">
        <v>178</v>
      </c>
      <c r="M87" s="60"/>
      <c r="N87" s="204" t="s">
        <v>22</v>
      </c>
      <c r="O87" s="205" t="s">
        <v>44</v>
      </c>
      <c r="P87" s="129">
        <f>I87+J87</f>
        <v>0</v>
      </c>
      <c r="Q87" s="129">
        <f>ROUND(I87*H87,2)</f>
        <v>0</v>
      </c>
      <c r="R87" s="129">
        <f>ROUND(J87*H87,2)</f>
        <v>0</v>
      </c>
      <c r="S87" s="41"/>
      <c r="T87" s="206">
        <f>S87*H87</f>
        <v>0</v>
      </c>
      <c r="U87" s="206">
        <v>0</v>
      </c>
      <c r="V87" s="206">
        <f>U87*H87</f>
        <v>0</v>
      </c>
      <c r="W87" s="206">
        <v>0</v>
      </c>
      <c r="X87" s="207">
        <f>W87*H87</f>
        <v>0</v>
      </c>
      <c r="AR87" s="23" t="s">
        <v>179</v>
      </c>
      <c r="AT87" s="23" t="s">
        <v>174</v>
      </c>
      <c r="AU87" s="23" t="s">
        <v>89</v>
      </c>
      <c r="AY87" s="23" t="s">
        <v>172</v>
      </c>
      <c r="BE87" s="208">
        <f>IF(O87="základní",K87,0)</f>
        <v>0</v>
      </c>
      <c r="BF87" s="208">
        <f>IF(O87="snížená",K87,0)</f>
        <v>0</v>
      </c>
      <c r="BG87" s="208">
        <f>IF(O87="zákl. přenesená",K87,0)</f>
        <v>0</v>
      </c>
      <c r="BH87" s="208">
        <f>IF(O87="sníž. přenesená",K87,0)</f>
        <v>0</v>
      </c>
      <c r="BI87" s="208">
        <f>IF(O87="nulová",K87,0)</f>
        <v>0</v>
      </c>
      <c r="BJ87" s="23" t="s">
        <v>80</v>
      </c>
      <c r="BK87" s="208">
        <f>ROUND(P87*H87,2)</f>
        <v>0</v>
      </c>
      <c r="BL87" s="23" t="s">
        <v>179</v>
      </c>
      <c r="BM87" s="23" t="s">
        <v>180</v>
      </c>
    </row>
    <row r="88" spans="2:65" s="11" customFormat="1">
      <c r="B88" s="209"/>
      <c r="C88" s="210"/>
      <c r="D88" s="211" t="s">
        <v>181</v>
      </c>
      <c r="E88" s="212" t="s">
        <v>22</v>
      </c>
      <c r="F88" s="213" t="s">
        <v>182</v>
      </c>
      <c r="G88" s="210"/>
      <c r="H88" s="214">
        <v>45</v>
      </c>
      <c r="I88" s="215"/>
      <c r="J88" s="215"/>
      <c r="K88" s="210"/>
      <c r="L88" s="210"/>
      <c r="M88" s="216"/>
      <c r="N88" s="217"/>
      <c r="O88" s="218"/>
      <c r="P88" s="218"/>
      <c r="Q88" s="218"/>
      <c r="R88" s="218"/>
      <c r="S88" s="218"/>
      <c r="T88" s="218"/>
      <c r="U88" s="218"/>
      <c r="V88" s="218"/>
      <c r="W88" s="218"/>
      <c r="X88" s="219"/>
      <c r="AT88" s="220" t="s">
        <v>181</v>
      </c>
      <c r="AU88" s="220" t="s">
        <v>89</v>
      </c>
      <c r="AV88" s="11" t="s">
        <v>89</v>
      </c>
      <c r="AW88" s="11" t="s">
        <v>7</v>
      </c>
      <c r="AX88" s="11" t="s">
        <v>75</v>
      </c>
      <c r="AY88" s="220" t="s">
        <v>172</v>
      </c>
    </row>
    <row r="89" spans="2:65" s="12" customFormat="1">
      <c r="B89" s="221"/>
      <c r="C89" s="222"/>
      <c r="D89" s="223" t="s">
        <v>181</v>
      </c>
      <c r="E89" s="224" t="s">
        <v>22</v>
      </c>
      <c r="F89" s="225" t="s">
        <v>183</v>
      </c>
      <c r="G89" s="222"/>
      <c r="H89" s="226">
        <v>45</v>
      </c>
      <c r="I89" s="227"/>
      <c r="J89" s="227"/>
      <c r="K89" s="222"/>
      <c r="L89" s="222"/>
      <c r="M89" s="228"/>
      <c r="N89" s="229"/>
      <c r="O89" s="230"/>
      <c r="P89" s="230"/>
      <c r="Q89" s="230"/>
      <c r="R89" s="230"/>
      <c r="S89" s="230"/>
      <c r="T89" s="230"/>
      <c r="U89" s="230"/>
      <c r="V89" s="230"/>
      <c r="W89" s="230"/>
      <c r="X89" s="231"/>
      <c r="AT89" s="232" t="s">
        <v>181</v>
      </c>
      <c r="AU89" s="232" t="s">
        <v>89</v>
      </c>
      <c r="AV89" s="12" t="s">
        <v>179</v>
      </c>
      <c r="AW89" s="12" t="s">
        <v>7</v>
      </c>
      <c r="AX89" s="12" t="s">
        <v>80</v>
      </c>
      <c r="AY89" s="232" t="s">
        <v>172</v>
      </c>
    </row>
    <row r="90" spans="2:65" s="1" customFormat="1" ht="31.5" customHeight="1">
      <c r="B90" s="40"/>
      <c r="C90" s="197" t="s">
        <v>89</v>
      </c>
      <c r="D90" s="197" t="s">
        <v>174</v>
      </c>
      <c r="E90" s="198" t="s">
        <v>184</v>
      </c>
      <c r="F90" s="199" t="s">
        <v>185</v>
      </c>
      <c r="G90" s="200" t="s">
        <v>186</v>
      </c>
      <c r="H90" s="201">
        <v>2</v>
      </c>
      <c r="I90" s="202"/>
      <c r="J90" s="202"/>
      <c r="K90" s="203">
        <f>ROUND(P90*H90,2)</f>
        <v>0</v>
      </c>
      <c r="L90" s="199" t="s">
        <v>178</v>
      </c>
      <c r="M90" s="60"/>
      <c r="N90" s="204" t="s">
        <v>22</v>
      </c>
      <c r="O90" s="205" t="s">
        <v>44</v>
      </c>
      <c r="P90" s="129">
        <f>I90+J90</f>
        <v>0</v>
      </c>
      <c r="Q90" s="129">
        <f>ROUND(I90*H90,2)</f>
        <v>0</v>
      </c>
      <c r="R90" s="129">
        <f>ROUND(J90*H90,2)</f>
        <v>0</v>
      </c>
      <c r="S90" s="41"/>
      <c r="T90" s="206">
        <f>S90*H90</f>
        <v>0</v>
      </c>
      <c r="U90" s="206">
        <v>0</v>
      </c>
      <c r="V90" s="206">
        <f>U90*H90</f>
        <v>0</v>
      </c>
      <c r="W90" s="206">
        <v>0</v>
      </c>
      <c r="X90" s="207">
        <f>W90*H90</f>
        <v>0</v>
      </c>
      <c r="AR90" s="23" t="s">
        <v>179</v>
      </c>
      <c r="AT90" s="23" t="s">
        <v>174</v>
      </c>
      <c r="AU90" s="23" t="s">
        <v>89</v>
      </c>
      <c r="AY90" s="23" t="s">
        <v>172</v>
      </c>
      <c r="BE90" s="208">
        <f>IF(O90="základní",K90,0)</f>
        <v>0</v>
      </c>
      <c r="BF90" s="208">
        <f>IF(O90="snížená",K90,0)</f>
        <v>0</v>
      </c>
      <c r="BG90" s="208">
        <f>IF(O90="zákl. přenesená",K90,0)</f>
        <v>0</v>
      </c>
      <c r="BH90" s="208">
        <f>IF(O90="sníž. přenesená",K90,0)</f>
        <v>0</v>
      </c>
      <c r="BI90" s="208">
        <f>IF(O90="nulová",K90,0)</f>
        <v>0</v>
      </c>
      <c r="BJ90" s="23" t="s">
        <v>80</v>
      </c>
      <c r="BK90" s="208">
        <f>ROUND(P90*H90,2)</f>
        <v>0</v>
      </c>
      <c r="BL90" s="23" t="s">
        <v>179</v>
      </c>
      <c r="BM90" s="23" t="s">
        <v>187</v>
      </c>
    </row>
    <row r="91" spans="2:65" s="11" customFormat="1">
      <c r="B91" s="209"/>
      <c r="C91" s="210"/>
      <c r="D91" s="211" t="s">
        <v>181</v>
      </c>
      <c r="E91" s="212" t="s">
        <v>22</v>
      </c>
      <c r="F91" s="213" t="s">
        <v>188</v>
      </c>
      <c r="G91" s="210"/>
      <c r="H91" s="214">
        <v>2</v>
      </c>
      <c r="I91" s="215"/>
      <c r="J91" s="215"/>
      <c r="K91" s="210"/>
      <c r="L91" s="210"/>
      <c r="M91" s="216"/>
      <c r="N91" s="217"/>
      <c r="O91" s="218"/>
      <c r="P91" s="218"/>
      <c r="Q91" s="218"/>
      <c r="R91" s="218"/>
      <c r="S91" s="218"/>
      <c r="T91" s="218"/>
      <c r="U91" s="218"/>
      <c r="V91" s="218"/>
      <c r="W91" s="218"/>
      <c r="X91" s="219"/>
      <c r="AT91" s="220" t="s">
        <v>181</v>
      </c>
      <c r="AU91" s="220" t="s">
        <v>89</v>
      </c>
      <c r="AV91" s="11" t="s">
        <v>89</v>
      </c>
      <c r="AW91" s="11" t="s">
        <v>7</v>
      </c>
      <c r="AX91" s="11" t="s">
        <v>75</v>
      </c>
      <c r="AY91" s="220" t="s">
        <v>172</v>
      </c>
    </row>
    <row r="92" spans="2:65" s="12" customFormat="1">
      <c r="B92" s="221"/>
      <c r="C92" s="222"/>
      <c r="D92" s="223" t="s">
        <v>181</v>
      </c>
      <c r="E92" s="224" t="s">
        <v>22</v>
      </c>
      <c r="F92" s="225" t="s">
        <v>183</v>
      </c>
      <c r="G92" s="222"/>
      <c r="H92" s="226">
        <v>2</v>
      </c>
      <c r="I92" s="227"/>
      <c r="J92" s="227"/>
      <c r="K92" s="222"/>
      <c r="L92" s="222"/>
      <c r="M92" s="228"/>
      <c r="N92" s="229"/>
      <c r="O92" s="230"/>
      <c r="P92" s="230"/>
      <c r="Q92" s="230"/>
      <c r="R92" s="230"/>
      <c r="S92" s="230"/>
      <c r="T92" s="230"/>
      <c r="U92" s="230"/>
      <c r="V92" s="230"/>
      <c r="W92" s="230"/>
      <c r="X92" s="231"/>
      <c r="AT92" s="232" t="s">
        <v>181</v>
      </c>
      <c r="AU92" s="232" t="s">
        <v>89</v>
      </c>
      <c r="AV92" s="12" t="s">
        <v>179</v>
      </c>
      <c r="AW92" s="12" t="s">
        <v>7</v>
      </c>
      <c r="AX92" s="12" t="s">
        <v>80</v>
      </c>
      <c r="AY92" s="232" t="s">
        <v>172</v>
      </c>
    </row>
    <row r="93" spans="2:65" s="1" customFormat="1" ht="31.5" customHeight="1">
      <c r="B93" s="40"/>
      <c r="C93" s="197" t="s">
        <v>189</v>
      </c>
      <c r="D93" s="197" t="s">
        <v>174</v>
      </c>
      <c r="E93" s="198" t="s">
        <v>190</v>
      </c>
      <c r="F93" s="199" t="s">
        <v>191</v>
      </c>
      <c r="G93" s="200" t="s">
        <v>186</v>
      </c>
      <c r="H93" s="201">
        <v>1</v>
      </c>
      <c r="I93" s="202"/>
      <c r="J93" s="202"/>
      <c r="K93" s="203">
        <f>ROUND(P93*H93,2)</f>
        <v>0</v>
      </c>
      <c r="L93" s="199" t="s">
        <v>178</v>
      </c>
      <c r="M93" s="60"/>
      <c r="N93" s="204" t="s">
        <v>22</v>
      </c>
      <c r="O93" s="205" t="s">
        <v>44</v>
      </c>
      <c r="P93" s="129">
        <f>I93+J93</f>
        <v>0</v>
      </c>
      <c r="Q93" s="129">
        <f>ROUND(I93*H93,2)</f>
        <v>0</v>
      </c>
      <c r="R93" s="129">
        <f>ROUND(J93*H93,2)</f>
        <v>0</v>
      </c>
      <c r="S93" s="41"/>
      <c r="T93" s="206">
        <f>S93*H93</f>
        <v>0</v>
      </c>
      <c r="U93" s="206">
        <v>0</v>
      </c>
      <c r="V93" s="206">
        <f>U93*H93</f>
        <v>0</v>
      </c>
      <c r="W93" s="206">
        <v>0</v>
      </c>
      <c r="X93" s="207">
        <f>W93*H93</f>
        <v>0</v>
      </c>
      <c r="AR93" s="23" t="s">
        <v>179</v>
      </c>
      <c r="AT93" s="23" t="s">
        <v>174</v>
      </c>
      <c r="AU93" s="23" t="s">
        <v>89</v>
      </c>
      <c r="AY93" s="23" t="s">
        <v>172</v>
      </c>
      <c r="BE93" s="208">
        <f>IF(O93="základní",K93,0)</f>
        <v>0</v>
      </c>
      <c r="BF93" s="208">
        <f>IF(O93="snížená",K93,0)</f>
        <v>0</v>
      </c>
      <c r="BG93" s="208">
        <f>IF(O93="zákl. přenesená",K93,0)</f>
        <v>0</v>
      </c>
      <c r="BH93" s="208">
        <f>IF(O93="sníž. přenesená",K93,0)</f>
        <v>0</v>
      </c>
      <c r="BI93" s="208">
        <f>IF(O93="nulová",K93,0)</f>
        <v>0</v>
      </c>
      <c r="BJ93" s="23" t="s">
        <v>80</v>
      </c>
      <c r="BK93" s="208">
        <f>ROUND(P93*H93,2)</f>
        <v>0</v>
      </c>
      <c r="BL93" s="23" t="s">
        <v>179</v>
      </c>
      <c r="BM93" s="23" t="s">
        <v>192</v>
      </c>
    </row>
    <row r="94" spans="2:65" s="11" customFormat="1">
      <c r="B94" s="209"/>
      <c r="C94" s="210"/>
      <c r="D94" s="211" t="s">
        <v>181</v>
      </c>
      <c r="E94" s="212" t="s">
        <v>22</v>
      </c>
      <c r="F94" s="213" t="s">
        <v>193</v>
      </c>
      <c r="G94" s="210"/>
      <c r="H94" s="214">
        <v>1</v>
      </c>
      <c r="I94" s="215"/>
      <c r="J94" s="215"/>
      <c r="K94" s="210"/>
      <c r="L94" s="210"/>
      <c r="M94" s="216"/>
      <c r="N94" s="217"/>
      <c r="O94" s="218"/>
      <c r="P94" s="218"/>
      <c r="Q94" s="218"/>
      <c r="R94" s="218"/>
      <c r="S94" s="218"/>
      <c r="T94" s="218"/>
      <c r="U94" s="218"/>
      <c r="V94" s="218"/>
      <c r="W94" s="218"/>
      <c r="X94" s="219"/>
      <c r="AT94" s="220" t="s">
        <v>181</v>
      </c>
      <c r="AU94" s="220" t="s">
        <v>89</v>
      </c>
      <c r="AV94" s="11" t="s">
        <v>89</v>
      </c>
      <c r="AW94" s="11" t="s">
        <v>7</v>
      </c>
      <c r="AX94" s="11" t="s">
        <v>75</v>
      </c>
      <c r="AY94" s="220" t="s">
        <v>172</v>
      </c>
    </row>
    <row r="95" spans="2:65" s="12" customFormat="1">
      <c r="B95" s="221"/>
      <c r="C95" s="222"/>
      <c r="D95" s="223" t="s">
        <v>181</v>
      </c>
      <c r="E95" s="224" t="s">
        <v>22</v>
      </c>
      <c r="F95" s="225" t="s">
        <v>183</v>
      </c>
      <c r="G95" s="222"/>
      <c r="H95" s="226">
        <v>1</v>
      </c>
      <c r="I95" s="227"/>
      <c r="J95" s="227"/>
      <c r="K95" s="222"/>
      <c r="L95" s="222"/>
      <c r="M95" s="228"/>
      <c r="N95" s="229"/>
      <c r="O95" s="230"/>
      <c r="P95" s="230"/>
      <c r="Q95" s="230"/>
      <c r="R95" s="230"/>
      <c r="S95" s="230"/>
      <c r="T95" s="230"/>
      <c r="U95" s="230"/>
      <c r="V95" s="230"/>
      <c r="W95" s="230"/>
      <c r="X95" s="231"/>
      <c r="AT95" s="232" t="s">
        <v>181</v>
      </c>
      <c r="AU95" s="232" t="s">
        <v>89</v>
      </c>
      <c r="AV95" s="12" t="s">
        <v>179</v>
      </c>
      <c r="AW95" s="12" t="s">
        <v>7</v>
      </c>
      <c r="AX95" s="12" t="s">
        <v>80</v>
      </c>
      <c r="AY95" s="232" t="s">
        <v>172</v>
      </c>
    </row>
    <row r="96" spans="2:65" s="1" customFormat="1" ht="31.5" customHeight="1">
      <c r="B96" s="40"/>
      <c r="C96" s="197" t="s">
        <v>179</v>
      </c>
      <c r="D96" s="197" t="s">
        <v>174</v>
      </c>
      <c r="E96" s="198" t="s">
        <v>194</v>
      </c>
      <c r="F96" s="199" t="s">
        <v>195</v>
      </c>
      <c r="G96" s="200" t="s">
        <v>186</v>
      </c>
      <c r="H96" s="201">
        <v>2</v>
      </c>
      <c r="I96" s="202"/>
      <c r="J96" s="202"/>
      <c r="K96" s="203">
        <f>ROUND(P96*H96,2)</f>
        <v>0</v>
      </c>
      <c r="L96" s="199" t="s">
        <v>178</v>
      </c>
      <c r="M96" s="60"/>
      <c r="N96" s="204" t="s">
        <v>22</v>
      </c>
      <c r="O96" s="205" t="s">
        <v>44</v>
      </c>
      <c r="P96" s="129">
        <f>I96+J96</f>
        <v>0</v>
      </c>
      <c r="Q96" s="129">
        <f>ROUND(I96*H96,2)</f>
        <v>0</v>
      </c>
      <c r="R96" s="129">
        <f>ROUND(J96*H96,2)</f>
        <v>0</v>
      </c>
      <c r="S96" s="41"/>
      <c r="T96" s="206">
        <f>S96*H96</f>
        <v>0</v>
      </c>
      <c r="U96" s="206">
        <v>5.0000000000000002E-5</v>
      </c>
      <c r="V96" s="206">
        <f>U96*H96</f>
        <v>1E-4</v>
      </c>
      <c r="W96" s="206">
        <v>0</v>
      </c>
      <c r="X96" s="207">
        <f>W96*H96</f>
        <v>0</v>
      </c>
      <c r="AR96" s="23" t="s">
        <v>179</v>
      </c>
      <c r="AT96" s="23" t="s">
        <v>174</v>
      </c>
      <c r="AU96" s="23" t="s">
        <v>89</v>
      </c>
      <c r="AY96" s="23" t="s">
        <v>172</v>
      </c>
      <c r="BE96" s="208">
        <f>IF(O96="základní",K96,0)</f>
        <v>0</v>
      </c>
      <c r="BF96" s="208">
        <f>IF(O96="snížená",K96,0)</f>
        <v>0</v>
      </c>
      <c r="BG96" s="208">
        <f>IF(O96="zákl. přenesená",K96,0)</f>
        <v>0</v>
      </c>
      <c r="BH96" s="208">
        <f>IF(O96="sníž. přenesená",K96,0)</f>
        <v>0</v>
      </c>
      <c r="BI96" s="208">
        <f>IF(O96="nulová",K96,0)</f>
        <v>0</v>
      </c>
      <c r="BJ96" s="23" t="s">
        <v>80</v>
      </c>
      <c r="BK96" s="208">
        <f>ROUND(P96*H96,2)</f>
        <v>0</v>
      </c>
      <c r="BL96" s="23" t="s">
        <v>179</v>
      </c>
      <c r="BM96" s="23" t="s">
        <v>196</v>
      </c>
    </row>
    <row r="97" spans="2:65" s="11" customFormat="1">
      <c r="B97" s="209"/>
      <c r="C97" s="210"/>
      <c r="D97" s="211" t="s">
        <v>181</v>
      </c>
      <c r="E97" s="212" t="s">
        <v>22</v>
      </c>
      <c r="F97" s="213" t="s">
        <v>188</v>
      </c>
      <c r="G97" s="210"/>
      <c r="H97" s="214">
        <v>2</v>
      </c>
      <c r="I97" s="215"/>
      <c r="J97" s="215"/>
      <c r="K97" s="210"/>
      <c r="L97" s="210"/>
      <c r="M97" s="216"/>
      <c r="N97" s="217"/>
      <c r="O97" s="218"/>
      <c r="P97" s="218"/>
      <c r="Q97" s="218"/>
      <c r="R97" s="218"/>
      <c r="S97" s="218"/>
      <c r="T97" s="218"/>
      <c r="U97" s="218"/>
      <c r="V97" s="218"/>
      <c r="W97" s="218"/>
      <c r="X97" s="219"/>
      <c r="AT97" s="220" t="s">
        <v>181</v>
      </c>
      <c r="AU97" s="220" t="s">
        <v>89</v>
      </c>
      <c r="AV97" s="11" t="s">
        <v>89</v>
      </c>
      <c r="AW97" s="11" t="s">
        <v>7</v>
      </c>
      <c r="AX97" s="11" t="s">
        <v>75</v>
      </c>
      <c r="AY97" s="220" t="s">
        <v>172</v>
      </c>
    </row>
    <row r="98" spans="2:65" s="12" customFormat="1">
      <c r="B98" s="221"/>
      <c r="C98" s="222"/>
      <c r="D98" s="223" t="s">
        <v>181</v>
      </c>
      <c r="E98" s="224" t="s">
        <v>22</v>
      </c>
      <c r="F98" s="225" t="s">
        <v>183</v>
      </c>
      <c r="G98" s="222"/>
      <c r="H98" s="226">
        <v>2</v>
      </c>
      <c r="I98" s="227"/>
      <c r="J98" s="227"/>
      <c r="K98" s="222"/>
      <c r="L98" s="222"/>
      <c r="M98" s="228"/>
      <c r="N98" s="229"/>
      <c r="O98" s="230"/>
      <c r="P98" s="230"/>
      <c r="Q98" s="230"/>
      <c r="R98" s="230"/>
      <c r="S98" s="230"/>
      <c r="T98" s="230"/>
      <c r="U98" s="230"/>
      <c r="V98" s="230"/>
      <c r="W98" s="230"/>
      <c r="X98" s="231"/>
      <c r="AT98" s="232" t="s">
        <v>181</v>
      </c>
      <c r="AU98" s="232" t="s">
        <v>89</v>
      </c>
      <c r="AV98" s="12" t="s">
        <v>179</v>
      </c>
      <c r="AW98" s="12" t="s">
        <v>7</v>
      </c>
      <c r="AX98" s="12" t="s">
        <v>80</v>
      </c>
      <c r="AY98" s="232" t="s">
        <v>172</v>
      </c>
    </row>
    <row r="99" spans="2:65" s="1" customFormat="1" ht="31.5" customHeight="1">
      <c r="B99" s="40"/>
      <c r="C99" s="197" t="s">
        <v>197</v>
      </c>
      <c r="D99" s="197" t="s">
        <v>174</v>
      </c>
      <c r="E99" s="198" t="s">
        <v>198</v>
      </c>
      <c r="F99" s="199" t="s">
        <v>199</v>
      </c>
      <c r="G99" s="200" t="s">
        <v>186</v>
      </c>
      <c r="H99" s="201">
        <v>1</v>
      </c>
      <c r="I99" s="202"/>
      <c r="J99" s="202"/>
      <c r="K99" s="203">
        <f>ROUND(P99*H99,2)</f>
        <v>0</v>
      </c>
      <c r="L99" s="199" t="s">
        <v>178</v>
      </c>
      <c r="M99" s="60"/>
      <c r="N99" s="204" t="s">
        <v>22</v>
      </c>
      <c r="O99" s="205" t="s">
        <v>44</v>
      </c>
      <c r="P99" s="129">
        <f>I99+J99</f>
        <v>0</v>
      </c>
      <c r="Q99" s="129">
        <f>ROUND(I99*H99,2)</f>
        <v>0</v>
      </c>
      <c r="R99" s="129">
        <f>ROUND(J99*H99,2)</f>
        <v>0</v>
      </c>
      <c r="S99" s="41"/>
      <c r="T99" s="206">
        <f>S99*H99</f>
        <v>0</v>
      </c>
      <c r="U99" s="206">
        <v>5.0000000000000002E-5</v>
      </c>
      <c r="V99" s="206">
        <f>U99*H99</f>
        <v>5.0000000000000002E-5</v>
      </c>
      <c r="W99" s="206">
        <v>0</v>
      </c>
      <c r="X99" s="207">
        <f>W99*H99</f>
        <v>0</v>
      </c>
      <c r="AR99" s="23" t="s">
        <v>179</v>
      </c>
      <c r="AT99" s="23" t="s">
        <v>174</v>
      </c>
      <c r="AU99" s="23" t="s">
        <v>89</v>
      </c>
      <c r="AY99" s="23" t="s">
        <v>172</v>
      </c>
      <c r="BE99" s="208">
        <f>IF(O99="základní",K99,0)</f>
        <v>0</v>
      </c>
      <c r="BF99" s="208">
        <f>IF(O99="snížená",K99,0)</f>
        <v>0</v>
      </c>
      <c r="BG99" s="208">
        <f>IF(O99="zákl. přenesená",K99,0)</f>
        <v>0</v>
      </c>
      <c r="BH99" s="208">
        <f>IF(O99="sníž. přenesená",K99,0)</f>
        <v>0</v>
      </c>
      <c r="BI99" s="208">
        <f>IF(O99="nulová",K99,0)</f>
        <v>0</v>
      </c>
      <c r="BJ99" s="23" t="s">
        <v>80</v>
      </c>
      <c r="BK99" s="208">
        <f>ROUND(P99*H99,2)</f>
        <v>0</v>
      </c>
      <c r="BL99" s="23" t="s">
        <v>179</v>
      </c>
      <c r="BM99" s="23" t="s">
        <v>200</v>
      </c>
    </row>
    <row r="100" spans="2:65" s="11" customFormat="1">
      <c r="B100" s="209"/>
      <c r="C100" s="210"/>
      <c r="D100" s="211" t="s">
        <v>181</v>
      </c>
      <c r="E100" s="212" t="s">
        <v>22</v>
      </c>
      <c r="F100" s="213" t="s">
        <v>193</v>
      </c>
      <c r="G100" s="210"/>
      <c r="H100" s="214">
        <v>1</v>
      </c>
      <c r="I100" s="215"/>
      <c r="J100" s="215"/>
      <c r="K100" s="210"/>
      <c r="L100" s="210"/>
      <c r="M100" s="216"/>
      <c r="N100" s="217"/>
      <c r="O100" s="218"/>
      <c r="P100" s="218"/>
      <c r="Q100" s="218"/>
      <c r="R100" s="218"/>
      <c r="S100" s="218"/>
      <c r="T100" s="218"/>
      <c r="U100" s="218"/>
      <c r="V100" s="218"/>
      <c r="W100" s="218"/>
      <c r="X100" s="219"/>
      <c r="AT100" s="220" t="s">
        <v>181</v>
      </c>
      <c r="AU100" s="220" t="s">
        <v>89</v>
      </c>
      <c r="AV100" s="11" t="s">
        <v>89</v>
      </c>
      <c r="AW100" s="11" t="s">
        <v>7</v>
      </c>
      <c r="AX100" s="11" t="s">
        <v>75</v>
      </c>
      <c r="AY100" s="220" t="s">
        <v>172</v>
      </c>
    </row>
    <row r="101" spans="2:65" s="12" customFormat="1">
      <c r="B101" s="221"/>
      <c r="C101" s="222"/>
      <c r="D101" s="223" t="s">
        <v>181</v>
      </c>
      <c r="E101" s="224" t="s">
        <v>22</v>
      </c>
      <c r="F101" s="225" t="s">
        <v>183</v>
      </c>
      <c r="G101" s="222"/>
      <c r="H101" s="226">
        <v>1</v>
      </c>
      <c r="I101" s="227"/>
      <c r="J101" s="227"/>
      <c r="K101" s="222"/>
      <c r="L101" s="222"/>
      <c r="M101" s="228"/>
      <c r="N101" s="229"/>
      <c r="O101" s="230"/>
      <c r="P101" s="230"/>
      <c r="Q101" s="230"/>
      <c r="R101" s="230"/>
      <c r="S101" s="230"/>
      <c r="T101" s="230"/>
      <c r="U101" s="230"/>
      <c r="V101" s="230"/>
      <c r="W101" s="230"/>
      <c r="X101" s="231"/>
      <c r="AT101" s="232" t="s">
        <v>181</v>
      </c>
      <c r="AU101" s="232" t="s">
        <v>89</v>
      </c>
      <c r="AV101" s="12" t="s">
        <v>179</v>
      </c>
      <c r="AW101" s="12" t="s">
        <v>7</v>
      </c>
      <c r="AX101" s="12" t="s">
        <v>80</v>
      </c>
      <c r="AY101" s="232" t="s">
        <v>172</v>
      </c>
    </row>
    <row r="102" spans="2:65" s="1" customFormat="1" ht="44.25" customHeight="1">
      <c r="B102" s="40"/>
      <c r="C102" s="197" t="s">
        <v>201</v>
      </c>
      <c r="D102" s="197" t="s">
        <v>174</v>
      </c>
      <c r="E102" s="198" t="s">
        <v>202</v>
      </c>
      <c r="F102" s="199" t="s">
        <v>203</v>
      </c>
      <c r="G102" s="200" t="s">
        <v>177</v>
      </c>
      <c r="H102" s="201">
        <v>5.2</v>
      </c>
      <c r="I102" s="202"/>
      <c r="J102" s="202"/>
      <c r="K102" s="203">
        <f>ROUND(P102*H102,2)</f>
        <v>0</v>
      </c>
      <c r="L102" s="199" t="s">
        <v>178</v>
      </c>
      <c r="M102" s="60"/>
      <c r="N102" s="204" t="s">
        <v>22</v>
      </c>
      <c r="O102" s="205" t="s">
        <v>44</v>
      </c>
      <c r="P102" s="129">
        <f>I102+J102</f>
        <v>0</v>
      </c>
      <c r="Q102" s="129">
        <f>ROUND(I102*H102,2)</f>
        <v>0</v>
      </c>
      <c r="R102" s="129">
        <f>ROUND(J102*H102,2)</f>
        <v>0</v>
      </c>
      <c r="S102" s="41"/>
      <c r="T102" s="206">
        <f>S102*H102</f>
        <v>0</v>
      </c>
      <c r="U102" s="206">
        <v>0</v>
      </c>
      <c r="V102" s="206">
        <f>U102*H102</f>
        <v>0</v>
      </c>
      <c r="W102" s="206">
        <v>0</v>
      </c>
      <c r="X102" s="207">
        <f>W102*H102</f>
        <v>0</v>
      </c>
      <c r="AR102" s="23" t="s">
        <v>179</v>
      </c>
      <c r="AT102" s="23" t="s">
        <v>174</v>
      </c>
      <c r="AU102" s="23" t="s">
        <v>89</v>
      </c>
      <c r="AY102" s="23" t="s">
        <v>172</v>
      </c>
      <c r="BE102" s="208">
        <f>IF(O102="základní",K102,0)</f>
        <v>0</v>
      </c>
      <c r="BF102" s="208">
        <f>IF(O102="snížená",K102,0)</f>
        <v>0</v>
      </c>
      <c r="BG102" s="208">
        <f>IF(O102="zákl. přenesená",K102,0)</f>
        <v>0</v>
      </c>
      <c r="BH102" s="208">
        <f>IF(O102="sníž. přenesená",K102,0)</f>
        <v>0</v>
      </c>
      <c r="BI102" s="208">
        <f>IF(O102="nulová",K102,0)</f>
        <v>0</v>
      </c>
      <c r="BJ102" s="23" t="s">
        <v>80</v>
      </c>
      <c r="BK102" s="208">
        <f>ROUND(P102*H102,2)</f>
        <v>0</v>
      </c>
      <c r="BL102" s="23" t="s">
        <v>179</v>
      </c>
      <c r="BM102" s="23" t="s">
        <v>204</v>
      </c>
    </row>
    <row r="103" spans="2:65" s="11" customFormat="1">
      <c r="B103" s="209"/>
      <c r="C103" s="210"/>
      <c r="D103" s="211" t="s">
        <v>181</v>
      </c>
      <c r="E103" s="212" t="s">
        <v>22</v>
      </c>
      <c r="F103" s="213" t="s">
        <v>205</v>
      </c>
      <c r="G103" s="210"/>
      <c r="H103" s="214">
        <v>5.2</v>
      </c>
      <c r="I103" s="215"/>
      <c r="J103" s="215"/>
      <c r="K103" s="210"/>
      <c r="L103" s="210"/>
      <c r="M103" s="216"/>
      <c r="N103" s="217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AT103" s="220" t="s">
        <v>181</v>
      </c>
      <c r="AU103" s="220" t="s">
        <v>89</v>
      </c>
      <c r="AV103" s="11" t="s">
        <v>89</v>
      </c>
      <c r="AW103" s="11" t="s">
        <v>7</v>
      </c>
      <c r="AX103" s="11" t="s">
        <v>75</v>
      </c>
      <c r="AY103" s="220" t="s">
        <v>172</v>
      </c>
    </row>
    <row r="104" spans="2:65" s="12" customFormat="1">
      <c r="B104" s="221"/>
      <c r="C104" s="222"/>
      <c r="D104" s="223" t="s">
        <v>181</v>
      </c>
      <c r="E104" s="224" t="s">
        <v>22</v>
      </c>
      <c r="F104" s="225" t="s">
        <v>183</v>
      </c>
      <c r="G104" s="222"/>
      <c r="H104" s="226">
        <v>5.2</v>
      </c>
      <c r="I104" s="227"/>
      <c r="J104" s="227"/>
      <c r="K104" s="222"/>
      <c r="L104" s="222"/>
      <c r="M104" s="228"/>
      <c r="N104" s="229"/>
      <c r="O104" s="230"/>
      <c r="P104" s="230"/>
      <c r="Q104" s="230"/>
      <c r="R104" s="230"/>
      <c r="S104" s="230"/>
      <c r="T104" s="230"/>
      <c r="U104" s="230"/>
      <c r="V104" s="230"/>
      <c r="W104" s="230"/>
      <c r="X104" s="231"/>
      <c r="AT104" s="232" t="s">
        <v>181</v>
      </c>
      <c r="AU104" s="232" t="s">
        <v>89</v>
      </c>
      <c r="AV104" s="12" t="s">
        <v>179</v>
      </c>
      <c r="AW104" s="12" t="s">
        <v>7</v>
      </c>
      <c r="AX104" s="12" t="s">
        <v>80</v>
      </c>
      <c r="AY104" s="232" t="s">
        <v>172</v>
      </c>
    </row>
    <row r="105" spans="2:65" s="1" customFormat="1" ht="31.5" customHeight="1">
      <c r="B105" s="40"/>
      <c r="C105" s="197" t="s">
        <v>206</v>
      </c>
      <c r="D105" s="197" t="s">
        <v>174</v>
      </c>
      <c r="E105" s="198" t="s">
        <v>207</v>
      </c>
      <c r="F105" s="199" t="s">
        <v>208</v>
      </c>
      <c r="G105" s="200" t="s">
        <v>209</v>
      </c>
      <c r="H105" s="201">
        <v>5.46</v>
      </c>
      <c r="I105" s="202"/>
      <c r="J105" s="202"/>
      <c r="K105" s="203">
        <f>ROUND(P105*H105,2)</f>
        <v>0</v>
      </c>
      <c r="L105" s="199" t="s">
        <v>178</v>
      </c>
      <c r="M105" s="60"/>
      <c r="N105" s="204" t="s">
        <v>22</v>
      </c>
      <c r="O105" s="205" t="s">
        <v>44</v>
      </c>
      <c r="P105" s="129">
        <f>I105+J105</f>
        <v>0</v>
      </c>
      <c r="Q105" s="129">
        <f>ROUND(I105*H105,2)</f>
        <v>0</v>
      </c>
      <c r="R105" s="129">
        <f>ROUND(J105*H105,2)</f>
        <v>0</v>
      </c>
      <c r="S105" s="41"/>
      <c r="T105" s="206">
        <f>S105*H105</f>
        <v>0</v>
      </c>
      <c r="U105" s="206">
        <v>0</v>
      </c>
      <c r="V105" s="206">
        <f>U105*H105</f>
        <v>0</v>
      </c>
      <c r="W105" s="206">
        <v>0</v>
      </c>
      <c r="X105" s="207">
        <f>W105*H105</f>
        <v>0</v>
      </c>
      <c r="AR105" s="23" t="s">
        <v>179</v>
      </c>
      <c r="AT105" s="23" t="s">
        <v>174</v>
      </c>
      <c r="AU105" s="23" t="s">
        <v>89</v>
      </c>
      <c r="AY105" s="23" t="s">
        <v>172</v>
      </c>
      <c r="BE105" s="208">
        <f>IF(O105="základní",K105,0)</f>
        <v>0</v>
      </c>
      <c r="BF105" s="208">
        <f>IF(O105="snížená",K105,0)</f>
        <v>0</v>
      </c>
      <c r="BG105" s="208">
        <f>IF(O105="zákl. přenesená",K105,0)</f>
        <v>0</v>
      </c>
      <c r="BH105" s="208">
        <f>IF(O105="sníž. přenesená",K105,0)</f>
        <v>0</v>
      </c>
      <c r="BI105" s="208">
        <f>IF(O105="nulová",K105,0)</f>
        <v>0</v>
      </c>
      <c r="BJ105" s="23" t="s">
        <v>80</v>
      </c>
      <c r="BK105" s="208">
        <f>ROUND(P105*H105,2)</f>
        <v>0</v>
      </c>
      <c r="BL105" s="23" t="s">
        <v>179</v>
      </c>
      <c r="BM105" s="23" t="s">
        <v>210</v>
      </c>
    </row>
    <row r="106" spans="2:65" s="11" customFormat="1">
      <c r="B106" s="209"/>
      <c r="C106" s="210"/>
      <c r="D106" s="211" t="s">
        <v>181</v>
      </c>
      <c r="E106" s="212" t="s">
        <v>22</v>
      </c>
      <c r="F106" s="213" t="s">
        <v>211</v>
      </c>
      <c r="G106" s="210"/>
      <c r="H106" s="214">
        <v>5.46</v>
      </c>
      <c r="I106" s="215"/>
      <c r="J106" s="215"/>
      <c r="K106" s="210"/>
      <c r="L106" s="210"/>
      <c r="M106" s="216"/>
      <c r="N106" s="217"/>
      <c r="O106" s="218"/>
      <c r="P106" s="218"/>
      <c r="Q106" s="218"/>
      <c r="R106" s="218"/>
      <c r="S106" s="218"/>
      <c r="T106" s="218"/>
      <c r="U106" s="218"/>
      <c r="V106" s="218"/>
      <c r="W106" s="218"/>
      <c r="X106" s="219"/>
      <c r="AT106" s="220" t="s">
        <v>181</v>
      </c>
      <c r="AU106" s="220" t="s">
        <v>89</v>
      </c>
      <c r="AV106" s="11" t="s">
        <v>89</v>
      </c>
      <c r="AW106" s="11" t="s">
        <v>7</v>
      </c>
      <c r="AX106" s="11" t="s">
        <v>75</v>
      </c>
      <c r="AY106" s="220" t="s">
        <v>172</v>
      </c>
    </row>
    <row r="107" spans="2:65" s="12" customFormat="1">
      <c r="B107" s="221"/>
      <c r="C107" s="222"/>
      <c r="D107" s="223" t="s">
        <v>181</v>
      </c>
      <c r="E107" s="224" t="s">
        <v>22</v>
      </c>
      <c r="F107" s="225" t="s">
        <v>183</v>
      </c>
      <c r="G107" s="222"/>
      <c r="H107" s="226">
        <v>5.46</v>
      </c>
      <c r="I107" s="227"/>
      <c r="J107" s="227"/>
      <c r="K107" s="222"/>
      <c r="L107" s="222"/>
      <c r="M107" s="228"/>
      <c r="N107" s="229"/>
      <c r="O107" s="230"/>
      <c r="P107" s="230"/>
      <c r="Q107" s="230"/>
      <c r="R107" s="230"/>
      <c r="S107" s="230"/>
      <c r="T107" s="230"/>
      <c r="U107" s="230"/>
      <c r="V107" s="230"/>
      <c r="W107" s="230"/>
      <c r="X107" s="231"/>
      <c r="AT107" s="232" t="s">
        <v>181</v>
      </c>
      <c r="AU107" s="232" t="s">
        <v>89</v>
      </c>
      <c r="AV107" s="12" t="s">
        <v>179</v>
      </c>
      <c r="AW107" s="12" t="s">
        <v>7</v>
      </c>
      <c r="AX107" s="12" t="s">
        <v>80</v>
      </c>
      <c r="AY107" s="232" t="s">
        <v>172</v>
      </c>
    </row>
    <row r="108" spans="2:65" s="1" customFormat="1" ht="31.5" customHeight="1">
      <c r="B108" s="40"/>
      <c r="C108" s="197" t="s">
        <v>212</v>
      </c>
      <c r="D108" s="197" t="s">
        <v>174</v>
      </c>
      <c r="E108" s="198" t="s">
        <v>213</v>
      </c>
      <c r="F108" s="199" t="s">
        <v>214</v>
      </c>
      <c r="G108" s="200" t="s">
        <v>215</v>
      </c>
      <c r="H108" s="201">
        <v>5</v>
      </c>
      <c r="I108" s="202"/>
      <c r="J108" s="202"/>
      <c r="K108" s="203">
        <f>ROUND(P108*H108,2)</f>
        <v>0</v>
      </c>
      <c r="L108" s="199" t="s">
        <v>178</v>
      </c>
      <c r="M108" s="60"/>
      <c r="N108" s="204" t="s">
        <v>22</v>
      </c>
      <c r="O108" s="205" t="s">
        <v>44</v>
      </c>
      <c r="P108" s="129">
        <f>I108+J108</f>
        <v>0</v>
      </c>
      <c r="Q108" s="129">
        <f>ROUND(I108*H108,2)</f>
        <v>0</v>
      </c>
      <c r="R108" s="129">
        <f>ROUND(J108*H108,2)</f>
        <v>0</v>
      </c>
      <c r="S108" s="41"/>
      <c r="T108" s="206">
        <f>S108*H108</f>
        <v>0</v>
      </c>
      <c r="U108" s="206">
        <v>0</v>
      </c>
      <c r="V108" s="206">
        <f>U108*H108</f>
        <v>0</v>
      </c>
      <c r="W108" s="206">
        <v>0</v>
      </c>
      <c r="X108" s="207">
        <f>W108*H108</f>
        <v>0</v>
      </c>
      <c r="AR108" s="23" t="s">
        <v>179</v>
      </c>
      <c r="AT108" s="23" t="s">
        <v>174</v>
      </c>
      <c r="AU108" s="23" t="s">
        <v>89</v>
      </c>
      <c r="AY108" s="23" t="s">
        <v>172</v>
      </c>
      <c r="BE108" s="208">
        <f>IF(O108="základní",K108,0)</f>
        <v>0</v>
      </c>
      <c r="BF108" s="208">
        <f>IF(O108="snížená",K108,0)</f>
        <v>0</v>
      </c>
      <c r="BG108" s="208">
        <f>IF(O108="zákl. přenesená",K108,0)</f>
        <v>0</v>
      </c>
      <c r="BH108" s="208">
        <f>IF(O108="sníž. přenesená",K108,0)</f>
        <v>0</v>
      </c>
      <c r="BI108" s="208">
        <f>IF(O108="nulová",K108,0)</f>
        <v>0</v>
      </c>
      <c r="BJ108" s="23" t="s">
        <v>80</v>
      </c>
      <c r="BK108" s="208">
        <f>ROUND(P108*H108,2)</f>
        <v>0</v>
      </c>
      <c r="BL108" s="23" t="s">
        <v>179</v>
      </c>
      <c r="BM108" s="23" t="s">
        <v>216</v>
      </c>
    </row>
    <row r="109" spans="2:65" s="1" customFormat="1" ht="27">
      <c r="B109" s="40"/>
      <c r="C109" s="62"/>
      <c r="D109" s="211" t="s">
        <v>217</v>
      </c>
      <c r="E109" s="62"/>
      <c r="F109" s="233" t="s">
        <v>218</v>
      </c>
      <c r="G109" s="62"/>
      <c r="H109" s="62"/>
      <c r="I109" s="163"/>
      <c r="J109" s="163"/>
      <c r="K109" s="62"/>
      <c r="L109" s="62"/>
      <c r="M109" s="60"/>
      <c r="N109" s="234"/>
      <c r="O109" s="41"/>
      <c r="P109" s="41"/>
      <c r="Q109" s="41"/>
      <c r="R109" s="41"/>
      <c r="S109" s="41"/>
      <c r="T109" s="41"/>
      <c r="U109" s="41"/>
      <c r="V109" s="41"/>
      <c r="W109" s="41"/>
      <c r="X109" s="76"/>
      <c r="AT109" s="23" t="s">
        <v>217</v>
      </c>
      <c r="AU109" s="23" t="s">
        <v>89</v>
      </c>
    </row>
    <row r="110" spans="2:65" s="11" customFormat="1">
      <c r="B110" s="209"/>
      <c r="C110" s="210"/>
      <c r="D110" s="211" t="s">
        <v>181</v>
      </c>
      <c r="E110" s="212" t="s">
        <v>22</v>
      </c>
      <c r="F110" s="213" t="s">
        <v>219</v>
      </c>
      <c r="G110" s="210"/>
      <c r="H110" s="214">
        <v>5</v>
      </c>
      <c r="I110" s="215"/>
      <c r="J110" s="215"/>
      <c r="K110" s="210"/>
      <c r="L110" s="210"/>
      <c r="M110" s="216"/>
      <c r="N110" s="217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AT110" s="220" t="s">
        <v>181</v>
      </c>
      <c r="AU110" s="220" t="s">
        <v>89</v>
      </c>
      <c r="AV110" s="11" t="s">
        <v>89</v>
      </c>
      <c r="AW110" s="11" t="s">
        <v>7</v>
      </c>
      <c r="AX110" s="11" t="s">
        <v>75</v>
      </c>
      <c r="AY110" s="220" t="s">
        <v>172</v>
      </c>
    </row>
    <row r="111" spans="2:65" s="12" customFormat="1">
      <c r="B111" s="221"/>
      <c r="C111" s="222"/>
      <c r="D111" s="223" t="s">
        <v>181</v>
      </c>
      <c r="E111" s="224" t="s">
        <v>22</v>
      </c>
      <c r="F111" s="225" t="s">
        <v>183</v>
      </c>
      <c r="G111" s="222"/>
      <c r="H111" s="226">
        <v>5</v>
      </c>
      <c r="I111" s="227"/>
      <c r="J111" s="227"/>
      <c r="K111" s="222"/>
      <c r="L111" s="222"/>
      <c r="M111" s="228"/>
      <c r="N111" s="229"/>
      <c r="O111" s="230"/>
      <c r="P111" s="230"/>
      <c r="Q111" s="230"/>
      <c r="R111" s="230"/>
      <c r="S111" s="230"/>
      <c r="T111" s="230"/>
      <c r="U111" s="230"/>
      <c r="V111" s="230"/>
      <c r="W111" s="230"/>
      <c r="X111" s="231"/>
      <c r="AT111" s="232" t="s">
        <v>181</v>
      </c>
      <c r="AU111" s="232" t="s">
        <v>89</v>
      </c>
      <c r="AV111" s="12" t="s">
        <v>179</v>
      </c>
      <c r="AW111" s="12" t="s">
        <v>7</v>
      </c>
      <c r="AX111" s="12" t="s">
        <v>80</v>
      </c>
      <c r="AY111" s="232" t="s">
        <v>172</v>
      </c>
    </row>
    <row r="112" spans="2:65" s="1" customFormat="1" ht="44.25" customHeight="1">
      <c r="B112" s="40"/>
      <c r="C112" s="197" t="s">
        <v>220</v>
      </c>
      <c r="D112" s="197" t="s">
        <v>174</v>
      </c>
      <c r="E112" s="198" t="s">
        <v>221</v>
      </c>
      <c r="F112" s="199" t="s">
        <v>222</v>
      </c>
      <c r="G112" s="200" t="s">
        <v>209</v>
      </c>
      <c r="H112" s="201">
        <v>4.2960000000000003</v>
      </c>
      <c r="I112" s="202"/>
      <c r="J112" s="202"/>
      <c r="K112" s="203">
        <f>ROUND(P112*H112,2)</f>
        <v>0</v>
      </c>
      <c r="L112" s="199" t="s">
        <v>178</v>
      </c>
      <c r="M112" s="60"/>
      <c r="N112" s="204" t="s">
        <v>22</v>
      </c>
      <c r="O112" s="205" t="s">
        <v>44</v>
      </c>
      <c r="P112" s="129">
        <f>I112+J112</f>
        <v>0</v>
      </c>
      <c r="Q112" s="129">
        <f>ROUND(I112*H112,2)</f>
        <v>0</v>
      </c>
      <c r="R112" s="129">
        <f>ROUND(J112*H112,2)</f>
        <v>0</v>
      </c>
      <c r="S112" s="41"/>
      <c r="T112" s="206">
        <f>S112*H112</f>
        <v>0</v>
      </c>
      <c r="U112" s="206">
        <v>0</v>
      </c>
      <c r="V112" s="206">
        <f>U112*H112</f>
        <v>0</v>
      </c>
      <c r="W112" s="206">
        <v>0</v>
      </c>
      <c r="X112" s="207">
        <f>W112*H112</f>
        <v>0</v>
      </c>
      <c r="AR112" s="23" t="s">
        <v>179</v>
      </c>
      <c r="AT112" s="23" t="s">
        <v>174</v>
      </c>
      <c r="AU112" s="23" t="s">
        <v>89</v>
      </c>
      <c r="AY112" s="23" t="s">
        <v>172</v>
      </c>
      <c r="BE112" s="208">
        <f>IF(O112="základní",K112,0)</f>
        <v>0</v>
      </c>
      <c r="BF112" s="208">
        <f>IF(O112="snížená",K112,0)</f>
        <v>0</v>
      </c>
      <c r="BG112" s="208">
        <f>IF(O112="zákl. přenesená",K112,0)</f>
        <v>0</v>
      </c>
      <c r="BH112" s="208">
        <f>IF(O112="sníž. přenesená",K112,0)</f>
        <v>0</v>
      </c>
      <c r="BI112" s="208">
        <f>IF(O112="nulová",K112,0)</f>
        <v>0</v>
      </c>
      <c r="BJ112" s="23" t="s">
        <v>80</v>
      </c>
      <c r="BK112" s="208">
        <f>ROUND(P112*H112,2)</f>
        <v>0</v>
      </c>
      <c r="BL112" s="23" t="s">
        <v>179</v>
      </c>
      <c r="BM112" s="23" t="s">
        <v>223</v>
      </c>
    </row>
    <row r="113" spans="2:65" s="1" customFormat="1" ht="27">
      <c r="B113" s="40"/>
      <c r="C113" s="62"/>
      <c r="D113" s="211" t="s">
        <v>217</v>
      </c>
      <c r="E113" s="62"/>
      <c r="F113" s="233" t="s">
        <v>224</v>
      </c>
      <c r="G113" s="62"/>
      <c r="H113" s="62"/>
      <c r="I113" s="163"/>
      <c r="J113" s="163"/>
      <c r="K113" s="62"/>
      <c r="L113" s="62"/>
      <c r="M113" s="60"/>
      <c r="N113" s="234"/>
      <c r="O113" s="41"/>
      <c r="P113" s="41"/>
      <c r="Q113" s="41"/>
      <c r="R113" s="41"/>
      <c r="S113" s="41"/>
      <c r="T113" s="41"/>
      <c r="U113" s="41"/>
      <c r="V113" s="41"/>
      <c r="W113" s="41"/>
      <c r="X113" s="76"/>
      <c r="AT113" s="23" t="s">
        <v>217</v>
      </c>
      <c r="AU113" s="23" t="s">
        <v>89</v>
      </c>
    </row>
    <row r="114" spans="2:65" s="11" customFormat="1">
      <c r="B114" s="209"/>
      <c r="C114" s="210"/>
      <c r="D114" s="211" t="s">
        <v>181</v>
      </c>
      <c r="E114" s="212" t="s">
        <v>22</v>
      </c>
      <c r="F114" s="213" t="s">
        <v>225</v>
      </c>
      <c r="G114" s="210"/>
      <c r="H114" s="214">
        <v>6.16</v>
      </c>
      <c r="I114" s="215"/>
      <c r="J114" s="215"/>
      <c r="K114" s="210"/>
      <c r="L114" s="210"/>
      <c r="M114" s="216"/>
      <c r="N114" s="217"/>
      <c r="O114" s="218"/>
      <c r="P114" s="218"/>
      <c r="Q114" s="218"/>
      <c r="R114" s="218"/>
      <c r="S114" s="218"/>
      <c r="T114" s="218"/>
      <c r="U114" s="218"/>
      <c r="V114" s="218"/>
      <c r="W114" s="218"/>
      <c r="X114" s="219"/>
      <c r="AT114" s="220" t="s">
        <v>181</v>
      </c>
      <c r="AU114" s="220" t="s">
        <v>89</v>
      </c>
      <c r="AV114" s="11" t="s">
        <v>89</v>
      </c>
      <c r="AW114" s="11" t="s">
        <v>7</v>
      </c>
      <c r="AX114" s="11" t="s">
        <v>75</v>
      </c>
      <c r="AY114" s="220" t="s">
        <v>172</v>
      </c>
    </row>
    <row r="115" spans="2:65" s="12" customFormat="1">
      <c r="B115" s="221"/>
      <c r="C115" s="222"/>
      <c r="D115" s="211" t="s">
        <v>181</v>
      </c>
      <c r="E115" s="235" t="s">
        <v>129</v>
      </c>
      <c r="F115" s="236" t="s">
        <v>183</v>
      </c>
      <c r="G115" s="222"/>
      <c r="H115" s="237">
        <v>6.16</v>
      </c>
      <c r="I115" s="227"/>
      <c r="J115" s="227"/>
      <c r="K115" s="222"/>
      <c r="L115" s="222"/>
      <c r="M115" s="228"/>
      <c r="N115" s="229"/>
      <c r="O115" s="230"/>
      <c r="P115" s="230"/>
      <c r="Q115" s="230"/>
      <c r="R115" s="230"/>
      <c r="S115" s="230"/>
      <c r="T115" s="230"/>
      <c r="U115" s="230"/>
      <c r="V115" s="230"/>
      <c r="W115" s="230"/>
      <c r="X115" s="231"/>
      <c r="AT115" s="232" t="s">
        <v>181</v>
      </c>
      <c r="AU115" s="232" t="s">
        <v>89</v>
      </c>
      <c r="AV115" s="12" t="s">
        <v>179</v>
      </c>
      <c r="AW115" s="12" t="s">
        <v>7</v>
      </c>
      <c r="AX115" s="12" t="s">
        <v>75</v>
      </c>
      <c r="AY115" s="232" t="s">
        <v>172</v>
      </c>
    </row>
    <row r="116" spans="2:65" s="11" customFormat="1">
      <c r="B116" s="209"/>
      <c r="C116" s="210"/>
      <c r="D116" s="211" t="s">
        <v>181</v>
      </c>
      <c r="E116" s="212" t="s">
        <v>22</v>
      </c>
      <c r="F116" s="213" t="s">
        <v>226</v>
      </c>
      <c r="G116" s="210"/>
      <c r="H116" s="214">
        <v>3.6960000000000002</v>
      </c>
      <c r="I116" s="215"/>
      <c r="J116" s="215"/>
      <c r="K116" s="210"/>
      <c r="L116" s="210"/>
      <c r="M116" s="216"/>
      <c r="N116" s="217"/>
      <c r="O116" s="218"/>
      <c r="P116" s="218"/>
      <c r="Q116" s="218"/>
      <c r="R116" s="218"/>
      <c r="S116" s="218"/>
      <c r="T116" s="218"/>
      <c r="U116" s="218"/>
      <c r="V116" s="218"/>
      <c r="W116" s="218"/>
      <c r="X116" s="219"/>
      <c r="AT116" s="220" t="s">
        <v>181</v>
      </c>
      <c r="AU116" s="220" t="s">
        <v>89</v>
      </c>
      <c r="AV116" s="11" t="s">
        <v>89</v>
      </c>
      <c r="AW116" s="11" t="s">
        <v>7</v>
      </c>
      <c r="AX116" s="11" t="s">
        <v>75</v>
      </c>
      <c r="AY116" s="220" t="s">
        <v>172</v>
      </c>
    </row>
    <row r="117" spans="2:65" s="11" customFormat="1">
      <c r="B117" s="209"/>
      <c r="C117" s="210"/>
      <c r="D117" s="211" t="s">
        <v>181</v>
      </c>
      <c r="E117" s="212" t="s">
        <v>22</v>
      </c>
      <c r="F117" s="213" t="s">
        <v>227</v>
      </c>
      <c r="G117" s="210"/>
      <c r="H117" s="214">
        <v>0.6</v>
      </c>
      <c r="I117" s="215"/>
      <c r="J117" s="215"/>
      <c r="K117" s="210"/>
      <c r="L117" s="210"/>
      <c r="M117" s="216"/>
      <c r="N117" s="217"/>
      <c r="O117" s="218"/>
      <c r="P117" s="218"/>
      <c r="Q117" s="218"/>
      <c r="R117" s="218"/>
      <c r="S117" s="218"/>
      <c r="T117" s="218"/>
      <c r="U117" s="218"/>
      <c r="V117" s="218"/>
      <c r="W117" s="218"/>
      <c r="X117" s="219"/>
      <c r="AT117" s="220" t="s">
        <v>181</v>
      </c>
      <c r="AU117" s="220" t="s">
        <v>89</v>
      </c>
      <c r="AV117" s="11" t="s">
        <v>89</v>
      </c>
      <c r="AW117" s="11" t="s">
        <v>7</v>
      </c>
      <c r="AX117" s="11" t="s">
        <v>75</v>
      </c>
      <c r="AY117" s="220" t="s">
        <v>172</v>
      </c>
    </row>
    <row r="118" spans="2:65" s="12" customFormat="1">
      <c r="B118" s="221"/>
      <c r="C118" s="222"/>
      <c r="D118" s="223" t="s">
        <v>181</v>
      </c>
      <c r="E118" s="224" t="s">
        <v>22</v>
      </c>
      <c r="F118" s="225" t="s">
        <v>183</v>
      </c>
      <c r="G118" s="222"/>
      <c r="H118" s="226">
        <v>4.2960000000000003</v>
      </c>
      <c r="I118" s="227"/>
      <c r="J118" s="227"/>
      <c r="K118" s="222"/>
      <c r="L118" s="222"/>
      <c r="M118" s="228"/>
      <c r="N118" s="229"/>
      <c r="O118" s="230"/>
      <c r="P118" s="230"/>
      <c r="Q118" s="230"/>
      <c r="R118" s="230"/>
      <c r="S118" s="230"/>
      <c r="T118" s="230"/>
      <c r="U118" s="230"/>
      <c r="V118" s="230"/>
      <c r="W118" s="230"/>
      <c r="X118" s="231"/>
      <c r="AT118" s="232" t="s">
        <v>181</v>
      </c>
      <c r="AU118" s="232" t="s">
        <v>89</v>
      </c>
      <c r="AV118" s="12" t="s">
        <v>179</v>
      </c>
      <c r="AW118" s="12" t="s">
        <v>7</v>
      </c>
      <c r="AX118" s="12" t="s">
        <v>80</v>
      </c>
      <c r="AY118" s="232" t="s">
        <v>172</v>
      </c>
    </row>
    <row r="119" spans="2:65" s="1" customFormat="1" ht="44.25" customHeight="1">
      <c r="B119" s="40"/>
      <c r="C119" s="197" t="s">
        <v>228</v>
      </c>
      <c r="D119" s="197" t="s">
        <v>174</v>
      </c>
      <c r="E119" s="198" t="s">
        <v>229</v>
      </c>
      <c r="F119" s="199" t="s">
        <v>230</v>
      </c>
      <c r="G119" s="200" t="s">
        <v>209</v>
      </c>
      <c r="H119" s="201">
        <v>1.2889999999999999</v>
      </c>
      <c r="I119" s="202"/>
      <c r="J119" s="202"/>
      <c r="K119" s="203">
        <f>ROUND(P119*H119,2)</f>
        <v>0</v>
      </c>
      <c r="L119" s="199" t="s">
        <v>178</v>
      </c>
      <c r="M119" s="60"/>
      <c r="N119" s="204" t="s">
        <v>22</v>
      </c>
      <c r="O119" s="205" t="s">
        <v>44</v>
      </c>
      <c r="P119" s="129">
        <f>I119+J119</f>
        <v>0</v>
      </c>
      <c r="Q119" s="129">
        <f>ROUND(I119*H119,2)</f>
        <v>0</v>
      </c>
      <c r="R119" s="129">
        <f>ROUND(J119*H119,2)</f>
        <v>0</v>
      </c>
      <c r="S119" s="41"/>
      <c r="T119" s="206">
        <f>S119*H119</f>
        <v>0</v>
      </c>
      <c r="U119" s="206">
        <v>0</v>
      </c>
      <c r="V119" s="206">
        <f>U119*H119</f>
        <v>0</v>
      </c>
      <c r="W119" s="206">
        <v>0</v>
      </c>
      <c r="X119" s="207">
        <f>W119*H119</f>
        <v>0</v>
      </c>
      <c r="AR119" s="23" t="s">
        <v>179</v>
      </c>
      <c r="AT119" s="23" t="s">
        <v>174</v>
      </c>
      <c r="AU119" s="23" t="s">
        <v>89</v>
      </c>
      <c r="AY119" s="23" t="s">
        <v>172</v>
      </c>
      <c r="BE119" s="208">
        <f>IF(O119="základní",K119,0)</f>
        <v>0</v>
      </c>
      <c r="BF119" s="208">
        <f>IF(O119="snížená",K119,0)</f>
        <v>0</v>
      </c>
      <c r="BG119" s="208">
        <f>IF(O119="zákl. přenesená",K119,0)</f>
        <v>0</v>
      </c>
      <c r="BH119" s="208">
        <f>IF(O119="sníž. přenesená",K119,0)</f>
        <v>0</v>
      </c>
      <c r="BI119" s="208">
        <f>IF(O119="nulová",K119,0)</f>
        <v>0</v>
      </c>
      <c r="BJ119" s="23" t="s">
        <v>80</v>
      </c>
      <c r="BK119" s="208">
        <f>ROUND(P119*H119,2)</f>
        <v>0</v>
      </c>
      <c r="BL119" s="23" t="s">
        <v>179</v>
      </c>
      <c r="BM119" s="23" t="s">
        <v>231</v>
      </c>
    </row>
    <row r="120" spans="2:65" s="11" customFormat="1">
      <c r="B120" s="209"/>
      <c r="C120" s="210"/>
      <c r="D120" s="211" t="s">
        <v>181</v>
      </c>
      <c r="E120" s="212" t="s">
        <v>22</v>
      </c>
      <c r="F120" s="213" t="s">
        <v>232</v>
      </c>
      <c r="G120" s="210"/>
      <c r="H120" s="214">
        <v>1.109</v>
      </c>
      <c r="I120" s="215"/>
      <c r="J120" s="215"/>
      <c r="K120" s="210"/>
      <c r="L120" s="210"/>
      <c r="M120" s="216"/>
      <c r="N120" s="217"/>
      <c r="O120" s="218"/>
      <c r="P120" s="218"/>
      <c r="Q120" s="218"/>
      <c r="R120" s="218"/>
      <c r="S120" s="218"/>
      <c r="T120" s="218"/>
      <c r="U120" s="218"/>
      <c r="V120" s="218"/>
      <c r="W120" s="218"/>
      <c r="X120" s="219"/>
      <c r="AT120" s="220" t="s">
        <v>181</v>
      </c>
      <c r="AU120" s="220" t="s">
        <v>89</v>
      </c>
      <c r="AV120" s="11" t="s">
        <v>89</v>
      </c>
      <c r="AW120" s="11" t="s">
        <v>7</v>
      </c>
      <c r="AX120" s="11" t="s">
        <v>75</v>
      </c>
      <c r="AY120" s="220" t="s">
        <v>172</v>
      </c>
    </row>
    <row r="121" spans="2:65" s="11" customFormat="1">
      <c r="B121" s="209"/>
      <c r="C121" s="210"/>
      <c r="D121" s="211" t="s">
        <v>181</v>
      </c>
      <c r="E121" s="212" t="s">
        <v>22</v>
      </c>
      <c r="F121" s="213" t="s">
        <v>233</v>
      </c>
      <c r="G121" s="210"/>
      <c r="H121" s="214">
        <v>0.18</v>
      </c>
      <c r="I121" s="215"/>
      <c r="J121" s="215"/>
      <c r="K121" s="210"/>
      <c r="L121" s="210"/>
      <c r="M121" s="216"/>
      <c r="N121" s="217"/>
      <c r="O121" s="218"/>
      <c r="P121" s="218"/>
      <c r="Q121" s="218"/>
      <c r="R121" s="218"/>
      <c r="S121" s="218"/>
      <c r="T121" s="218"/>
      <c r="U121" s="218"/>
      <c r="V121" s="218"/>
      <c r="W121" s="218"/>
      <c r="X121" s="219"/>
      <c r="AT121" s="220" t="s">
        <v>181</v>
      </c>
      <c r="AU121" s="220" t="s">
        <v>89</v>
      </c>
      <c r="AV121" s="11" t="s">
        <v>89</v>
      </c>
      <c r="AW121" s="11" t="s">
        <v>7</v>
      </c>
      <c r="AX121" s="11" t="s">
        <v>75</v>
      </c>
      <c r="AY121" s="220" t="s">
        <v>172</v>
      </c>
    </row>
    <row r="122" spans="2:65" s="12" customFormat="1">
      <c r="B122" s="221"/>
      <c r="C122" s="222"/>
      <c r="D122" s="223" t="s">
        <v>181</v>
      </c>
      <c r="E122" s="224" t="s">
        <v>22</v>
      </c>
      <c r="F122" s="225" t="s">
        <v>183</v>
      </c>
      <c r="G122" s="222"/>
      <c r="H122" s="226">
        <v>1.2889999999999999</v>
      </c>
      <c r="I122" s="227"/>
      <c r="J122" s="227"/>
      <c r="K122" s="222"/>
      <c r="L122" s="222"/>
      <c r="M122" s="228"/>
      <c r="N122" s="229"/>
      <c r="O122" s="230"/>
      <c r="P122" s="230"/>
      <c r="Q122" s="230"/>
      <c r="R122" s="230"/>
      <c r="S122" s="230"/>
      <c r="T122" s="230"/>
      <c r="U122" s="230"/>
      <c r="V122" s="230"/>
      <c r="W122" s="230"/>
      <c r="X122" s="231"/>
      <c r="AT122" s="232" t="s">
        <v>181</v>
      </c>
      <c r="AU122" s="232" t="s">
        <v>89</v>
      </c>
      <c r="AV122" s="12" t="s">
        <v>179</v>
      </c>
      <c r="AW122" s="12" t="s">
        <v>7</v>
      </c>
      <c r="AX122" s="12" t="s">
        <v>80</v>
      </c>
      <c r="AY122" s="232" t="s">
        <v>172</v>
      </c>
    </row>
    <row r="123" spans="2:65" s="1" customFormat="1" ht="44.25" customHeight="1">
      <c r="B123" s="40"/>
      <c r="C123" s="197" t="s">
        <v>234</v>
      </c>
      <c r="D123" s="197" t="s">
        <v>174</v>
      </c>
      <c r="E123" s="198" t="s">
        <v>235</v>
      </c>
      <c r="F123" s="199" t="s">
        <v>236</v>
      </c>
      <c r="G123" s="200" t="s">
        <v>209</v>
      </c>
      <c r="H123" s="201">
        <v>2.8639999999999999</v>
      </c>
      <c r="I123" s="202"/>
      <c r="J123" s="202"/>
      <c r="K123" s="203">
        <f>ROUND(P123*H123,2)</f>
        <v>0</v>
      </c>
      <c r="L123" s="199" t="s">
        <v>178</v>
      </c>
      <c r="M123" s="60"/>
      <c r="N123" s="204" t="s">
        <v>22</v>
      </c>
      <c r="O123" s="205" t="s">
        <v>44</v>
      </c>
      <c r="P123" s="129">
        <f>I123+J123</f>
        <v>0</v>
      </c>
      <c r="Q123" s="129">
        <f>ROUND(I123*H123,2)</f>
        <v>0</v>
      </c>
      <c r="R123" s="129">
        <f>ROUND(J123*H123,2)</f>
        <v>0</v>
      </c>
      <c r="S123" s="41"/>
      <c r="T123" s="206">
        <f>S123*H123</f>
        <v>0</v>
      </c>
      <c r="U123" s="206">
        <v>0</v>
      </c>
      <c r="V123" s="206">
        <f>U123*H123</f>
        <v>0</v>
      </c>
      <c r="W123" s="206">
        <v>0</v>
      </c>
      <c r="X123" s="207">
        <f>W123*H123</f>
        <v>0</v>
      </c>
      <c r="AR123" s="23" t="s">
        <v>179</v>
      </c>
      <c r="AT123" s="23" t="s">
        <v>174</v>
      </c>
      <c r="AU123" s="23" t="s">
        <v>89</v>
      </c>
      <c r="AY123" s="23" t="s">
        <v>172</v>
      </c>
      <c r="BE123" s="208">
        <f>IF(O123="základní",K123,0)</f>
        <v>0</v>
      </c>
      <c r="BF123" s="208">
        <f>IF(O123="snížená",K123,0)</f>
        <v>0</v>
      </c>
      <c r="BG123" s="208">
        <f>IF(O123="zákl. přenesená",K123,0)</f>
        <v>0</v>
      </c>
      <c r="BH123" s="208">
        <f>IF(O123="sníž. přenesená",K123,0)</f>
        <v>0</v>
      </c>
      <c r="BI123" s="208">
        <f>IF(O123="nulová",K123,0)</f>
        <v>0</v>
      </c>
      <c r="BJ123" s="23" t="s">
        <v>80</v>
      </c>
      <c r="BK123" s="208">
        <f>ROUND(P123*H123,2)</f>
        <v>0</v>
      </c>
      <c r="BL123" s="23" t="s">
        <v>179</v>
      </c>
      <c r="BM123" s="23" t="s">
        <v>237</v>
      </c>
    </row>
    <row r="124" spans="2:65" s="11" customFormat="1">
      <c r="B124" s="209"/>
      <c r="C124" s="210"/>
      <c r="D124" s="211" t="s">
        <v>181</v>
      </c>
      <c r="E124" s="212" t="s">
        <v>22</v>
      </c>
      <c r="F124" s="213" t="s">
        <v>238</v>
      </c>
      <c r="G124" s="210"/>
      <c r="H124" s="214">
        <v>2.464</v>
      </c>
      <c r="I124" s="215"/>
      <c r="J124" s="215"/>
      <c r="K124" s="210"/>
      <c r="L124" s="210"/>
      <c r="M124" s="216"/>
      <c r="N124" s="217"/>
      <c r="O124" s="218"/>
      <c r="P124" s="218"/>
      <c r="Q124" s="218"/>
      <c r="R124" s="218"/>
      <c r="S124" s="218"/>
      <c r="T124" s="218"/>
      <c r="U124" s="218"/>
      <c r="V124" s="218"/>
      <c r="W124" s="218"/>
      <c r="X124" s="219"/>
      <c r="AT124" s="220" t="s">
        <v>181</v>
      </c>
      <c r="AU124" s="220" t="s">
        <v>89</v>
      </c>
      <c r="AV124" s="11" t="s">
        <v>89</v>
      </c>
      <c r="AW124" s="11" t="s">
        <v>7</v>
      </c>
      <c r="AX124" s="11" t="s">
        <v>75</v>
      </c>
      <c r="AY124" s="220" t="s">
        <v>172</v>
      </c>
    </row>
    <row r="125" spans="2:65" s="11" customFormat="1">
      <c r="B125" s="209"/>
      <c r="C125" s="210"/>
      <c r="D125" s="211" t="s">
        <v>181</v>
      </c>
      <c r="E125" s="212" t="s">
        <v>22</v>
      </c>
      <c r="F125" s="213" t="s">
        <v>239</v>
      </c>
      <c r="G125" s="210"/>
      <c r="H125" s="214">
        <v>0.4</v>
      </c>
      <c r="I125" s="215"/>
      <c r="J125" s="215"/>
      <c r="K125" s="210"/>
      <c r="L125" s="210"/>
      <c r="M125" s="216"/>
      <c r="N125" s="217"/>
      <c r="O125" s="218"/>
      <c r="P125" s="218"/>
      <c r="Q125" s="218"/>
      <c r="R125" s="218"/>
      <c r="S125" s="218"/>
      <c r="T125" s="218"/>
      <c r="U125" s="218"/>
      <c r="V125" s="218"/>
      <c r="W125" s="218"/>
      <c r="X125" s="219"/>
      <c r="AT125" s="220" t="s">
        <v>181</v>
      </c>
      <c r="AU125" s="220" t="s">
        <v>89</v>
      </c>
      <c r="AV125" s="11" t="s">
        <v>89</v>
      </c>
      <c r="AW125" s="11" t="s">
        <v>7</v>
      </c>
      <c r="AX125" s="11" t="s">
        <v>75</v>
      </c>
      <c r="AY125" s="220" t="s">
        <v>172</v>
      </c>
    </row>
    <row r="126" spans="2:65" s="12" customFormat="1">
      <c r="B126" s="221"/>
      <c r="C126" s="222"/>
      <c r="D126" s="223" t="s">
        <v>181</v>
      </c>
      <c r="E126" s="224" t="s">
        <v>22</v>
      </c>
      <c r="F126" s="225" t="s">
        <v>183</v>
      </c>
      <c r="G126" s="222"/>
      <c r="H126" s="226">
        <v>2.8639999999999999</v>
      </c>
      <c r="I126" s="227"/>
      <c r="J126" s="227"/>
      <c r="K126" s="222"/>
      <c r="L126" s="222"/>
      <c r="M126" s="228"/>
      <c r="N126" s="229"/>
      <c r="O126" s="230"/>
      <c r="P126" s="230"/>
      <c r="Q126" s="230"/>
      <c r="R126" s="230"/>
      <c r="S126" s="230"/>
      <c r="T126" s="230"/>
      <c r="U126" s="230"/>
      <c r="V126" s="230"/>
      <c r="W126" s="230"/>
      <c r="X126" s="231"/>
      <c r="AT126" s="232" t="s">
        <v>181</v>
      </c>
      <c r="AU126" s="232" t="s">
        <v>89</v>
      </c>
      <c r="AV126" s="12" t="s">
        <v>179</v>
      </c>
      <c r="AW126" s="12" t="s">
        <v>7</v>
      </c>
      <c r="AX126" s="12" t="s">
        <v>80</v>
      </c>
      <c r="AY126" s="232" t="s">
        <v>172</v>
      </c>
    </row>
    <row r="127" spans="2:65" s="1" customFormat="1" ht="44.25" customHeight="1">
      <c r="B127" s="40"/>
      <c r="C127" s="197" t="s">
        <v>94</v>
      </c>
      <c r="D127" s="197" t="s">
        <v>174</v>
      </c>
      <c r="E127" s="198" t="s">
        <v>240</v>
      </c>
      <c r="F127" s="199" t="s">
        <v>241</v>
      </c>
      <c r="G127" s="200" t="s">
        <v>209</v>
      </c>
      <c r="H127" s="201">
        <v>0.85899999999999999</v>
      </c>
      <c r="I127" s="202"/>
      <c r="J127" s="202"/>
      <c r="K127" s="203">
        <f>ROUND(P127*H127,2)</f>
        <v>0</v>
      </c>
      <c r="L127" s="199" t="s">
        <v>178</v>
      </c>
      <c r="M127" s="60"/>
      <c r="N127" s="204" t="s">
        <v>22</v>
      </c>
      <c r="O127" s="205" t="s">
        <v>44</v>
      </c>
      <c r="P127" s="129">
        <f>I127+J127</f>
        <v>0</v>
      </c>
      <c r="Q127" s="129">
        <f>ROUND(I127*H127,2)</f>
        <v>0</v>
      </c>
      <c r="R127" s="129">
        <f>ROUND(J127*H127,2)</f>
        <v>0</v>
      </c>
      <c r="S127" s="41"/>
      <c r="T127" s="206">
        <f>S127*H127</f>
        <v>0</v>
      </c>
      <c r="U127" s="206">
        <v>0</v>
      </c>
      <c r="V127" s="206">
        <f>U127*H127</f>
        <v>0</v>
      </c>
      <c r="W127" s="206">
        <v>0</v>
      </c>
      <c r="X127" s="207">
        <f>W127*H127</f>
        <v>0</v>
      </c>
      <c r="AR127" s="23" t="s">
        <v>179</v>
      </c>
      <c r="AT127" s="23" t="s">
        <v>174</v>
      </c>
      <c r="AU127" s="23" t="s">
        <v>89</v>
      </c>
      <c r="AY127" s="23" t="s">
        <v>172</v>
      </c>
      <c r="BE127" s="208">
        <f>IF(O127="základní",K127,0)</f>
        <v>0</v>
      </c>
      <c r="BF127" s="208">
        <f>IF(O127="snížená",K127,0)</f>
        <v>0</v>
      </c>
      <c r="BG127" s="208">
        <f>IF(O127="zákl. přenesená",K127,0)</f>
        <v>0</v>
      </c>
      <c r="BH127" s="208">
        <f>IF(O127="sníž. přenesená",K127,0)</f>
        <v>0</v>
      </c>
      <c r="BI127" s="208">
        <f>IF(O127="nulová",K127,0)</f>
        <v>0</v>
      </c>
      <c r="BJ127" s="23" t="s">
        <v>80</v>
      </c>
      <c r="BK127" s="208">
        <f>ROUND(P127*H127,2)</f>
        <v>0</v>
      </c>
      <c r="BL127" s="23" t="s">
        <v>179</v>
      </c>
      <c r="BM127" s="23" t="s">
        <v>242</v>
      </c>
    </row>
    <row r="128" spans="2:65" s="11" customFormat="1">
      <c r="B128" s="209"/>
      <c r="C128" s="210"/>
      <c r="D128" s="211" t="s">
        <v>181</v>
      </c>
      <c r="E128" s="212" t="s">
        <v>22</v>
      </c>
      <c r="F128" s="213" t="s">
        <v>243</v>
      </c>
      <c r="G128" s="210"/>
      <c r="H128" s="214">
        <v>0.73899999999999999</v>
      </c>
      <c r="I128" s="215"/>
      <c r="J128" s="215"/>
      <c r="K128" s="210"/>
      <c r="L128" s="210"/>
      <c r="M128" s="216"/>
      <c r="N128" s="217"/>
      <c r="O128" s="218"/>
      <c r="P128" s="218"/>
      <c r="Q128" s="218"/>
      <c r="R128" s="218"/>
      <c r="S128" s="218"/>
      <c r="T128" s="218"/>
      <c r="U128" s="218"/>
      <c r="V128" s="218"/>
      <c r="W128" s="218"/>
      <c r="X128" s="219"/>
      <c r="AT128" s="220" t="s">
        <v>181</v>
      </c>
      <c r="AU128" s="220" t="s">
        <v>89</v>
      </c>
      <c r="AV128" s="11" t="s">
        <v>89</v>
      </c>
      <c r="AW128" s="11" t="s">
        <v>7</v>
      </c>
      <c r="AX128" s="11" t="s">
        <v>75</v>
      </c>
      <c r="AY128" s="220" t="s">
        <v>172</v>
      </c>
    </row>
    <row r="129" spans="2:65" s="11" customFormat="1">
      <c r="B129" s="209"/>
      <c r="C129" s="210"/>
      <c r="D129" s="211" t="s">
        <v>181</v>
      </c>
      <c r="E129" s="212" t="s">
        <v>22</v>
      </c>
      <c r="F129" s="213" t="s">
        <v>244</v>
      </c>
      <c r="G129" s="210"/>
      <c r="H129" s="214">
        <v>0.12</v>
      </c>
      <c r="I129" s="215"/>
      <c r="J129" s="215"/>
      <c r="K129" s="210"/>
      <c r="L129" s="210"/>
      <c r="M129" s="216"/>
      <c r="N129" s="217"/>
      <c r="O129" s="218"/>
      <c r="P129" s="218"/>
      <c r="Q129" s="218"/>
      <c r="R129" s="218"/>
      <c r="S129" s="218"/>
      <c r="T129" s="218"/>
      <c r="U129" s="218"/>
      <c r="V129" s="218"/>
      <c r="W129" s="218"/>
      <c r="X129" s="219"/>
      <c r="AT129" s="220" t="s">
        <v>181</v>
      </c>
      <c r="AU129" s="220" t="s">
        <v>89</v>
      </c>
      <c r="AV129" s="11" t="s">
        <v>89</v>
      </c>
      <c r="AW129" s="11" t="s">
        <v>7</v>
      </c>
      <c r="AX129" s="11" t="s">
        <v>75</v>
      </c>
      <c r="AY129" s="220" t="s">
        <v>172</v>
      </c>
    </row>
    <row r="130" spans="2:65" s="12" customFormat="1">
      <c r="B130" s="221"/>
      <c r="C130" s="222"/>
      <c r="D130" s="223" t="s">
        <v>181</v>
      </c>
      <c r="E130" s="224" t="s">
        <v>22</v>
      </c>
      <c r="F130" s="225" t="s">
        <v>183</v>
      </c>
      <c r="G130" s="222"/>
      <c r="H130" s="226">
        <v>0.85899999999999999</v>
      </c>
      <c r="I130" s="227"/>
      <c r="J130" s="227"/>
      <c r="K130" s="222"/>
      <c r="L130" s="222"/>
      <c r="M130" s="228"/>
      <c r="N130" s="229"/>
      <c r="O130" s="230"/>
      <c r="P130" s="230"/>
      <c r="Q130" s="230"/>
      <c r="R130" s="230"/>
      <c r="S130" s="230"/>
      <c r="T130" s="230"/>
      <c r="U130" s="230"/>
      <c r="V130" s="230"/>
      <c r="W130" s="230"/>
      <c r="X130" s="231"/>
      <c r="AT130" s="232" t="s">
        <v>181</v>
      </c>
      <c r="AU130" s="232" t="s">
        <v>89</v>
      </c>
      <c r="AV130" s="12" t="s">
        <v>179</v>
      </c>
      <c r="AW130" s="12" t="s">
        <v>7</v>
      </c>
      <c r="AX130" s="12" t="s">
        <v>80</v>
      </c>
      <c r="AY130" s="232" t="s">
        <v>172</v>
      </c>
    </row>
    <row r="131" spans="2:65" s="1" customFormat="1" ht="44.25" customHeight="1">
      <c r="B131" s="40"/>
      <c r="C131" s="197" t="s">
        <v>245</v>
      </c>
      <c r="D131" s="197" t="s">
        <v>174</v>
      </c>
      <c r="E131" s="198" t="s">
        <v>246</v>
      </c>
      <c r="F131" s="199" t="s">
        <v>247</v>
      </c>
      <c r="G131" s="200" t="s">
        <v>209</v>
      </c>
      <c r="H131" s="201">
        <v>11.7</v>
      </c>
      <c r="I131" s="202"/>
      <c r="J131" s="202"/>
      <c r="K131" s="203">
        <f>ROUND(P131*H131,2)</f>
        <v>0</v>
      </c>
      <c r="L131" s="199" t="s">
        <v>178</v>
      </c>
      <c r="M131" s="60"/>
      <c r="N131" s="204" t="s">
        <v>22</v>
      </c>
      <c r="O131" s="205" t="s">
        <v>44</v>
      </c>
      <c r="P131" s="129">
        <f>I131+J131</f>
        <v>0</v>
      </c>
      <c r="Q131" s="129">
        <f>ROUND(I131*H131,2)</f>
        <v>0</v>
      </c>
      <c r="R131" s="129">
        <f>ROUND(J131*H131,2)</f>
        <v>0</v>
      </c>
      <c r="S131" s="41"/>
      <c r="T131" s="206">
        <f>S131*H131</f>
        <v>0</v>
      </c>
      <c r="U131" s="206">
        <v>0</v>
      </c>
      <c r="V131" s="206">
        <f>U131*H131</f>
        <v>0</v>
      </c>
      <c r="W131" s="206">
        <v>0</v>
      </c>
      <c r="X131" s="207">
        <f>W131*H131</f>
        <v>0</v>
      </c>
      <c r="AR131" s="23" t="s">
        <v>179</v>
      </c>
      <c r="AT131" s="23" t="s">
        <v>174</v>
      </c>
      <c r="AU131" s="23" t="s">
        <v>89</v>
      </c>
      <c r="AY131" s="23" t="s">
        <v>172</v>
      </c>
      <c r="BE131" s="208">
        <f>IF(O131="základní",K131,0)</f>
        <v>0</v>
      </c>
      <c r="BF131" s="208">
        <f>IF(O131="snížená",K131,0)</f>
        <v>0</v>
      </c>
      <c r="BG131" s="208">
        <f>IF(O131="zákl. přenesená",K131,0)</f>
        <v>0</v>
      </c>
      <c r="BH131" s="208">
        <f>IF(O131="sníž. přenesená",K131,0)</f>
        <v>0</v>
      </c>
      <c r="BI131" s="208">
        <f>IF(O131="nulová",K131,0)</f>
        <v>0</v>
      </c>
      <c r="BJ131" s="23" t="s">
        <v>80</v>
      </c>
      <c r="BK131" s="208">
        <f>ROUND(P131*H131,2)</f>
        <v>0</v>
      </c>
      <c r="BL131" s="23" t="s">
        <v>179</v>
      </c>
      <c r="BM131" s="23" t="s">
        <v>248</v>
      </c>
    </row>
    <row r="132" spans="2:65" s="11" customFormat="1">
      <c r="B132" s="209"/>
      <c r="C132" s="210"/>
      <c r="D132" s="211" t="s">
        <v>181</v>
      </c>
      <c r="E132" s="212" t="s">
        <v>22</v>
      </c>
      <c r="F132" s="213" t="s">
        <v>249</v>
      </c>
      <c r="G132" s="210"/>
      <c r="H132" s="214">
        <v>5.85</v>
      </c>
      <c r="I132" s="215"/>
      <c r="J132" s="215"/>
      <c r="K132" s="210"/>
      <c r="L132" s="210"/>
      <c r="M132" s="216"/>
      <c r="N132" s="217"/>
      <c r="O132" s="218"/>
      <c r="P132" s="218"/>
      <c r="Q132" s="218"/>
      <c r="R132" s="218"/>
      <c r="S132" s="218"/>
      <c r="T132" s="218"/>
      <c r="U132" s="218"/>
      <c r="V132" s="218"/>
      <c r="W132" s="218"/>
      <c r="X132" s="219"/>
      <c r="AT132" s="220" t="s">
        <v>181</v>
      </c>
      <c r="AU132" s="220" t="s">
        <v>89</v>
      </c>
      <c r="AV132" s="11" t="s">
        <v>89</v>
      </c>
      <c r="AW132" s="11" t="s">
        <v>7</v>
      </c>
      <c r="AX132" s="11" t="s">
        <v>75</v>
      </c>
      <c r="AY132" s="220" t="s">
        <v>172</v>
      </c>
    </row>
    <row r="133" spans="2:65" s="11" customFormat="1">
      <c r="B133" s="209"/>
      <c r="C133" s="210"/>
      <c r="D133" s="211" t="s">
        <v>181</v>
      </c>
      <c r="E133" s="212" t="s">
        <v>22</v>
      </c>
      <c r="F133" s="213" t="s">
        <v>250</v>
      </c>
      <c r="G133" s="210"/>
      <c r="H133" s="214">
        <v>5.85</v>
      </c>
      <c r="I133" s="215"/>
      <c r="J133" s="215"/>
      <c r="K133" s="210"/>
      <c r="L133" s="210"/>
      <c r="M133" s="216"/>
      <c r="N133" s="217"/>
      <c r="O133" s="218"/>
      <c r="P133" s="218"/>
      <c r="Q133" s="218"/>
      <c r="R133" s="218"/>
      <c r="S133" s="218"/>
      <c r="T133" s="218"/>
      <c r="U133" s="218"/>
      <c r="V133" s="218"/>
      <c r="W133" s="218"/>
      <c r="X133" s="219"/>
      <c r="AT133" s="220" t="s">
        <v>181</v>
      </c>
      <c r="AU133" s="220" t="s">
        <v>89</v>
      </c>
      <c r="AV133" s="11" t="s">
        <v>89</v>
      </c>
      <c r="AW133" s="11" t="s">
        <v>7</v>
      </c>
      <c r="AX133" s="11" t="s">
        <v>75</v>
      </c>
      <c r="AY133" s="220" t="s">
        <v>172</v>
      </c>
    </row>
    <row r="134" spans="2:65" s="12" customFormat="1">
      <c r="B134" s="221"/>
      <c r="C134" s="222"/>
      <c r="D134" s="223" t="s">
        <v>181</v>
      </c>
      <c r="E134" s="224" t="s">
        <v>22</v>
      </c>
      <c r="F134" s="225" t="s">
        <v>183</v>
      </c>
      <c r="G134" s="222"/>
      <c r="H134" s="226">
        <v>11.7</v>
      </c>
      <c r="I134" s="227"/>
      <c r="J134" s="227"/>
      <c r="K134" s="222"/>
      <c r="L134" s="222"/>
      <c r="M134" s="228"/>
      <c r="N134" s="229"/>
      <c r="O134" s="230"/>
      <c r="P134" s="230"/>
      <c r="Q134" s="230"/>
      <c r="R134" s="230"/>
      <c r="S134" s="230"/>
      <c r="T134" s="230"/>
      <c r="U134" s="230"/>
      <c r="V134" s="230"/>
      <c r="W134" s="230"/>
      <c r="X134" s="231"/>
      <c r="AT134" s="232" t="s">
        <v>181</v>
      </c>
      <c r="AU134" s="232" t="s">
        <v>89</v>
      </c>
      <c r="AV134" s="12" t="s">
        <v>179</v>
      </c>
      <c r="AW134" s="12" t="s">
        <v>7</v>
      </c>
      <c r="AX134" s="12" t="s">
        <v>80</v>
      </c>
      <c r="AY134" s="232" t="s">
        <v>172</v>
      </c>
    </row>
    <row r="135" spans="2:65" s="1" customFormat="1" ht="31.5" customHeight="1">
      <c r="B135" s="40"/>
      <c r="C135" s="197" t="s">
        <v>251</v>
      </c>
      <c r="D135" s="197" t="s">
        <v>174</v>
      </c>
      <c r="E135" s="198" t="s">
        <v>252</v>
      </c>
      <c r="F135" s="199" t="s">
        <v>253</v>
      </c>
      <c r="G135" s="200" t="s">
        <v>186</v>
      </c>
      <c r="H135" s="201">
        <v>2</v>
      </c>
      <c r="I135" s="202"/>
      <c r="J135" s="202"/>
      <c r="K135" s="203">
        <f>ROUND(P135*H135,2)</f>
        <v>0</v>
      </c>
      <c r="L135" s="199" t="s">
        <v>178</v>
      </c>
      <c r="M135" s="60"/>
      <c r="N135" s="204" t="s">
        <v>22</v>
      </c>
      <c r="O135" s="205" t="s">
        <v>44</v>
      </c>
      <c r="P135" s="129">
        <f>I135+J135</f>
        <v>0</v>
      </c>
      <c r="Q135" s="129">
        <f>ROUND(I135*H135,2)</f>
        <v>0</v>
      </c>
      <c r="R135" s="129">
        <f>ROUND(J135*H135,2)</f>
        <v>0</v>
      </c>
      <c r="S135" s="41"/>
      <c r="T135" s="206">
        <f>S135*H135</f>
        <v>0</v>
      </c>
      <c r="U135" s="206">
        <v>0</v>
      </c>
      <c r="V135" s="206">
        <f>U135*H135</f>
        <v>0</v>
      </c>
      <c r="W135" s="206">
        <v>0</v>
      </c>
      <c r="X135" s="207">
        <f>W135*H135</f>
        <v>0</v>
      </c>
      <c r="AR135" s="23" t="s">
        <v>179</v>
      </c>
      <c r="AT135" s="23" t="s">
        <v>174</v>
      </c>
      <c r="AU135" s="23" t="s">
        <v>89</v>
      </c>
      <c r="AY135" s="23" t="s">
        <v>172</v>
      </c>
      <c r="BE135" s="208">
        <f>IF(O135="základní",K135,0)</f>
        <v>0</v>
      </c>
      <c r="BF135" s="208">
        <f>IF(O135="snížená",K135,0)</f>
        <v>0</v>
      </c>
      <c r="BG135" s="208">
        <f>IF(O135="zákl. přenesená",K135,0)</f>
        <v>0</v>
      </c>
      <c r="BH135" s="208">
        <f>IF(O135="sníž. přenesená",K135,0)</f>
        <v>0</v>
      </c>
      <c r="BI135" s="208">
        <f>IF(O135="nulová",K135,0)</f>
        <v>0</v>
      </c>
      <c r="BJ135" s="23" t="s">
        <v>80</v>
      </c>
      <c r="BK135" s="208">
        <f>ROUND(P135*H135,2)</f>
        <v>0</v>
      </c>
      <c r="BL135" s="23" t="s">
        <v>179</v>
      </c>
      <c r="BM135" s="23" t="s">
        <v>254</v>
      </c>
    </row>
    <row r="136" spans="2:65" s="11" customFormat="1">
      <c r="B136" s="209"/>
      <c r="C136" s="210"/>
      <c r="D136" s="211" t="s">
        <v>181</v>
      </c>
      <c r="E136" s="212" t="s">
        <v>22</v>
      </c>
      <c r="F136" s="213" t="s">
        <v>188</v>
      </c>
      <c r="G136" s="210"/>
      <c r="H136" s="214">
        <v>2</v>
      </c>
      <c r="I136" s="215"/>
      <c r="J136" s="215"/>
      <c r="K136" s="210"/>
      <c r="L136" s="210"/>
      <c r="M136" s="216"/>
      <c r="N136" s="217"/>
      <c r="O136" s="218"/>
      <c r="P136" s="218"/>
      <c r="Q136" s="218"/>
      <c r="R136" s="218"/>
      <c r="S136" s="218"/>
      <c r="T136" s="218"/>
      <c r="U136" s="218"/>
      <c r="V136" s="218"/>
      <c r="W136" s="218"/>
      <c r="X136" s="219"/>
      <c r="AT136" s="220" t="s">
        <v>181</v>
      </c>
      <c r="AU136" s="220" t="s">
        <v>89</v>
      </c>
      <c r="AV136" s="11" t="s">
        <v>89</v>
      </c>
      <c r="AW136" s="11" t="s">
        <v>7</v>
      </c>
      <c r="AX136" s="11" t="s">
        <v>75</v>
      </c>
      <c r="AY136" s="220" t="s">
        <v>172</v>
      </c>
    </row>
    <row r="137" spans="2:65" s="12" customFormat="1">
      <c r="B137" s="221"/>
      <c r="C137" s="222"/>
      <c r="D137" s="223" t="s">
        <v>181</v>
      </c>
      <c r="E137" s="224" t="s">
        <v>22</v>
      </c>
      <c r="F137" s="225" t="s">
        <v>183</v>
      </c>
      <c r="G137" s="222"/>
      <c r="H137" s="226">
        <v>2</v>
      </c>
      <c r="I137" s="227"/>
      <c r="J137" s="227"/>
      <c r="K137" s="222"/>
      <c r="L137" s="222"/>
      <c r="M137" s="228"/>
      <c r="N137" s="229"/>
      <c r="O137" s="230"/>
      <c r="P137" s="230"/>
      <c r="Q137" s="230"/>
      <c r="R137" s="230"/>
      <c r="S137" s="230"/>
      <c r="T137" s="230"/>
      <c r="U137" s="230"/>
      <c r="V137" s="230"/>
      <c r="W137" s="230"/>
      <c r="X137" s="231"/>
      <c r="AT137" s="232" t="s">
        <v>181</v>
      </c>
      <c r="AU137" s="232" t="s">
        <v>89</v>
      </c>
      <c r="AV137" s="12" t="s">
        <v>179</v>
      </c>
      <c r="AW137" s="12" t="s">
        <v>7</v>
      </c>
      <c r="AX137" s="12" t="s">
        <v>80</v>
      </c>
      <c r="AY137" s="232" t="s">
        <v>172</v>
      </c>
    </row>
    <row r="138" spans="2:65" s="1" customFormat="1" ht="31.5" customHeight="1">
      <c r="B138" s="40"/>
      <c r="C138" s="197" t="s">
        <v>11</v>
      </c>
      <c r="D138" s="197" t="s">
        <v>174</v>
      </c>
      <c r="E138" s="198" t="s">
        <v>255</v>
      </c>
      <c r="F138" s="199" t="s">
        <v>256</v>
      </c>
      <c r="G138" s="200" t="s">
        <v>186</v>
      </c>
      <c r="H138" s="201">
        <v>1</v>
      </c>
      <c r="I138" s="202"/>
      <c r="J138" s="202"/>
      <c r="K138" s="203">
        <f>ROUND(P138*H138,2)</f>
        <v>0</v>
      </c>
      <c r="L138" s="199" t="s">
        <v>178</v>
      </c>
      <c r="M138" s="60"/>
      <c r="N138" s="204" t="s">
        <v>22</v>
      </c>
      <c r="O138" s="205" t="s">
        <v>44</v>
      </c>
      <c r="P138" s="129">
        <f>I138+J138</f>
        <v>0</v>
      </c>
      <c r="Q138" s="129">
        <f>ROUND(I138*H138,2)</f>
        <v>0</v>
      </c>
      <c r="R138" s="129">
        <f>ROUND(J138*H138,2)</f>
        <v>0</v>
      </c>
      <c r="S138" s="41"/>
      <c r="T138" s="206">
        <f>S138*H138</f>
        <v>0</v>
      </c>
      <c r="U138" s="206">
        <v>0</v>
      </c>
      <c r="V138" s="206">
        <f>U138*H138</f>
        <v>0</v>
      </c>
      <c r="W138" s="206">
        <v>0</v>
      </c>
      <c r="X138" s="207">
        <f>W138*H138</f>
        <v>0</v>
      </c>
      <c r="AR138" s="23" t="s">
        <v>179</v>
      </c>
      <c r="AT138" s="23" t="s">
        <v>174</v>
      </c>
      <c r="AU138" s="23" t="s">
        <v>89</v>
      </c>
      <c r="AY138" s="23" t="s">
        <v>172</v>
      </c>
      <c r="BE138" s="208">
        <f>IF(O138="základní",K138,0)</f>
        <v>0</v>
      </c>
      <c r="BF138" s="208">
        <f>IF(O138="snížená",K138,0)</f>
        <v>0</v>
      </c>
      <c r="BG138" s="208">
        <f>IF(O138="zákl. přenesená",K138,0)</f>
        <v>0</v>
      </c>
      <c r="BH138" s="208">
        <f>IF(O138="sníž. přenesená",K138,0)</f>
        <v>0</v>
      </c>
      <c r="BI138" s="208">
        <f>IF(O138="nulová",K138,0)</f>
        <v>0</v>
      </c>
      <c r="BJ138" s="23" t="s">
        <v>80</v>
      </c>
      <c r="BK138" s="208">
        <f>ROUND(P138*H138,2)</f>
        <v>0</v>
      </c>
      <c r="BL138" s="23" t="s">
        <v>179</v>
      </c>
      <c r="BM138" s="23" t="s">
        <v>257</v>
      </c>
    </row>
    <row r="139" spans="2:65" s="11" customFormat="1">
      <c r="B139" s="209"/>
      <c r="C139" s="210"/>
      <c r="D139" s="211" t="s">
        <v>181</v>
      </c>
      <c r="E139" s="212" t="s">
        <v>22</v>
      </c>
      <c r="F139" s="213" t="s">
        <v>258</v>
      </c>
      <c r="G139" s="210"/>
      <c r="H139" s="214">
        <v>1</v>
      </c>
      <c r="I139" s="215"/>
      <c r="J139" s="215"/>
      <c r="K139" s="210"/>
      <c r="L139" s="210"/>
      <c r="M139" s="216"/>
      <c r="N139" s="217"/>
      <c r="O139" s="218"/>
      <c r="P139" s="218"/>
      <c r="Q139" s="218"/>
      <c r="R139" s="218"/>
      <c r="S139" s="218"/>
      <c r="T139" s="218"/>
      <c r="U139" s="218"/>
      <c r="V139" s="218"/>
      <c r="W139" s="218"/>
      <c r="X139" s="219"/>
      <c r="AT139" s="220" t="s">
        <v>181</v>
      </c>
      <c r="AU139" s="220" t="s">
        <v>89</v>
      </c>
      <c r="AV139" s="11" t="s">
        <v>89</v>
      </c>
      <c r="AW139" s="11" t="s">
        <v>7</v>
      </c>
      <c r="AX139" s="11" t="s">
        <v>75</v>
      </c>
      <c r="AY139" s="220" t="s">
        <v>172</v>
      </c>
    </row>
    <row r="140" spans="2:65" s="12" customFormat="1">
      <c r="B140" s="221"/>
      <c r="C140" s="222"/>
      <c r="D140" s="223" t="s">
        <v>181</v>
      </c>
      <c r="E140" s="224" t="s">
        <v>22</v>
      </c>
      <c r="F140" s="225" t="s">
        <v>183</v>
      </c>
      <c r="G140" s="222"/>
      <c r="H140" s="226">
        <v>1</v>
      </c>
      <c r="I140" s="227"/>
      <c r="J140" s="227"/>
      <c r="K140" s="222"/>
      <c r="L140" s="222"/>
      <c r="M140" s="228"/>
      <c r="N140" s="229"/>
      <c r="O140" s="230"/>
      <c r="P140" s="230"/>
      <c r="Q140" s="230"/>
      <c r="R140" s="230"/>
      <c r="S140" s="230"/>
      <c r="T140" s="230"/>
      <c r="U140" s="230"/>
      <c r="V140" s="230"/>
      <c r="W140" s="230"/>
      <c r="X140" s="231"/>
      <c r="AT140" s="232" t="s">
        <v>181</v>
      </c>
      <c r="AU140" s="232" t="s">
        <v>89</v>
      </c>
      <c r="AV140" s="12" t="s">
        <v>179</v>
      </c>
      <c r="AW140" s="12" t="s">
        <v>7</v>
      </c>
      <c r="AX140" s="12" t="s">
        <v>80</v>
      </c>
      <c r="AY140" s="232" t="s">
        <v>172</v>
      </c>
    </row>
    <row r="141" spans="2:65" s="1" customFormat="1" ht="44.25" customHeight="1">
      <c r="B141" s="40"/>
      <c r="C141" s="197" t="s">
        <v>259</v>
      </c>
      <c r="D141" s="197" t="s">
        <v>174</v>
      </c>
      <c r="E141" s="198" t="s">
        <v>260</v>
      </c>
      <c r="F141" s="199" t="s">
        <v>261</v>
      </c>
      <c r="G141" s="200" t="s">
        <v>209</v>
      </c>
      <c r="H141" s="201">
        <v>30.03</v>
      </c>
      <c r="I141" s="202"/>
      <c r="J141" s="202"/>
      <c r="K141" s="203">
        <f>ROUND(P141*H141,2)</f>
        <v>0</v>
      </c>
      <c r="L141" s="199" t="s">
        <v>178</v>
      </c>
      <c r="M141" s="60"/>
      <c r="N141" s="204" t="s">
        <v>22</v>
      </c>
      <c r="O141" s="205" t="s">
        <v>44</v>
      </c>
      <c r="P141" s="129">
        <f>I141+J141</f>
        <v>0</v>
      </c>
      <c r="Q141" s="129">
        <f>ROUND(I141*H141,2)</f>
        <v>0</v>
      </c>
      <c r="R141" s="129">
        <f>ROUND(J141*H141,2)</f>
        <v>0</v>
      </c>
      <c r="S141" s="41"/>
      <c r="T141" s="206">
        <f>S141*H141</f>
        <v>0</v>
      </c>
      <c r="U141" s="206">
        <v>0</v>
      </c>
      <c r="V141" s="206">
        <f>U141*H141</f>
        <v>0</v>
      </c>
      <c r="W141" s="206">
        <v>0</v>
      </c>
      <c r="X141" s="207">
        <f>W141*H141</f>
        <v>0</v>
      </c>
      <c r="AR141" s="23" t="s">
        <v>179</v>
      </c>
      <c r="AT141" s="23" t="s">
        <v>174</v>
      </c>
      <c r="AU141" s="23" t="s">
        <v>89</v>
      </c>
      <c r="AY141" s="23" t="s">
        <v>172</v>
      </c>
      <c r="BE141" s="208">
        <f>IF(O141="základní",K141,0)</f>
        <v>0</v>
      </c>
      <c r="BF141" s="208">
        <f>IF(O141="snížená",K141,0)</f>
        <v>0</v>
      </c>
      <c r="BG141" s="208">
        <f>IF(O141="zákl. přenesená",K141,0)</f>
        <v>0</v>
      </c>
      <c r="BH141" s="208">
        <f>IF(O141="sníž. přenesená",K141,0)</f>
        <v>0</v>
      </c>
      <c r="BI141" s="208">
        <f>IF(O141="nulová",K141,0)</f>
        <v>0</v>
      </c>
      <c r="BJ141" s="23" t="s">
        <v>80</v>
      </c>
      <c r="BK141" s="208">
        <f>ROUND(P141*H141,2)</f>
        <v>0</v>
      </c>
      <c r="BL141" s="23" t="s">
        <v>179</v>
      </c>
      <c r="BM141" s="23" t="s">
        <v>262</v>
      </c>
    </row>
    <row r="142" spans="2:65" s="1" customFormat="1" ht="27">
      <c r="B142" s="40"/>
      <c r="C142" s="62"/>
      <c r="D142" s="211" t="s">
        <v>217</v>
      </c>
      <c r="E142" s="62"/>
      <c r="F142" s="233" t="s">
        <v>263</v>
      </c>
      <c r="G142" s="62"/>
      <c r="H142" s="62"/>
      <c r="I142" s="163"/>
      <c r="J142" s="163"/>
      <c r="K142" s="62"/>
      <c r="L142" s="62"/>
      <c r="M142" s="60"/>
      <c r="N142" s="234"/>
      <c r="O142" s="41"/>
      <c r="P142" s="41"/>
      <c r="Q142" s="41"/>
      <c r="R142" s="41"/>
      <c r="S142" s="41"/>
      <c r="T142" s="41"/>
      <c r="U142" s="41"/>
      <c r="V142" s="41"/>
      <c r="W142" s="41"/>
      <c r="X142" s="76"/>
      <c r="AT142" s="23" t="s">
        <v>217</v>
      </c>
      <c r="AU142" s="23" t="s">
        <v>89</v>
      </c>
    </row>
    <row r="143" spans="2:65" s="11" customFormat="1">
      <c r="B143" s="209"/>
      <c r="C143" s="210"/>
      <c r="D143" s="211" t="s">
        <v>181</v>
      </c>
      <c r="E143" s="212" t="s">
        <v>22</v>
      </c>
      <c r="F143" s="213" t="s">
        <v>264</v>
      </c>
      <c r="G143" s="210"/>
      <c r="H143" s="214">
        <v>13.65</v>
      </c>
      <c r="I143" s="215"/>
      <c r="J143" s="215"/>
      <c r="K143" s="210"/>
      <c r="L143" s="210"/>
      <c r="M143" s="216"/>
      <c r="N143" s="217"/>
      <c r="O143" s="218"/>
      <c r="P143" s="218"/>
      <c r="Q143" s="218"/>
      <c r="R143" s="218"/>
      <c r="S143" s="218"/>
      <c r="T143" s="218"/>
      <c r="U143" s="218"/>
      <c r="V143" s="218"/>
      <c r="W143" s="218"/>
      <c r="X143" s="219"/>
      <c r="AT143" s="220" t="s">
        <v>181</v>
      </c>
      <c r="AU143" s="220" t="s">
        <v>89</v>
      </c>
      <c r="AV143" s="11" t="s">
        <v>89</v>
      </c>
      <c r="AW143" s="11" t="s">
        <v>7</v>
      </c>
      <c r="AX143" s="11" t="s">
        <v>75</v>
      </c>
      <c r="AY143" s="220" t="s">
        <v>172</v>
      </c>
    </row>
    <row r="144" spans="2:65" s="11" customFormat="1">
      <c r="B144" s="209"/>
      <c r="C144" s="210"/>
      <c r="D144" s="211" t="s">
        <v>181</v>
      </c>
      <c r="E144" s="212" t="s">
        <v>22</v>
      </c>
      <c r="F144" s="213" t="s">
        <v>265</v>
      </c>
      <c r="G144" s="210"/>
      <c r="H144" s="214">
        <v>13.65</v>
      </c>
      <c r="I144" s="215"/>
      <c r="J144" s="215"/>
      <c r="K144" s="210"/>
      <c r="L144" s="210"/>
      <c r="M144" s="216"/>
      <c r="N144" s="217"/>
      <c r="O144" s="218"/>
      <c r="P144" s="218"/>
      <c r="Q144" s="218"/>
      <c r="R144" s="218"/>
      <c r="S144" s="218"/>
      <c r="T144" s="218"/>
      <c r="U144" s="218"/>
      <c r="V144" s="218"/>
      <c r="W144" s="218"/>
      <c r="X144" s="219"/>
      <c r="AT144" s="220" t="s">
        <v>181</v>
      </c>
      <c r="AU144" s="220" t="s">
        <v>89</v>
      </c>
      <c r="AV144" s="11" t="s">
        <v>89</v>
      </c>
      <c r="AW144" s="11" t="s">
        <v>7</v>
      </c>
      <c r="AX144" s="11" t="s">
        <v>75</v>
      </c>
      <c r="AY144" s="220" t="s">
        <v>172</v>
      </c>
    </row>
    <row r="145" spans="2:65" s="11" customFormat="1">
      <c r="B145" s="209"/>
      <c r="C145" s="210"/>
      <c r="D145" s="211" t="s">
        <v>181</v>
      </c>
      <c r="E145" s="212" t="s">
        <v>22</v>
      </c>
      <c r="F145" s="213" t="s">
        <v>266</v>
      </c>
      <c r="G145" s="210"/>
      <c r="H145" s="214">
        <v>2.73</v>
      </c>
      <c r="I145" s="215"/>
      <c r="J145" s="215"/>
      <c r="K145" s="210"/>
      <c r="L145" s="210"/>
      <c r="M145" s="216"/>
      <c r="N145" s="217"/>
      <c r="O145" s="218"/>
      <c r="P145" s="218"/>
      <c r="Q145" s="218"/>
      <c r="R145" s="218"/>
      <c r="S145" s="218"/>
      <c r="T145" s="218"/>
      <c r="U145" s="218"/>
      <c r="V145" s="218"/>
      <c r="W145" s="218"/>
      <c r="X145" s="219"/>
      <c r="AT145" s="220" t="s">
        <v>181</v>
      </c>
      <c r="AU145" s="220" t="s">
        <v>89</v>
      </c>
      <c r="AV145" s="11" t="s">
        <v>89</v>
      </c>
      <c r="AW145" s="11" t="s">
        <v>7</v>
      </c>
      <c r="AX145" s="11" t="s">
        <v>75</v>
      </c>
      <c r="AY145" s="220" t="s">
        <v>172</v>
      </c>
    </row>
    <row r="146" spans="2:65" s="12" customFormat="1">
      <c r="B146" s="221"/>
      <c r="C146" s="222"/>
      <c r="D146" s="223" t="s">
        <v>181</v>
      </c>
      <c r="E146" s="224" t="s">
        <v>22</v>
      </c>
      <c r="F146" s="225" t="s">
        <v>183</v>
      </c>
      <c r="G146" s="222"/>
      <c r="H146" s="226">
        <v>30.03</v>
      </c>
      <c r="I146" s="227"/>
      <c r="J146" s="227"/>
      <c r="K146" s="222"/>
      <c r="L146" s="222"/>
      <c r="M146" s="228"/>
      <c r="N146" s="229"/>
      <c r="O146" s="230"/>
      <c r="P146" s="230"/>
      <c r="Q146" s="230"/>
      <c r="R146" s="230"/>
      <c r="S146" s="230"/>
      <c r="T146" s="230"/>
      <c r="U146" s="230"/>
      <c r="V146" s="230"/>
      <c r="W146" s="230"/>
      <c r="X146" s="231"/>
      <c r="AT146" s="232" t="s">
        <v>181</v>
      </c>
      <c r="AU146" s="232" t="s">
        <v>89</v>
      </c>
      <c r="AV146" s="12" t="s">
        <v>179</v>
      </c>
      <c r="AW146" s="12" t="s">
        <v>7</v>
      </c>
      <c r="AX146" s="12" t="s">
        <v>80</v>
      </c>
      <c r="AY146" s="232" t="s">
        <v>172</v>
      </c>
    </row>
    <row r="147" spans="2:65" s="1" customFormat="1" ht="31.5" customHeight="1">
      <c r="B147" s="40"/>
      <c r="C147" s="197" t="s">
        <v>267</v>
      </c>
      <c r="D147" s="197" t="s">
        <v>174</v>
      </c>
      <c r="E147" s="198" t="s">
        <v>268</v>
      </c>
      <c r="F147" s="199" t="s">
        <v>269</v>
      </c>
      <c r="G147" s="200" t="s">
        <v>177</v>
      </c>
      <c r="H147" s="201">
        <v>45</v>
      </c>
      <c r="I147" s="202"/>
      <c r="J147" s="202"/>
      <c r="K147" s="203">
        <f>ROUND(P147*H147,2)</f>
        <v>0</v>
      </c>
      <c r="L147" s="199" t="s">
        <v>178</v>
      </c>
      <c r="M147" s="60"/>
      <c r="N147" s="204" t="s">
        <v>22</v>
      </c>
      <c r="O147" s="205" t="s">
        <v>44</v>
      </c>
      <c r="P147" s="129">
        <f>I147+J147</f>
        <v>0</v>
      </c>
      <c r="Q147" s="129">
        <f>ROUND(I147*H147,2)</f>
        <v>0</v>
      </c>
      <c r="R147" s="129">
        <f>ROUND(J147*H147,2)</f>
        <v>0</v>
      </c>
      <c r="S147" s="41"/>
      <c r="T147" s="206">
        <f>S147*H147</f>
        <v>0</v>
      </c>
      <c r="U147" s="206">
        <v>0</v>
      </c>
      <c r="V147" s="206">
        <f>U147*H147</f>
        <v>0</v>
      </c>
      <c r="W147" s="206">
        <v>0</v>
      </c>
      <c r="X147" s="207">
        <f>W147*H147</f>
        <v>0</v>
      </c>
      <c r="AR147" s="23" t="s">
        <v>179</v>
      </c>
      <c r="AT147" s="23" t="s">
        <v>174</v>
      </c>
      <c r="AU147" s="23" t="s">
        <v>89</v>
      </c>
      <c r="AY147" s="23" t="s">
        <v>172</v>
      </c>
      <c r="BE147" s="208">
        <f>IF(O147="základní",K147,0)</f>
        <v>0</v>
      </c>
      <c r="BF147" s="208">
        <f>IF(O147="snížená",K147,0)</f>
        <v>0</v>
      </c>
      <c r="BG147" s="208">
        <f>IF(O147="zákl. přenesená",K147,0)</f>
        <v>0</v>
      </c>
      <c r="BH147" s="208">
        <f>IF(O147="sníž. přenesená",K147,0)</f>
        <v>0</v>
      </c>
      <c r="BI147" s="208">
        <f>IF(O147="nulová",K147,0)</f>
        <v>0</v>
      </c>
      <c r="BJ147" s="23" t="s">
        <v>80</v>
      </c>
      <c r="BK147" s="208">
        <f>ROUND(P147*H147,2)</f>
        <v>0</v>
      </c>
      <c r="BL147" s="23" t="s">
        <v>179</v>
      </c>
      <c r="BM147" s="23" t="s">
        <v>270</v>
      </c>
    </row>
    <row r="148" spans="2:65" s="11" customFormat="1">
      <c r="B148" s="209"/>
      <c r="C148" s="210"/>
      <c r="D148" s="211" t="s">
        <v>181</v>
      </c>
      <c r="E148" s="212" t="s">
        <v>22</v>
      </c>
      <c r="F148" s="213" t="s">
        <v>182</v>
      </c>
      <c r="G148" s="210"/>
      <c r="H148" s="214">
        <v>45</v>
      </c>
      <c r="I148" s="215"/>
      <c r="J148" s="215"/>
      <c r="K148" s="210"/>
      <c r="L148" s="210"/>
      <c r="M148" s="216"/>
      <c r="N148" s="217"/>
      <c r="O148" s="218"/>
      <c r="P148" s="218"/>
      <c r="Q148" s="218"/>
      <c r="R148" s="218"/>
      <c r="S148" s="218"/>
      <c r="T148" s="218"/>
      <c r="U148" s="218"/>
      <c r="V148" s="218"/>
      <c r="W148" s="218"/>
      <c r="X148" s="219"/>
      <c r="AT148" s="220" t="s">
        <v>181</v>
      </c>
      <c r="AU148" s="220" t="s">
        <v>89</v>
      </c>
      <c r="AV148" s="11" t="s">
        <v>89</v>
      </c>
      <c r="AW148" s="11" t="s">
        <v>7</v>
      </c>
      <c r="AX148" s="11" t="s">
        <v>75</v>
      </c>
      <c r="AY148" s="220" t="s">
        <v>172</v>
      </c>
    </row>
    <row r="149" spans="2:65" s="12" customFormat="1">
      <c r="B149" s="221"/>
      <c r="C149" s="222"/>
      <c r="D149" s="223" t="s">
        <v>181</v>
      </c>
      <c r="E149" s="224" t="s">
        <v>22</v>
      </c>
      <c r="F149" s="225" t="s">
        <v>183</v>
      </c>
      <c r="G149" s="222"/>
      <c r="H149" s="226">
        <v>45</v>
      </c>
      <c r="I149" s="227"/>
      <c r="J149" s="227"/>
      <c r="K149" s="222"/>
      <c r="L149" s="222"/>
      <c r="M149" s="228"/>
      <c r="N149" s="229"/>
      <c r="O149" s="230"/>
      <c r="P149" s="230"/>
      <c r="Q149" s="230"/>
      <c r="R149" s="230"/>
      <c r="S149" s="230"/>
      <c r="T149" s="230"/>
      <c r="U149" s="230"/>
      <c r="V149" s="230"/>
      <c r="W149" s="230"/>
      <c r="X149" s="231"/>
      <c r="AT149" s="232" t="s">
        <v>181</v>
      </c>
      <c r="AU149" s="232" t="s">
        <v>89</v>
      </c>
      <c r="AV149" s="12" t="s">
        <v>179</v>
      </c>
      <c r="AW149" s="12" t="s">
        <v>7</v>
      </c>
      <c r="AX149" s="12" t="s">
        <v>80</v>
      </c>
      <c r="AY149" s="232" t="s">
        <v>172</v>
      </c>
    </row>
    <row r="150" spans="2:65" s="1" customFormat="1" ht="31.5" customHeight="1">
      <c r="B150" s="40"/>
      <c r="C150" s="197" t="s">
        <v>271</v>
      </c>
      <c r="D150" s="197" t="s">
        <v>174</v>
      </c>
      <c r="E150" s="198" t="s">
        <v>272</v>
      </c>
      <c r="F150" s="199" t="s">
        <v>273</v>
      </c>
      <c r="G150" s="200" t="s">
        <v>209</v>
      </c>
      <c r="H150" s="201">
        <v>19.5</v>
      </c>
      <c r="I150" s="202"/>
      <c r="J150" s="202"/>
      <c r="K150" s="203">
        <f>ROUND(P150*H150,2)</f>
        <v>0</v>
      </c>
      <c r="L150" s="199" t="s">
        <v>178</v>
      </c>
      <c r="M150" s="60"/>
      <c r="N150" s="204" t="s">
        <v>22</v>
      </c>
      <c r="O150" s="205" t="s">
        <v>44</v>
      </c>
      <c r="P150" s="129">
        <f>I150+J150</f>
        <v>0</v>
      </c>
      <c r="Q150" s="129">
        <f>ROUND(I150*H150,2)</f>
        <v>0</v>
      </c>
      <c r="R150" s="129">
        <f>ROUND(J150*H150,2)</f>
        <v>0</v>
      </c>
      <c r="S150" s="41"/>
      <c r="T150" s="206">
        <f>S150*H150</f>
        <v>0</v>
      </c>
      <c r="U150" s="206">
        <v>0</v>
      </c>
      <c r="V150" s="206">
        <f>U150*H150</f>
        <v>0</v>
      </c>
      <c r="W150" s="206">
        <v>0</v>
      </c>
      <c r="X150" s="207">
        <f>W150*H150</f>
        <v>0</v>
      </c>
      <c r="AR150" s="23" t="s">
        <v>179</v>
      </c>
      <c r="AT150" s="23" t="s">
        <v>174</v>
      </c>
      <c r="AU150" s="23" t="s">
        <v>89</v>
      </c>
      <c r="AY150" s="23" t="s">
        <v>172</v>
      </c>
      <c r="BE150" s="208">
        <f>IF(O150="základní",K150,0)</f>
        <v>0</v>
      </c>
      <c r="BF150" s="208">
        <f>IF(O150="snížená",K150,0)</f>
        <v>0</v>
      </c>
      <c r="BG150" s="208">
        <f>IF(O150="zákl. přenesená",K150,0)</f>
        <v>0</v>
      </c>
      <c r="BH150" s="208">
        <f>IF(O150="sníž. přenesená",K150,0)</f>
        <v>0</v>
      </c>
      <c r="BI150" s="208">
        <f>IF(O150="nulová",K150,0)</f>
        <v>0</v>
      </c>
      <c r="BJ150" s="23" t="s">
        <v>80</v>
      </c>
      <c r="BK150" s="208">
        <f>ROUND(P150*H150,2)</f>
        <v>0</v>
      </c>
      <c r="BL150" s="23" t="s">
        <v>179</v>
      </c>
      <c r="BM150" s="23" t="s">
        <v>274</v>
      </c>
    </row>
    <row r="151" spans="2:65" s="11" customFormat="1">
      <c r="B151" s="209"/>
      <c r="C151" s="210"/>
      <c r="D151" s="211" t="s">
        <v>181</v>
      </c>
      <c r="E151" s="212" t="s">
        <v>22</v>
      </c>
      <c r="F151" s="213" t="s">
        <v>275</v>
      </c>
      <c r="G151" s="210"/>
      <c r="H151" s="214">
        <v>19.5</v>
      </c>
      <c r="I151" s="215"/>
      <c r="J151" s="215"/>
      <c r="K151" s="210"/>
      <c r="L151" s="210"/>
      <c r="M151" s="216"/>
      <c r="N151" s="217"/>
      <c r="O151" s="218"/>
      <c r="P151" s="218"/>
      <c r="Q151" s="218"/>
      <c r="R151" s="218"/>
      <c r="S151" s="218"/>
      <c r="T151" s="218"/>
      <c r="U151" s="218"/>
      <c r="V151" s="218"/>
      <c r="W151" s="218"/>
      <c r="X151" s="219"/>
      <c r="AT151" s="220" t="s">
        <v>181</v>
      </c>
      <c r="AU151" s="220" t="s">
        <v>89</v>
      </c>
      <c r="AV151" s="11" t="s">
        <v>89</v>
      </c>
      <c r="AW151" s="11" t="s">
        <v>7</v>
      </c>
      <c r="AX151" s="11" t="s">
        <v>75</v>
      </c>
      <c r="AY151" s="220" t="s">
        <v>172</v>
      </c>
    </row>
    <row r="152" spans="2:65" s="12" customFormat="1">
      <c r="B152" s="221"/>
      <c r="C152" s="222"/>
      <c r="D152" s="223" t="s">
        <v>181</v>
      </c>
      <c r="E152" s="224" t="s">
        <v>22</v>
      </c>
      <c r="F152" s="225" t="s">
        <v>183</v>
      </c>
      <c r="G152" s="222"/>
      <c r="H152" s="226">
        <v>19.5</v>
      </c>
      <c r="I152" s="227"/>
      <c r="J152" s="227"/>
      <c r="K152" s="222"/>
      <c r="L152" s="222"/>
      <c r="M152" s="228"/>
      <c r="N152" s="229"/>
      <c r="O152" s="230"/>
      <c r="P152" s="230"/>
      <c r="Q152" s="230"/>
      <c r="R152" s="230"/>
      <c r="S152" s="230"/>
      <c r="T152" s="230"/>
      <c r="U152" s="230"/>
      <c r="V152" s="230"/>
      <c r="W152" s="230"/>
      <c r="X152" s="231"/>
      <c r="AT152" s="232" t="s">
        <v>181</v>
      </c>
      <c r="AU152" s="232" t="s">
        <v>89</v>
      </c>
      <c r="AV152" s="12" t="s">
        <v>179</v>
      </c>
      <c r="AW152" s="12" t="s">
        <v>7</v>
      </c>
      <c r="AX152" s="12" t="s">
        <v>80</v>
      </c>
      <c r="AY152" s="232" t="s">
        <v>172</v>
      </c>
    </row>
    <row r="153" spans="2:65" s="1" customFormat="1" ht="31.5" customHeight="1">
      <c r="B153" s="40"/>
      <c r="C153" s="197" t="s">
        <v>276</v>
      </c>
      <c r="D153" s="197" t="s">
        <v>174</v>
      </c>
      <c r="E153" s="198" t="s">
        <v>277</v>
      </c>
      <c r="F153" s="199" t="s">
        <v>278</v>
      </c>
      <c r="G153" s="200" t="s">
        <v>186</v>
      </c>
      <c r="H153" s="201">
        <v>2</v>
      </c>
      <c r="I153" s="202"/>
      <c r="J153" s="202"/>
      <c r="K153" s="203">
        <f>ROUND(P153*H153,2)</f>
        <v>0</v>
      </c>
      <c r="L153" s="199" t="s">
        <v>178</v>
      </c>
      <c r="M153" s="60"/>
      <c r="N153" s="204" t="s">
        <v>22</v>
      </c>
      <c r="O153" s="205" t="s">
        <v>44</v>
      </c>
      <c r="P153" s="129">
        <f>I153+J153</f>
        <v>0</v>
      </c>
      <c r="Q153" s="129">
        <f>ROUND(I153*H153,2)</f>
        <v>0</v>
      </c>
      <c r="R153" s="129">
        <f>ROUND(J153*H153,2)</f>
        <v>0</v>
      </c>
      <c r="S153" s="41"/>
      <c r="T153" s="206">
        <f>S153*H153</f>
        <v>0</v>
      </c>
      <c r="U153" s="206">
        <v>0</v>
      </c>
      <c r="V153" s="206">
        <f>U153*H153</f>
        <v>0</v>
      </c>
      <c r="W153" s="206">
        <v>0</v>
      </c>
      <c r="X153" s="207">
        <f>W153*H153</f>
        <v>0</v>
      </c>
      <c r="AR153" s="23" t="s">
        <v>179</v>
      </c>
      <c r="AT153" s="23" t="s">
        <v>174</v>
      </c>
      <c r="AU153" s="23" t="s">
        <v>89</v>
      </c>
      <c r="AY153" s="23" t="s">
        <v>172</v>
      </c>
      <c r="BE153" s="208">
        <f>IF(O153="základní",K153,0)</f>
        <v>0</v>
      </c>
      <c r="BF153" s="208">
        <f>IF(O153="snížená",K153,0)</f>
        <v>0</v>
      </c>
      <c r="BG153" s="208">
        <f>IF(O153="zákl. přenesená",K153,0)</f>
        <v>0</v>
      </c>
      <c r="BH153" s="208">
        <f>IF(O153="sníž. přenesená",K153,0)</f>
        <v>0</v>
      </c>
      <c r="BI153" s="208">
        <f>IF(O153="nulová",K153,0)</f>
        <v>0</v>
      </c>
      <c r="BJ153" s="23" t="s">
        <v>80</v>
      </c>
      <c r="BK153" s="208">
        <f>ROUND(P153*H153,2)</f>
        <v>0</v>
      </c>
      <c r="BL153" s="23" t="s">
        <v>179</v>
      </c>
      <c r="BM153" s="23" t="s">
        <v>279</v>
      </c>
    </row>
    <row r="154" spans="2:65" s="11" customFormat="1">
      <c r="B154" s="209"/>
      <c r="C154" s="210"/>
      <c r="D154" s="211" t="s">
        <v>181</v>
      </c>
      <c r="E154" s="212" t="s">
        <v>22</v>
      </c>
      <c r="F154" s="213" t="s">
        <v>188</v>
      </c>
      <c r="G154" s="210"/>
      <c r="H154" s="214">
        <v>2</v>
      </c>
      <c r="I154" s="215"/>
      <c r="J154" s="215"/>
      <c r="K154" s="210"/>
      <c r="L154" s="210"/>
      <c r="M154" s="216"/>
      <c r="N154" s="217"/>
      <c r="O154" s="218"/>
      <c r="P154" s="218"/>
      <c r="Q154" s="218"/>
      <c r="R154" s="218"/>
      <c r="S154" s="218"/>
      <c r="T154" s="218"/>
      <c r="U154" s="218"/>
      <c r="V154" s="218"/>
      <c r="W154" s="218"/>
      <c r="X154" s="219"/>
      <c r="AT154" s="220" t="s">
        <v>181</v>
      </c>
      <c r="AU154" s="220" t="s">
        <v>89</v>
      </c>
      <c r="AV154" s="11" t="s">
        <v>89</v>
      </c>
      <c r="AW154" s="11" t="s">
        <v>7</v>
      </c>
      <c r="AX154" s="11" t="s">
        <v>75</v>
      </c>
      <c r="AY154" s="220" t="s">
        <v>172</v>
      </c>
    </row>
    <row r="155" spans="2:65" s="12" customFormat="1">
      <c r="B155" s="221"/>
      <c r="C155" s="222"/>
      <c r="D155" s="223" t="s">
        <v>181</v>
      </c>
      <c r="E155" s="224" t="s">
        <v>22</v>
      </c>
      <c r="F155" s="225" t="s">
        <v>183</v>
      </c>
      <c r="G155" s="222"/>
      <c r="H155" s="226">
        <v>2</v>
      </c>
      <c r="I155" s="227"/>
      <c r="J155" s="227"/>
      <c r="K155" s="222"/>
      <c r="L155" s="222"/>
      <c r="M155" s="228"/>
      <c r="N155" s="229"/>
      <c r="O155" s="230"/>
      <c r="P155" s="230"/>
      <c r="Q155" s="230"/>
      <c r="R155" s="230"/>
      <c r="S155" s="230"/>
      <c r="T155" s="230"/>
      <c r="U155" s="230"/>
      <c r="V155" s="230"/>
      <c r="W155" s="230"/>
      <c r="X155" s="231"/>
      <c r="AT155" s="232" t="s">
        <v>181</v>
      </c>
      <c r="AU155" s="232" t="s">
        <v>89</v>
      </c>
      <c r="AV155" s="12" t="s">
        <v>179</v>
      </c>
      <c r="AW155" s="12" t="s">
        <v>7</v>
      </c>
      <c r="AX155" s="12" t="s">
        <v>80</v>
      </c>
      <c r="AY155" s="232" t="s">
        <v>172</v>
      </c>
    </row>
    <row r="156" spans="2:65" s="1" customFormat="1" ht="31.5" customHeight="1">
      <c r="B156" s="40"/>
      <c r="C156" s="197" t="s">
        <v>280</v>
      </c>
      <c r="D156" s="197" t="s">
        <v>174</v>
      </c>
      <c r="E156" s="198" t="s">
        <v>281</v>
      </c>
      <c r="F156" s="199" t="s">
        <v>282</v>
      </c>
      <c r="G156" s="200" t="s">
        <v>186</v>
      </c>
      <c r="H156" s="201">
        <v>1</v>
      </c>
      <c r="I156" s="202"/>
      <c r="J156" s="202"/>
      <c r="K156" s="203">
        <f>ROUND(P156*H156,2)</f>
        <v>0</v>
      </c>
      <c r="L156" s="199" t="s">
        <v>178</v>
      </c>
      <c r="M156" s="60"/>
      <c r="N156" s="204" t="s">
        <v>22</v>
      </c>
      <c r="O156" s="205" t="s">
        <v>44</v>
      </c>
      <c r="P156" s="129">
        <f>I156+J156</f>
        <v>0</v>
      </c>
      <c r="Q156" s="129">
        <f>ROUND(I156*H156,2)</f>
        <v>0</v>
      </c>
      <c r="R156" s="129">
        <f>ROUND(J156*H156,2)</f>
        <v>0</v>
      </c>
      <c r="S156" s="41"/>
      <c r="T156" s="206">
        <f>S156*H156</f>
        <v>0</v>
      </c>
      <c r="U156" s="206">
        <v>0</v>
      </c>
      <c r="V156" s="206">
        <f>U156*H156</f>
        <v>0</v>
      </c>
      <c r="W156" s="206">
        <v>0</v>
      </c>
      <c r="X156" s="207">
        <f>W156*H156</f>
        <v>0</v>
      </c>
      <c r="AR156" s="23" t="s">
        <v>179</v>
      </c>
      <c r="AT156" s="23" t="s">
        <v>174</v>
      </c>
      <c r="AU156" s="23" t="s">
        <v>89</v>
      </c>
      <c r="AY156" s="23" t="s">
        <v>172</v>
      </c>
      <c r="BE156" s="208">
        <f>IF(O156="základní",K156,0)</f>
        <v>0</v>
      </c>
      <c r="BF156" s="208">
        <f>IF(O156="snížená",K156,0)</f>
        <v>0</v>
      </c>
      <c r="BG156" s="208">
        <f>IF(O156="zákl. přenesená",K156,0)</f>
        <v>0</v>
      </c>
      <c r="BH156" s="208">
        <f>IF(O156="sníž. přenesená",K156,0)</f>
        <v>0</v>
      </c>
      <c r="BI156" s="208">
        <f>IF(O156="nulová",K156,0)</f>
        <v>0</v>
      </c>
      <c r="BJ156" s="23" t="s">
        <v>80</v>
      </c>
      <c r="BK156" s="208">
        <f>ROUND(P156*H156,2)</f>
        <v>0</v>
      </c>
      <c r="BL156" s="23" t="s">
        <v>179</v>
      </c>
      <c r="BM156" s="23" t="s">
        <v>283</v>
      </c>
    </row>
    <row r="157" spans="2:65" s="11" customFormat="1">
      <c r="B157" s="209"/>
      <c r="C157" s="210"/>
      <c r="D157" s="223" t="s">
        <v>181</v>
      </c>
      <c r="E157" s="238" t="s">
        <v>22</v>
      </c>
      <c r="F157" s="239" t="s">
        <v>193</v>
      </c>
      <c r="G157" s="210"/>
      <c r="H157" s="240">
        <v>1</v>
      </c>
      <c r="I157" s="215"/>
      <c r="J157" s="215"/>
      <c r="K157" s="210"/>
      <c r="L157" s="210"/>
      <c r="M157" s="216"/>
      <c r="N157" s="217"/>
      <c r="O157" s="218"/>
      <c r="P157" s="218"/>
      <c r="Q157" s="218"/>
      <c r="R157" s="218"/>
      <c r="S157" s="218"/>
      <c r="T157" s="218"/>
      <c r="U157" s="218"/>
      <c r="V157" s="218"/>
      <c r="W157" s="218"/>
      <c r="X157" s="219"/>
      <c r="AT157" s="220" t="s">
        <v>181</v>
      </c>
      <c r="AU157" s="220" t="s">
        <v>89</v>
      </c>
      <c r="AV157" s="11" t="s">
        <v>89</v>
      </c>
      <c r="AW157" s="11" t="s">
        <v>7</v>
      </c>
      <c r="AX157" s="11" t="s">
        <v>80</v>
      </c>
      <c r="AY157" s="220" t="s">
        <v>172</v>
      </c>
    </row>
    <row r="158" spans="2:65" s="1" customFormat="1" ht="44.25" customHeight="1">
      <c r="B158" s="40"/>
      <c r="C158" s="197" t="s">
        <v>10</v>
      </c>
      <c r="D158" s="197" t="s">
        <v>174</v>
      </c>
      <c r="E158" s="198" t="s">
        <v>284</v>
      </c>
      <c r="F158" s="199" t="s">
        <v>285</v>
      </c>
      <c r="G158" s="200" t="s">
        <v>209</v>
      </c>
      <c r="H158" s="201">
        <v>9.8529999999999998</v>
      </c>
      <c r="I158" s="202"/>
      <c r="J158" s="202"/>
      <c r="K158" s="203">
        <f>ROUND(P158*H158,2)</f>
        <v>0</v>
      </c>
      <c r="L158" s="199" t="s">
        <v>178</v>
      </c>
      <c r="M158" s="60"/>
      <c r="N158" s="204" t="s">
        <v>22</v>
      </c>
      <c r="O158" s="205" t="s">
        <v>44</v>
      </c>
      <c r="P158" s="129">
        <f>I158+J158</f>
        <v>0</v>
      </c>
      <c r="Q158" s="129">
        <f>ROUND(I158*H158,2)</f>
        <v>0</v>
      </c>
      <c r="R158" s="129">
        <f>ROUND(J158*H158,2)</f>
        <v>0</v>
      </c>
      <c r="S158" s="41"/>
      <c r="T158" s="206">
        <f>S158*H158</f>
        <v>0</v>
      </c>
      <c r="U158" s="206">
        <v>0</v>
      </c>
      <c r="V158" s="206">
        <f>U158*H158</f>
        <v>0</v>
      </c>
      <c r="W158" s="206">
        <v>0</v>
      </c>
      <c r="X158" s="207">
        <f>W158*H158</f>
        <v>0</v>
      </c>
      <c r="AR158" s="23" t="s">
        <v>179</v>
      </c>
      <c r="AT158" s="23" t="s">
        <v>174</v>
      </c>
      <c r="AU158" s="23" t="s">
        <v>89</v>
      </c>
      <c r="AY158" s="23" t="s">
        <v>172</v>
      </c>
      <c r="BE158" s="208">
        <f>IF(O158="základní",K158,0)</f>
        <v>0</v>
      </c>
      <c r="BF158" s="208">
        <f>IF(O158="snížená",K158,0)</f>
        <v>0</v>
      </c>
      <c r="BG158" s="208">
        <f>IF(O158="zákl. přenesená",K158,0)</f>
        <v>0</v>
      </c>
      <c r="BH158" s="208">
        <f>IF(O158="sníž. přenesená",K158,0)</f>
        <v>0</v>
      </c>
      <c r="BI158" s="208">
        <f>IF(O158="nulová",K158,0)</f>
        <v>0</v>
      </c>
      <c r="BJ158" s="23" t="s">
        <v>80</v>
      </c>
      <c r="BK158" s="208">
        <f>ROUND(P158*H158,2)</f>
        <v>0</v>
      </c>
      <c r="BL158" s="23" t="s">
        <v>179</v>
      </c>
      <c r="BM158" s="23" t="s">
        <v>286</v>
      </c>
    </row>
    <row r="159" spans="2:65" s="11" customFormat="1">
      <c r="B159" s="209"/>
      <c r="C159" s="210"/>
      <c r="D159" s="211" t="s">
        <v>181</v>
      </c>
      <c r="E159" s="212" t="s">
        <v>22</v>
      </c>
      <c r="F159" s="213" t="s">
        <v>287</v>
      </c>
      <c r="G159" s="210"/>
      <c r="H159" s="214">
        <v>9.8529999999999998</v>
      </c>
      <c r="I159" s="215"/>
      <c r="J159" s="215"/>
      <c r="K159" s="210"/>
      <c r="L159" s="210"/>
      <c r="M159" s="216"/>
      <c r="N159" s="217"/>
      <c r="O159" s="218"/>
      <c r="P159" s="218"/>
      <c r="Q159" s="218"/>
      <c r="R159" s="218"/>
      <c r="S159" s="218"/>
      <c r="T159" s="218"/>
      <c r="U159" s="218"/>
      <c r="V159" s="218"/>
      <c r="W159" s="218"/>
      <c r="X159" s="219"/>
      <c r="AT159" s="220" t="s">
        <v>181</v>
      </c>
      <c r="AU159" s="220" t="s">
        <v>89</v>
      </c>
      <c r="AV159" s="11" t="s">
        <v>89</v>
      </c>
      <c r="AW159" s="11" t="s">
        <v>7</v>
      </c>
      <c r="AX159" s="11" t="s">
        <v>75</v>
      </c>
      <c r="AY159" s="220" t="s">
        <v>172</v>
      </c>
    </row>
    <row r="160" spans="2:65" s="12" customFormat="1">
      <c r="B160" s="221"/>
      <c r="C160" s="222"/>
      <c r="D160" s="223" t="s">
        <v>181</v>
      </c>
      <c r="E160" s="224" t="s">
        <v>22</v>
      </c>
      <c r="F160" s="225" t="s">
        <v>183</v>
      </c>
      <c r="G160" s="222"/>
      <c r="H160" s="226">
        <v>9.8529999999999998</v>
      </c>
      <c r="I160" s="227"/>
      <c r="J160" s="227"/>
      <c r="K160" s="222"/>
      <c r="L160" s="222"/>
      <c r="M160" s="228"/>
      <c r="N160" s="229"/>
      <c r="O160" s="230"/>
      <c r="P160" s="230"/>
      <c r="Q160" s="230"/>
      <c r="R160" s="230"/>
      <c r="S160" s="230"/>
      <c r="T160" s="230"/>
      <c r="U160" s="230"/>
      <c r="V160" s="230"/>
      <c r="W160" s="230"/>
      <c r="X160" s="231"/>
      <c r="AT160" s="232" t="s">
        <v>181</v>
      </c>
      <c r="AU160" s="232" t="s">
        <v>89</v>
      </c>
      <c r="AV160" s="12" t="s">
        <v>179</v>
      </c>
      <c r="AW160" s="12" t="s">
        <v>7</v>
      </c>
      <c r="AX160" s="12" t="s">
        <v>80</v>
      </c>
      <c r="AY160" s="232" t="s">
        <v>172</v>
      </c>
    </row>
    <row r="161" spans="2:65" s="1" customFormat="1" ht="22.5" customHeight="1">
      <c r="B161" s="40"/>
      <c r="C161" s="241" t="s">
        <v>288</v>
      </c>
      <c r="D161" s="241" t="s">
        <v>289</v>
      </c>
      <c r="E161" s="242" t="s">
        <v>290</v>
      </c>
      <c r="F161" s="243" t="s">
        <v>291</v>
      </c>
      <c r="G161" s="244" t="s">
        <v>292</v>
      </c>
      <c r="H161" s="245">
        <v>19.706</v>
      </c>
      <c r="I161" s="246"/>
      <c r="J161" s="247"/>
      <c r="K161" s="248">
        <f>ROUND(P161*H161,2)</f>
        <v>0</v>
      </c>
      <c r="L161" s="243" t="s">
        <v>178</v>
      </c>
      <c r="M161" s="249"/>
      <c r="N161" s="250" t="s">
        <v>22</v>
      </c>
      <c r="O161" s="205" t="s">
        <v>44</v>
      </c>
      <c r="P161" s="129">
        <f>I161+J161</f>
        <v>0</v>
      </c>
      <c r="Q161" s="129">
        <f>ROUND(I161*H161,2)</f>
        <v>0</v>
      </c>
      <c r="R161" s="129">
        <f>ROUND(J161*H161,2)</f>
        <v>0</v>
      </c>
      <c r="S161" s="41"/>
      <c r="T161" s="206">
        <f>S161*H161</f>
        <v>0</v>
      </c>
      <c r="U161" s="206">
        <v>1</v>
      </c>
      <c r="V161" s="206">
        <f>U161*H161</f>
        <v>19.706</v>
      </c>
      <c r="W161" s="206">
        <v>0</v>
      </c>
      <c r="X161" s="207">
        <f>W161*H161</f>
        <v>0</v>
      </c>
      <c r="AR161" s="23" t="s">
        <v>212</v>
      </c>
      <c r="AT161" s="23" t="s">
        <v>289</v>
      </c>
      <c r="AU161" s="23" t="s">
        <v>89</v>
      </c>
      <c r="AY161" s="23" t="s">
        <v>172</v>
      </c>
      <c r="BE161" s="208">
        <f>IF(O161="základní",K161,0)</f>
        <v>0</v>
      </c>
      <c r="BF161" s="208">
        <f>IF(O161="snížená",K161,0)</f>
        <v>0</v>
      </c>
      <c r="BG161" s="208">
        <f>IF(O161="zákl. přenesená",K161,0)</f>
        <v>0</v>
      </c>
      <c r="BH161" s="208">
        <f>IF(O161="sníž. přenesená",K161,0)</f>
        <v>0</v>
      </c>
      <c r="BI161" s="208">
        <f>IF(O161="nulová",K161,0)</f>
        <v>0</v>
      </c>
      <c r="BJ161" s="23" t="s">
        <v>80</v>
      </c>
      <c r="BK161" s="208">
        <f>ROUND(P161*H161,2)</f>
        <v>0</v>
      </c>
      <c r="BL161" s="23" t="s">
        <v>179</v>
      </c>
      <c r="BM161" s="23" t="s">
        <v>293</v>
      </c>
    </row>
    <row r="162" spans="2:65" s="11" customFormat="1">
      <c r="B162" s="209"/>
      <c r="C162" s="210"/>
      <c r="D162" s="223" t="s">
        <v>181</v>
      </c>
      <c r="E162" s="210"/>
      <c r="F162" s="239" t="s">
        <v>294</v>
      </c>
      <c r="G162" s="210"/>
      <c r="H162" s="240">
        <v>19.706</v>
      </c>
      <c r="I162" s="215"/>
      <c r="J162" s="215"/>
      <c r="K162" s="210"/>
      <c r="L162" s="210"/>
      <c r="M162" s="216"/>
      <c r="N162" s="217"/>
      <c r="O162" s="218"/>
      <c r="P162" s="218"/>
      <c r="Q162" s="218"/>
      <c r="R162" s="218"/>
      <c r="S162" s="218"/>
      <c r="T162" s="218"/>
      <c r="U162" s="218"/>
      <c r="V162" s="218"/>
      <c r="W162" s="218"/>
      <c r="X162" s="219"/>
      <c r="AT162" s="220" t="s">
        <v>181</v>
      </c>
      <c r="AU162" s="220" t="s">
        <v>89</v>
      </c>
      <c r="AV162" s="11" t="s">
        <v>89</v>
      </c>
      <c r="AW162" s="11" t="s">
        <v>6</v>
      </c>
      <c r="AX162" s="11" t="s">
        <v>80</v>
      </c>
      <c r="AY162" s="220" t="s">
        <v>172</v>
      </c>
    </row>
    <row r="163" spans="2:65" s="1" customFormat="1" ht="31.5" customHeight="1">
      <c r="B163" s="40"/>
      <c r="C163" s="197" t="s">
        <v>295</v>
      </c>
      <c r="D163" s="197" t="s">
        <v>174</v>
      </c>
      <c r="E163" s="198" t="s">
        <v>296</v>
      </c>
      <c r="F163" s="199" t="s">
        <v>297</v>
      </c>
      <c r="G163" s="200" t="s">
        <v>177</v>
      </c>
      <c r="H163" s="201">
        <v>167.88</v>
      </c>
      <c r="I163" s="202"/>
      <c r="J163" s="202"/>
      <c r="K163" s="203">
        <f>ROUND(P163*H163,2)</f>
        <v>0</v>
      </c>
      <c r="L163" s="199" t="s">
        <v>178</v>
      </c>
      <c r="M163" s="60"/>
      <c r="N163" s="204" t="s">
        <v>22</v>
      </c>
      <c r="O163" s="205" t="s">
        <v>44</v>
      </c>
      <c r="P163" s="129">
        <f>I163+J163</f>
        <v>0</v>
      </c>
      <c r="Q163" s="129">
        <f>ROUND(I163*H163,2)</f>
        <v>0</v>
      </c>
      <c r="R163" s="129">
        <f>ROUND(J163*H163,2)</f>
        <v>0</v>
      </c>
      <c r="S163" s="41"/>
      <c r="T163" s="206">
        <f>S163*H163</f>
        <v>0</v>
      </c>
      <c r="U163" s="206">
        <v>0</v>
      </c>
      <c r="V163" s="206">
        <f>U163*H163</f>
        <v>0</v>
      </c>
      <c r="W163" s="206">
        <v>0</v>
      </c>
      <c r="X163" s="207">
        <f>W163*H163</f>
        <v>0</v>
      </c>
      <c r="AR163" s="23" t="s">
        <v>179</v>
      </c>
      <c r="AT163" s="23" t="s">
        <v>174</v>
      </c>
      <c r="AU163" s="23" t="s">
        <v>89</v>
      </c>
      <c r="AY163" s="23" t="s">
        <v>172</v>
      </c>
      <c r="BE163" s="208">
        <f>IF(O163="základní",K163,0)</f>
        <v>0</v>
      </c>
      <c r="BF163" s="208">
        <f>IF(O163="snížená",K163,0)</f>
        <v>0</v>
      </c>
      <c r="BG163" s="208">
        <f>IF(O163="zákl. přenesená",K163,0)</f>
        <v>0</v>
      </c>
      <c r="BH163" s="208">
        <f>IF(O163="sníž. přenesená",K163,0)</f>
        <v>0</v>
      </c>
      <c r="BI163" s="208">
        <f>IF(O163="nulová",K163,0)</f>
        <v>0</v>
      </c>
      <c r="BJ163" s="23" t="s">
        <v>80</v>
      </c>
      <c r="BK163" s="208">
        <f>ROUND(P163*H163,2)</f>
        <v>0</v>
      </c>
      <c r="BL163" s="23" t="s">
        <v>179</v>
      </c>
      <c r="BM163" s="23" t="s">
        <v>298</v>
      </c>
    </row>
    <row r="164" spans="2:65" s="11" customFormat="1">
      <c r="B164" s="209"/>
      <c r="C164" s="210"/>
      <c r="D164" s="211" t="s">
        <v>181</v>
      </c>
      <c r="E164" s="212" t="s">
        <v>22</v>
      </c>
      <c r="F164" s="213" t="s">
        <v>103</v>
      </c>
      <c r="G164" s="210"/>
      <c r="H164" s="214">
        <v>118.64</v>
      </c>
      <c r="I164" s="215"/>
      <c r="J164" s="215"/>
      <c r="K164" s="210"/>
      <c r="L164" s="210"/>
      <c r="M164" s="216"/>
      <c r="N164" s="217"/>
      <c r="O164" s="218"/>
      <c r="P164" s="218"/>
      <c r="Q164" s="218"/>
      <c r="R164" s="218"/>
      <c r="S164" s="218"/>
      <c r="T164" s="218"/>
      <c r="U164" s="218"/>
      <c r="V164" s="218"/>
      <c r="W164" s="218"/>
      <c r="X164" s="219"/>
      <c r="AT164" s="220" t="s">
        <v>181</v>
      </c>
      <c r="AU164" s="220" t="s">
        <v>89</v>
      </c>
      <c r="AV164" s="11" t="s">
        <v>89</v>
      </c>
      <c r="AW164" s="11" t="s">
        <v>7</v>
      </c>
      <c r="AX164" s="11" t="s">
        <v>75</v>
      </c>
      <c r="AY164" s="220" t="s">
        <v>172</v>
      </c>
    </row>
    <row r="165" spans="2:65" s="11" customFormat="1">
      <c r="B165" s="209"/>
      <c r="C165" s="210"/>
      <c r="D165" s="211" t="s">
        <v>181</v>
      </c>
      <c r="E165" s="212" t="s">
        <v>22</v>
      </c>
      <c r="F165" s="213" t="s">
        <v>299</v>
      </c>
      <c r="G165" s="210"/>
      <c r="H165" s="214">
        <v>49.24</v>
      </c>
      <c r="I165" s="215"/>
      <c r="J165" s="215"/>
      <c r="K165" s="210"/>
      <c r="L165" s="210"/>
      <c r="M165" s="216"/>
      <c r="N165" s="217"/>
      <c r="O165" s="218"/>
      <c r="P165" s="218"/>
      <c r="Q165" s="218"/>
      <c r="R165" s="218"/>
      <c r="S165" s="218"/>
      <c r="T165" s="218"/>
      <c r="U165" s="218"/>
      <c r="V165" s="218"/>
      <c r="W165" s="218"/>
      <c r="X165" s="219"/>
      <c r="AT165" s="220" t="s">
        <v>181</v>
      </c>
      <c r="AU165" s="220" t="s">
        <v>89</v>
      </c>
      <c r="AV165" s="11" t="s">
        <v>89</v>
      </c>
      <c r="AW165" s="11" t="s">
        <v>7</v>
      </c>
      <c r="AX165" s="11" t="s">
        <v>75</v>
      </c>
      <c r="AY165" s="220" t="s">
        <v>172</v>
      </c>
    </row>
    <row r="166" spans="2:65" s="12" customFormat="1">
      <c r="B166" s="221"/>
      <c r="C166" s="222"/>
      <c r="D166" s="223" t="s">
        <v>181</v>
      </c>
      <c r="E166" s="224" t="s">
        <v>22</v>
      </c>
      <c r="F166" s="225" t="s">
        <v>183</v>
      </c>
      <c r="G166" s="222"/>
      <c r="H166" s="226">
        <v>167.88</v>
      </c>
      <c r="I166" s="227"/>
      <c r="J166" s="227"/>
      <c r="K166" s="222"/>
      <c r="L166" s="222"/>
      <c r="M166" s="228"/>
      <c r="N166" s="229"/>
      <c r="O166" s="230"/>
      <c r="P166" s="230"/>
      <c r="Q166" s="230"/>
      <c r="R166" s="230"/>
      <c r="S166" s="230"/>
      <c r="T166" s="230"/>
      <c r="U166" s="230"/>
      <c r="V166" s="230"/>
      <c r="W166" s="230"/>
      <c r="X166" s="231"/>
      <c r="AT166" s="232" t="s">
        <v>181</v>
      </c>
      <c r="AU166" s="232" t="s">
        <v>89</v>
      </c>
      <c r="AV166" s="12" t="s">
        <v>179</v>
      </c>
      <c r="AW166" s="12" t="s">
        <v>7</v>
      </c>
      <c r="AX166" s="12" t="s">
        <v>80</v>
      </c>
      <c r="AY166" s="232" t="s">
        <v>172</v>
      </c>
    </row>
    <row r="167" spans="2:65" s="1" customFormat="1" ht="22.5" customHeight="1">
      <c r="B167" s="40"/>
      <c r="C167" s="197" t="s">
        <v>300</v>
      </c>
      <c r="D167" s="197" t="s">
        <v>174</v>
      </c>
      <c r="E167" s="198" t="s">
        <v>301</v>
      </c>
      <c r="F167" s="199" t="s">
        <v>302</v>
      </c>
      <c r="G167" s="200" t="s">
        <v>177</v>
      </c>
      <c r="H167" s="201">
        <v>49.24</v>
      </c>
      <c r="I167" s="202"/>
      <c r="J167" s="202"/>
      <c r="K167" s="203">
        <f>ROUND(P167*H167,2)</f>
        <v>0</v>
      </c>
      <c r="L167" s="199" t="s">
        <v>178</v>
      </c>
      <c r="M167" s="60"/>
      <c r="N167" s="204" t="s">
        <v>22</v>
      </c>
      <c r="O167" s="205" t="s">
        <v>44</v>
      </c>
      <c r="P167" s="129">
        <f>I167+J167</f>
        <v>0</v>
      </c>
      <c r="Q167" s="129">
        <f>ROUND(I167*H167,2)</f>
        <v>0</v>
      </c>
      <c r="R167" s="129">
        <f>ROUND(J167*H167,2)</f>
        <v>0</v>
      </c>
      <c r="S167" s="41"/>
      <c r="T167" s="206">
        <f>S167*H167</f>
        <v>0</v>
      </c>
      <c r="U167" s="206">
        <v>0</v>
      </c>
      <c r="V167" s="206">
        <f>U167*H167</f>
        <v>0</v>
      </c>
      <c r="W167" s="206">
        <v>0</v>
      </c>
      <c r="X167" s="207">
        <f>W167*H167</f>
        <v>0</v>
      </c>
      <c r="AR167" s="23" t="s">
        <v>179</v>
      </c>
      <c r="AT167" s="23" t="s">
        <v>174</v>
      </c>
      <c r="AU167" s="23" t="s">
        <v>89</v>
      </c>
      <c r="AY167" s="23" t="s">
        <v>172</v>
      </c>
      <c r="BE167" s="208">
        <f>IF(O167="základní",K167,0)</f>
        <v>0</v>
      </c>
      <c r="BF167" s="208">
        <f>IF(O167="snížená",K167,0)</f>
        <v>0</v>
      </c>
      <c r="BG167" s="208">
        <f>IF(O167="zákl. přenesená",K167,0)</f>
        <v>0</v>
      </c>
      <c r="BH167" s="208">
        <f>IF(O167="sníž. přenesená",K167,0)</f>
        <v>0</v>
      </c>
      <c r="BI167" s="208">
        <f>IF(O167="nulová",K167,0)</f>
        <v>0</v>
      </c>
      <c r="BJ167" s="23" t="s">
        <v>80</v>
      </c>
      <c r="BK167" s="208">
        <f>ROUND(P167*H167,2)</f>
        <v>0</v>
      </c>
      <c r="BL167" s="23" t="s">
        <v>179</v>
      </c>
      <c r="BM167" s="23" t="s">
        <v>303</v>
      </c>
    </row>
    <row r="168" spans="2:65" s="11" customFormat="1" ht="27">
      <c r="B168" s="209"/>
      <c r="C168" s="210"/>
      <c r="D168" s="211" t="s">
        <v>181</v>
      </c>
      <c r="E168" s="212" t="s">
        <v>127</v>
      </c>
      <c r="F168" s="213" t="s">
        <v>304</v>
      </c>
      <c r="G168" s="210"/>
      <c r="H168" s="214">
        <v>49.24</v>
      </c>
      <c r="I168" s="215"/>
      <c r="J168" s="215"/>
      <c r="K168" s="210"/>
      <c r="L168" s="210"/>
      <c r="M168" s="216"/>
      <c r="N168" s="217"/>
      <c r="O168" s="218"/>
      <c r="P168" s="218"/>
      <c r="Q168" s="218"/>
      <c r="R168" s="218"/>
      <c r="S168" s="218"/>
      <c r="T168" s="218"/>
      <c r="U168" s="218"/>
      <c r="V168" s="218"/>
      <c r="W168" s="218"/>
      <c r="X168" s="219"/>
      <c r="AT168" s="220" t="s">
        <v>181</v>
      </c>
      <c r="AU168" s="220" t="s">
        <v>89</v>
      </c>
      <c r="AV168" s="11" t="s">
        <v>89</v>
      </c>
      <c r="AW168" s="11" t="s">
        <v>7</v>
      </c>
      <c r="AX168" s="11" t="s">
        <v>75</v>
      </c>
      <c r="AY168" s="220" t="s">
        <v>172</v>
      </c>
    </row>
    <row r="169" spans="2:65" s="12" customFormat="1">
      <c r="B169" s="221"/>
      <c r="C169" s="222"/>
      <c r="D169" s="223" t="s">
        <v>181</v>
      </c>
      <c r="E169" s="224" t="s">
        <v>22</v>
      </c>
      <c r="F169" s="225" t="s">
        <v>183</v>
      </c>
      <c r="G169" s="222"/>
      <c r="H169" s="226">
        <v>49.24</v>
      </c>
      <c r="I169" s="227"/>
      <c r="J169" s="227"/>
      <c r="K169" s="222"/>
      <c r="L169" s="222"/>
      <c r="M169" s="228"/>
      <c r="N169" s="229"/>
      <c r="O169" s="230"/>
      <c r="P169" s="230"/>
      <c r="Q169" s="230"/>
      <c r="R169" s="230"/>
      <c r="S169" s="230"/>
      <c r="T169" s="230"/>
      <c r="U169" s="230"/>
      <c r="V169" s="230"/>
      <c r="W169" s="230"/>
      <c r="X169" s="231"/>
      <c r="AT169" s="232" t="s">
        <v>181</v>
      </c>
      <c r="AU169" s="232" t="s">
        <v>89</v>
      </c>
      <c r="AV169" s="12" t="s">
        <v>179</v>
      </c>
      <c r="AW169" s="12" t="s">
        <v>7</v>
      </c>
      <c r="AX169" s="12" t="s">
        <v>80</v>
      </c>
      <c r="AY169" s="232" t="s">
        <v>172</v>
      </c>
    </row>
    <row r="170" spans="2:65" s="1" customFormat="1" ht="22.5" customHeight="1">
      <c r="B170" s="40"/>
      <c r="C170" s="197" t="s">
        <v>305</v>
      </c>
      <c r="D170" s="197" t="s">
        <v>174</v>
      </c>
      <c r="E170" s="198" t="s">
        <v>306</v>
      </c>
      <c r="F170" s="199" t="s">
        <v>307</v>
      </c>
      <c r="G170" s="200" t="s">
        <v>209</v>
      </c>
      <c r="H170" s="201">
        <v>5.46</v>
      </c>
      <c r="I170" s="202"/>
      <c r="J170" s="202"/>
      <c r="K170" s="203">
        <f>ROUND(P170*H170,2)</f>
        <v>0</v>
      </c>
      <c r="L170" s="199" t="s">
        <v>22</v>
      </c>
      <c r="M170" s="60"/>
      <c r="N170" s="204" t="s">
        <v>22</v>
      </c>
      <c r="O170" s="205" t="s">
        <v>44</v>
      </c>
      <c r="P170" s="129">
        <f>I170+J170</f>
        <v>0</v>
      </c>
      <c r="Q170" s="129">
        <f>ROUND(I170*H170,2)</f>
        <v>0</v>
      </c>
      <c r="R170" s="129">
        <f>ROUND(J170*H170,2)</f>
        <v>0</v>
      </c>
      <c r="S170" s="41"/>
      <c r="T170" s="206">
        <f>S170*H170</f>
        <v>0</v>
      </c>
      <c r="U170" s="206">
        <v>0</v>
      </c>
      <c r="V170" s="206">
        <f>U170*H170</f>
        <v>0</v>
      </c>
      <c r="W170" s="206">
        <v>0</v>
      </c>
      <c r="X170" s="207">
        <f>W170*H170</f>
        <v>0</v>
      </c>
      <c r="AR170" s="23" t="s">
        <v>179</v>
      </c>
      <c r="AT170" s="23" t="s">
        <v>174</v>
      </c>
      <c r="AU170" s="23" t="s">
        <v>89</v>
      </c>
      <c r="AY170" s="23" t="s">
        <v>172</v>
      </c>
      <c r="BE170" s="208">
        <f>IF(O170="základní",K170,0)</f>
        <v>0</v>
      </c>
      <c r="BF170" s="208">
        <f>IF(O170="snížená",K170,0)</f>
        <v>0</v>
      </c>
      <c r="BG170" s="208">
        <f>IF(O170="zákl. přenesená",K170,0)</f>
        <v>0</v>
      </c>
      <c r="BH170" s="208">
        <f>IF(O170="sníž. přenesená",K170,0)</f>
        <v>0</v>
      </c>
      <c r="BI170" s="208">
        <f>IF(O170="nulová",K170,0)</f>
        <v>0</v>
      </c>
      <c r="BJ170" s="23" t="s">
        <v>80</v>
      </c>
      <c r="BK170" s="208">
        <f>ROUND(P170*H170,2)</f>
        <v>0</v>
      </c>
      <c r="BL170" s="23" t="s">
        <v>179</v>
      </c>
      <c r="BM170" s="23" t="s">
        <v>308</v>
      </c>
    </row>
    <row r="171" spans="2:65" s="1" customFormat="1" ht="27">
      <c r="B171" s="40"/>
      <c r="C171" s="62"/>
      <c r="D171" s="211" t="s">
        <v>217</v>
      </c>
      <c r="E171" s="62"/>
      <c r="F171" s="233" t="s">
        <v>309</v>
      </c>
      <c r="G171" s="62"/>
      <c r="H171" s="62"/>
      <c r="I171" s="163"/>
      <c r="J171" s="163"/>
      <c r="K171" s="62"/>
      <c r="L171" s="62"/>
      <c r="M171" s="60"/>
      <c r="N171" s="234"/>
      <c r="O171" s="41"/>
      <c r="P171" s="41"/>
      <c r="Q171" s="41"/>
      <c r="R171" s="41"/>
      <c r="S171" s="41"/>
      <c r="T171" s="41"/>
      <c r="U171" s="41"/>
      <c r="V171" s="41"/>
      <c r="W171" s="41"/>
      <c r="X171" s="76"/>
      <c r="AT171" s="23" t="s">
        <v>217</v>
      </c>
      <c r="AU171" s="23" t="s">
        <v>89</v>
      </c>
    </row>
    <row r="172" spans="2:65" s="11" customFormat="1">
      <c r="B172" s="209"/>
      <c r="C172" s="210"/>
      <c r="D172" s="211" t="s">
        <v>181</v>
      </c>
      <c r="E172" s="212" t="s">
        <v>22</v>
      </c>
      <c r="F172" s="213" t="s">
        <v>310</v>
      </c>
      <c r="G172" s="210"/>
      <c r="H172" s="214">
        <v>5.46</v>
      </c>
      <c r="I172" s="215"/>
      <c r="J172" s="215"/>
      <c r="K172" s="210"/>
      <c r="L172" s="210"/>
      <c r="M172" s="216"/>
      <c r="N172" s="217"/>
      <c r="O172" s="218"/>
      <c r="P172" s="218"/>
      <c r="Q172" s="218"/>
      <c r="R172" s="218"/>
      <c r="S172" s="218"/>
      <c r="T172" s="218"/>
      <c r="U172" s="218"/>
      <c r="V172" s="218"/>
      <c r="W172" s="218"/>
      <c r="X172" s="219"/>
      <c r="AT172" s="220" t="s">
        <v>181</v>
      </c>
      <c r="AU172" s="220" t="s">
        <v>89</v>
      </c>
      <c r="AV172" s="11" t="s">
        <v>89</v>
      </c>
      <c r="AW172" s="11" t="s">
        <v>7</v>
      </c>
      <c r="AX172" s="11" t="s">
        <v>75</v>
      </c>
      <c r="AY172" s="220" t="s">
        <v>172</v>
      </c>
    </row>
    <row r="173" spans="2:65" s="12" customFormat="1">
      <c r="B173" s="221"/>
      <c r="C173" s="222"/>
      <c r="D173" s="223" t="s">
        <v>181</v>
      </c>
      <c r="E173" s="224" t="s">
        <v>113</v>
      </c>
      <c r="F173" s="225" t="s">
        <v>183</v>
      </c>
      <c r="G173" s="222"/>
      <c r="H173" s="226">
        <v>5.46</v>
      </c>
      <c r="I173" s="227"/>
      <c r="J173" s="227"/>
      <c r="K173" s="222"/>
      <c r="L173" s="222"/>
      <c r="M173" s="228"/>
      <c r="N173" s="229"/>
      <c r="O173" s="230"/>
      <c r="P173" s="230"/>
      <c r="Q173" s="230"/>
      <c r="R173" s="230"/>
      <c r="S173" s="230"/>
      <c r="T173" s="230"/>
      <c r="U173" s="230"/>
      <c r="V173" s="230"/>
      <c r="W173" s="230"/>
      <c r="X173" s="231"/>
      <c r="AT173" s="232" t="s">
        <v>181</v>
      </c>
      <c r="AU173" s="232" t="s">
        <v>89</v>
      </c>
      <c r="AV173" s="12" t="s">
        <v>179</v>
      </c>
      <c r="AW173" s="12" t="s">
        <v>7</v>
      </c>
      <c r="AX173" s="12" t="s">
        <v>80</v>
      </c>
      <c r="AY173" s="232" t="s">
        <v>172</v>
      </c>
    </row>
    <row r="174" spans="2:65" s="1" customFormat="1" ht="31.5" customHeight="1">
      <c r="B174" s="40"/>
      <c r="C174" s="197" t="s">
        <v>311</v>
      </c>
      <c r="D174" s="197" t="s">
        <v>174</v>
      </c>
      <c r="E174" s="198" t="s">
        <v>312</v>
      </c>
      <c r="F174" s="199" t="s">
        <v>313</v>
      </c>
      <c r="G174" s="200" t="s">
        <v>209</v>
      </c>
      <c r="H174" s="201">
        <v>30.75</v>
      </c>
      <c r="I174" s="202"/>
      <c r="J174" s="202"/>
      <c r="K174" s="203">
        <f>ROUND(P174*H174,2)</f>
        <v>0</v>
      </c>
      <c r="L174" s="199" t="s">
        <v>178</v>
      </c>
      <c r="M174" s="60"/>
      <c r="N174" s="204" t="s">
        <v>22</v>
      </c>
      <c r="O174" s="205" t="s">
        <v>44</v>
      </c>
      <c r="P174" s="129">
        <f>I174+J174</f>
        <v>0</v>
      </c>
      <c r="Q174" s="129">
        <f>ROUND(I174*H174,2)</f>
        <v>0</v>
      </c>
      <c r="R174" s="129">
        <f>ROUND(J174*H174,2)</f>
        <v>0</v>
      </c>
      <c r="S174" s="41"/>
      <c r="T174" s="206">
        <f>S174*H174</f>
        <v>0</v>
      </c>
      <c r="U174" s="206">
        <v>0</v>
      </c>
      <c r="V174" s="206">
        <f>U174*H174</f>
        <v>0</v>
      </c>
      <c r="W174" s="206">
        <v>0</v>
      </c>
      <c r="X174" s="207">
        <f>W174*H174</f>
        <v>0</v>
      </c>
      <c r="AR174" s="23" t="s">
        <v>179</v>
      </c>
      <c r="AT174" s="23" t="s">
        <v>174</v>
      </c>
      <c r="AU174" s="23" t="s">
        <v>89</v>
      </c>
      <c r="AY174" s="23" t="s">
        <v>172</v>
      </c>
      <c r="BE174" s="208">
        <f>IF(O174="základní",K174,0)</f>
        <v>0</v>
      </c>
      <c r="BF174" s="208">
        <f>IF(O174="snížená",K174,0)</f>
        <v>0</v>
      </c>
      <c r="BG174" s="208">
        <f>IF(O174="zákl. přenesená",K174,0)</f>
        <v>0</v>
      </c>
      <c r="BH174" s="208">
        <f>IF(O174="sníž. přenesená",K174,0)</f>
        <v>0</v>
      </c>
      <c r="BI174" s="208">
        <f>IF(O174="nulová",K174,0)</f>
        <v>0</v>
      </c>
      <c r="BJ174" s="23" t="s">
        <v>80</v>
      </c>
      <c r="BK174" s="208">
        <f>ROUND(P174*H174,2)</f>
        <v>0</v>
      </c>
      <c r="BL174" s="23" t="s">
        <v>179</v>
      </c>
      <c r="BM174" s="23" t="s">
        <v>314</v>
      </c>
    </row>
    <row r="175" spans="2:65" s="11" customFormat="1">
      <c r="B175" s="209"/>
      <c r="C175" s="210"/>
      <c r="D175" s="211" t="s">
        <v>181</v>
      </c>
      <c r="E175" s="212" t="s">
        <v>22</v>
      </c>
      <c r="F175" s="213" t="s">
        <v>315</v>
      </c>
      <c r="G175" s="210"/>
      <c r="H175" s="214">
        <v>3.5</v>
      </c>
      <c r="I175" s="215"/>
      <c r="J175" s="215"/>
      <c r="K175" s="210"/>
      <c r="L175" s="210"/>
      <c r="M175" s="216"/>
      <c r="N175" s="217"/>
      <c r="O175" s="218"/>
      <c r="P175" s="218"/>
      <c r="Q175" s="218"/>
      <c r="R175" s="218"/>
      <c r="S175" s="218"/>
      <c r="T175" s="218"/>
      <c r="U175" s="218"/>
      <c r="V175" s="218"/>
      <c r="W175" s="218"/>
      <c r="X175" s="219"/>
      <c r="AT175" s="220" t="s">
        <v>181</v>
      </c>
      <c r="AU175" s="220" t="s">
        <v>89</v>
      </c>
      <c r="AV175" s="11" t="s">
        <v>89</v>
      </c>
      <c r="AW175" s="11" t="s">
        <v>7</v>
      </c>
      <c r="AX175" s="11" t="s">
        <v>75</v>
      </c>
      <c r="AY175" s="220" t="s">
        <v>172</v>
      </c>
    </row>
    <row r="176" spans="2:65" s="11" customFormat="1">
      <c r="B176" s="209"/>
      <c r="C176" s="210"/>
      <c r="D176" s="211" t="s">
        <v>181</v>
      </c>
      <c r="E176" s="212" t="s">
        <v>22</v>
      </c>
      <c r="F176" s="213" t="s">
        <v>316</v>
      </c>
      <c r="G176" s="210"/>
      <c r="H176" s="214">
        <v>4</v>
      </c>
      <c r="I176" s="215"/>
      <c r="J176" s="215"/>
      <c r="K176" s="210"/>
      <c r="L176" s="210"/>
      <c r="M176" s="216"/>
      <c r="N176" s="217"/>
      <c r="O176" s="218"/>
      <c r="P176" s="218"/>
      <c r="Q176" s="218"/>
      <c r="R176" s="218"/>
      <c r="S176" s="218"/>
      <c r="T176" s="218"/>
      <c r="U176" s="218"/>
      <c r="V176" s="218"/>
      <c r="W176" s="218"/>
      <c r="X176" s="219"/>
      <c r="AT176" s="220" t="s">
        <v>181</v>
      </c>
      <c r="AU176" s="220" t="s">
        <v>89</v>
      </c>
      <c r="AV176" s="11" t="s">
        <v>89</v>
      </c>
      <c r="AW176" s="11" t="s">
        <v>7</v>
      </c>
      <c r="AX176" s="11" t="s">
        <v>75</v>
      </c>
      <c r="AY176" s="220" t="s">
        <v>172</v>
      </c>
    </row>
    <row r="177" spans="2:65" s="11" customFormat="1">
      <c r="B177" s="209"/>
      <c r="C177" s="210"/>
      <c r="D177" s="211" t="s">
        <v>181</v>
      </c>
      <c r="E177" s="212" t="s">
        <v>93</v>
      </c>
      <c r="F177" s="213" t="s">
        <v>317</v>
      </c>
      <c r="G177" s="210"/>
      <c r="H177" s="214">
        <v>12</v>
      </c>
      <c r="I177" s="215"/>
      <c r="J177" s="215"/>
      <c r="K177" s="210"/>
      <c r="L177" s="210"/>
      <c r="M177" s="216"/>
      <c r="N177" s="217"/>
      <c r="O177" s="218"/>
      <c r="P177" s="218"/>
      <c r="Q177" s="218"/>
      <c r="R177" s="218"/>
      <c r="S177" s="218"/>
      <c r="T177" s="218"/>
      <c r="U177" s="218"/>
      <c r="V177" s="218"/>
      <c r="W177" s="218"/>
      <c r="X177" s="219"/>
      <c r="AT177" s="220" t="s">
        <v>181</v>
      </c>
      <c r="AU177" s="220" t="s">
        <v>89</v>
      </c>
      <c r="AV177" s="11" t="s">
        <v>89</v>
      </c>
      <c r="AW177" s="11" t="s">
        <v>7</v>
      </c>
      <c r="AX177" s="11" t="s">
        <v>75</v>
      </c>
      <c r="AY177" s="220" t="s">
        <v>172</v>
      </c>
    </row>
    <row r="178" spans="2:65" s="13" customFormat="1">
      <c r="B178" s="251"/>
      <c r="C178" s="252"/>
      <c r="D178" s="211" t="s">
        <v>181</v>
      </c>
      <c r="E178" s="253" t="s">
        <v>90</v>
      </c>
      <c r="F178" s="254" t="s">
        <v>318</v>
      </c>
      <c r="G178" s="252"/>
      <c r="H178" s="255">
        <v>19.5</v>
      </c>
      <c r="I178" s="256"/>
      <c r="J178" s="256"/>
      <c r="K178" s="252"/>
      <c r="L178" s="252"/>
      <c r="M178" s="257"/>
      <c r="N178" s="258"/>
      <c r="O178" s="259"/>
      <c r="P178" s="259"/>
      <c r="Q178" s="259"/>
      <c r="R178" s="259"/>
      <c r="S178" s="259"/>
      <c r="T178" s="259"/>
      <c r="U178" s="259"/>
      <c r="V178" s="259"/>
      <c r="W178" s="259"/>
      <c r="X178" s="260"/>
      <c r="AT178" s="261" t="s">
        <v>181</v>
      </c>
      <c r="AU178" s="261" t="s">
        <v>89</v>
      </c>
      <c r="AV178" s="13" t="s">
        <v>189</v>
      </c>
      <c r="AW178" s="13" t="s">
        <v>7</v>
      </c>
      <c r="AX178" s="13" t="s">
        <v>75</v>
      </c>
      <c r="AY178" s="261" t="s">
        <v>172</v>
      </c>
    </row>
    <row r="179" spans="2:65" s="11" customFormat="1">
      <c r="B179" s="209"/>
      <c r="C179" s="210"/>
      <c r="D179" s="211" t="s">
        <v>181</v>
      </c>
      <c r="E179" s="212" t="s">
        <v>22</v>
      </c>
      <c r="F179" s="213" t="s">
        <v>319</v>
      </c>
      <c r="G179" s="210"/>
      <c r="H179" s="214">
        <v>11.25</v>
      </c>
      <c r="I179" s="215"/>
      <c r="J179" s="215"/>
      <c r="K179" s="210"/>
      <c r="L179" s="210"/>
      <c r="M179" s="216"/>
      <c r="N179" s="217"/>
      <c r="O179" s="218"/>
      <c r="P179" s="218"/>
      <c r="Q179" s="218"/>
      <c r="R179" s="218"/>
      <c r="S179" s="218"/>
      <c r="T179" s="218"/>
      <c r="U179" s="218"/>
      <c r="V179" s="218"/>
      <c r="W179" s="218"/>
      <c r="X179" s="219"/>
      <c r="AT179" s="220" t="s">
        <v>181</v>
      </c>
      <c r="AU179" s="220" t="s">
        <v>89</v>
      </c>
      <c r="AV179" s="11" t="s">
        <v>89</v>
      </c>
      <c r="AW179" s="11" t="s">
        <v>7</v>
      </c>
      <c r="AX179" s="11" t="s">
        <v>75</v>
      </c>
      <c r="AY179" s="220" t="s">
        <v>172</v>
      </c>
    </row>
    <row r="180" spans="2:65" s="12" customFormat="1">
      <c r="B180" s="221"/>
      <c r="C180" s="222"/>
      <c r="D180" s="223" t="s">
        <v>181</v>
      </c>
      <c r="E180" s="224" t="s">
        <v>22</v>
      </c>
      <c r="F180" s="225" t="s">
        <v>183</v>
      </c>
      <c r="G180" s="222"/>
      <c r="H180" s="226">
        <v>30.75</v>
      </c>
      <c r="I180" s="227"/>
      <c r="J180" s="227"/>
      <c r="K180" s="222"/>
      <c r="L180" s="222"/>
      <c r="M180" s="228"/>
      <c r="N180" s="229"/>
      <c r="O180" s="230"/>
      <c r="P180" s="230"/>
      <c r="Q180" s="230"/>
      <c r="R180" s="230"/>
      <c r="S180" s="230"/>
      <c r="T180" s="230"/>
      <c r="U180" s="230"/>
      <c r="V180" s="230"/>
      <c r="W180" s="230"/>
      <c r="X180" s="231"/>
      <c r="AT180" s="232" t="s">
        <v>181</v>
      </c>
      <c r="AU180" s="232" t="s">
        <v>89</v>
      </c>
      <c r="AV180" s="12" t="s">
        <v>179</v>
      </c>
      <c r="AW180" s="12" t="s">
        <v>7</v>
      </c>
      <c r="AX180" s="12" t="s">
        <v>80</v>
      </c>
      <c r="AY180" s="232" t="s">
        <v>172</v>
      </c>
    </row>
    <row r="181" spans="2:65" s="1" customFormat="1" ht="31.5" customHeight="1">
      <c r="B181" s="40"/>
      <c r="C181" s="197" t="s">
        <v>320</v>
      </c>
      <c r="D181" s="197" t="s">
        <v>174</v>
      </c>
      <c r="E181" s="198" t="s">
        <v>321</v>
      </c>
      <c r="F181" s="199" t="s">
        <v>322</v>
      </c>
      <c r="G181" s="200" t="s">
        <v>209</v>
      </c>
      <c r="H181" s="201">
        <v>30.75</v>
      </c>
      <c r="I181" s="202"/>
      <c r="J181" s="202"/>
      <c r="K181" s="203">
        <f>ROUND(P181*H181,2)</f>
        <v>0</v>
      </c>
      <c r="L181" s="199" t="s">
        <v>178</v>
      </c>
      <c r="M181" s="60"/>
      <c r="N181" s="204" t="s">
        <v>22</v>
      </c>
      <c r="O181" s="205" t="s">
        <v>44</v>
      </c>
      <c r="P181" s="129">
        <f>I181+J181</f>
        <v>0</v>
      </c>
      <c r="Q181" s="129">
        <f>ROUND(I181*H181,2)</f>
        <v>0</v>
      </c>
      <c r="R181" s="129">
        <f>ROUND(J181*H181,2)</f>
        <v>0</v>
      </c>
      <c r="S181" s="41"/>
      <c r="T181" s="206">
        <f>S181*H181</f>
        <v>0</v>
      </c>
      <c r="U181" s="206">
        <v>0.4</v>
      </c>
      <c r="V181" s="206">
        <f>U181*H181</f>
        <v>12.3</v>
      </c>
      <c r="W181" s="206">
        <v>0</v>
      </c>
      <c r="X181" s="207">
        <f>W181*H181</f>
        <v>0</v>
      </c>
      <c r="AR181" s="23" t="s">
        <v>179</v>
      </c>
      <c r="AT181" s="23" t="s">
        <v>174</v>
      </c>
      <c r="AU181" s="23" t="s">
        <v>89</v>
      </c>
      <c r="AY181" s="23" t="s">
        <v>172</v>
      </c>
      <c r="BE181" s="208">
        <f>IF(O181="základní",K181,0)</f>
        <v>0</v>
      </c>
      <c r="BF181" s="208">
        <f>IF(O181="snížená",K181,0)</f>
        <v>0</v>
      </c>
      <c r="BG181" s="208">
        <f>IF(O181="zákl. přenesená",K181,0)</f>
        <v>0</v>
      </c>
      <c r="BH181" s="208">
        <f>IF(O181="sníž. přenesená",K181,0)</f>
        <v>0</v>
      </c>
      <c r="BI181" s="208">
        <f>IF(O181="nulová",K181,0)</f>
        <v>0</v>
      </c>
      <c r="BJ181" s="23" t="s">
        <v>80</v>
      </c>
      <c r="BK181" s="208">
        <f>ROUND(P181*H181,2)</f>
        <v>0</v>
      </c>
      <c r="BL181" s="23" t="s">
        <v>179</v>
      </c>
      <c r="BM181" s="23" t="s">
        <v>323</v>
      </c>
    </row>
    <row r="182" spans="2:65" s="11" customFormat="1">
      <c r="B182" s="209"/>
      <c r="C182" s="210"/>
      <c r="D182" s="211" t="s">
        <v>181</v>
      </c>
      <c r="E182" s="212" t="s">
        <v>22</v>
      </c>
      <c r="F182" s="213" t="s">
        <v>90</v>
      </c>
      <c r="G182" s="210"/>
      <c r="H182" s="214">
        <v>19.5</v>
      </c>
      <c r="I182" s="215"/>
      <c r="J182" s="215"/>
      <c r="K182" s="210"/>
      <c r="L182" s="210"/>
      <c r="M182" s="216"/>
      <c r="N182" s="217"/>
      <c r="O182" s="218"/>
      <c r="P182" s="218"/>
      <c r="Q182" s="218"/>
      <c r="R182" s="218"/>
      <c r="S182" s="218"/>
      <c r="T182" s="218"/>
      <c r="U182" s="218"/>
      <c r="V182" s="218"/>
      <c r="W182" s="218"/>
      <c r="X182" s="219"/>
      <c r="AT182" s="220" t="s">
        <v>181</v>
      </c>
      <c r="AU182" s="220" t="s">
        <v>89</v>
      </c>
      <c r="AV182" s="11" t="s">
        <v>89</v>
      </c>
      <c r="AW182" s="11" t="s">
        <v>7</v>
      </c>
      <c r="AX182" s="11" t="s">
        <v>75</v>
      </c>
      <c r="AY182" s="220" t="s">
        <v>172</v>
      </c>
    </row>
    <row r="183" spans="2:65" s="11" customFormat="1">
      <c r="B183" s="209"/>
      <c r="C183" s="210"/>
      <c r="D183" s="211" t="s">
        <v>181</v>
      </c>
      <c r="E183" s="212" t="s">
        <v>22</v>
      </c>
      <c r="F183" s="213" t="s">
        <v>319</v>
      </c>
      <c r="G183" s="210"/>
      <c r="H183" s="214">
        <v>11.25</v>
      </c>
      <c r="I183" s="215"/>
      <c r="J183" s="215"/>
      <c r="K183" s="210"/>
      <c r="L183" s="210"/>
      <c r="M183" s="216"/>
      <c r="N183" s="217"/>
      <c r="O183" s="218"/>
      <c r="P183" s="218"/>
      <c r="Q183" s="218"/>
      <c r="R183" s="218"/>
      <c r="S183" s="218"/>
      <c r="T183" s="218"/>
      <c r="U183" s="218"/>
      <c r="V183" s="218"/>
      <c r="W183" s="218"/>
      <c r="X183" s="219"/>
      <c r="AT183" s="220" t="s">
        <v>181</v>
      </c>
      <c r="AU183" s="220" t="s">
        <v>89</v>
      </c>
      <c r="AV183" s="11" t="s">
        <v>89</v>
      </c>
      <c r="AW183" s="11" t="s">
        <v>7</v>
      </c>
      <c r="AX183" s="11" t="s">
        <v>75</v>
      </c>
      <c r="AY183" s="220" t="s">
        <v>172</v>
      </c>
    </row>
    <row r="184" spans="2:65" s="12" customFormat="1">
      <c r="B184" s="221"/>
      <c r="C184" s="222"/>
      <c r="D184" s="223" t="s">
        <v>181</v>
      </c>
      <c r="E184" s="224" t="s">
        <v>22</v>
      </c>
      <c r="F184" s="225" t="s">
        <v>183</v>
      </c>
      <c r="G184" s="222"/>
      <c r="H184" s="226">
        <v>30.75</v>
      </c>
      <c r="I184" s="227"/>
      <c r="J184" s="227"/>
      <c r="K184" s="222"/>
      <c r="L184" s="222"/>
      <c r="M184" s="228"/>
      <c r="N184" s="229"/>
      <c r="O184" s="230"/>
      <c r="P184" s="230"/>
      <c r="Q184" s="230"/>
      <c r="R184" s="230"/>
      <c r="S184" s="230"/>
      <c r="T184" s="230"/>
      <c r="U184" s="230"/>
      <c r="V184" s="230"/>
      <c r="W184" s="230"/>
      <c r="X184" s="231"/>
      <c r="AT184" s="232" t="s">
        <v>181</v>
      </c>
      <c r="AU184" s="232" t="s">
        <v>89</v>
      </c>
      <c r="AV184" s="12" t="s">
        <v>179</v>
      </c>
      <c r="AW184" s="12" t="s">
        <v>7</v>
      </c>
      <c r="AX184" s="12" t="s">
        <v>80</v>
      </c>
      <c r="AY184" s="232" t="s">
        <v>172</v>
      </c>
    </row>
    <row r="185" spans="2:65" s="1" customFormat="1" ht="31.5" customHeight="1">
      <c r="B185" s="40"/>
      <c r="C185" s="197" t="s">
        <v>324</v>
      </c>
      <c r="D185" s="197" t="s">
        <v>174</v>
      </c>
      <c r="E185" s="198" t="s">
        <v>325</v>
      </c>
      <c r="F185" s="199" t="s">
        <v>326</v>
      </c>
      <c r="G185" s="200" t="s">
        <v>209</v>
      </c>
      <c r="H185" s="201">
        <v>12</v>
      </c>
      <c r="I185" s="202"/>
      <c r="J185" s="202"/>
      <c r="K185" s="203">
        <f>ROUND(P185*H185,2)</f>
        <v>0</v>
      </c>
      <c r="L185" s="199" t="s">
        <v>178</v>
      </c>
      <c r="M185" s="60"/>
      <c r="N185" s="204" t="s">
        <v>22</v>
      </c>
      <c r="O185" s="205" t="s">
        <v>44</v>
      </c>
      <c r="P185" s="129">
        <f>I185+J185</f>
        <v>0</v>
      </c>
      <c r="Q185" s="129">
        <f>ROUND(I185*H185,2)</f>
        <v>0</v>
      </c>
      <c r="R185" s="129">
        <f>ROUND(J185*H185,2)</f>
        <v>0</v>
      </c>
      <c r="S185" s="41"/>
      <c r="T185" s="206">
        <f>S185*H185</f>
        <v>0</v>
      </c>
      <c r="U185" s="206">
        <v>0</v>
      </c>
      <c r="V185" s="206">
        <f>U185*H185</f>
        <v>0</v>
      </c>
      <c r="W185" s="206">
        <v>0</v>
      </c>
      <c r="X185" s="207">
        <f>W185*H185</f>
        <v>0</v>
      </c>
      <c r="AR185" s="23" t="s">
        <v>179</v>
      </c>
      <c r="AT185" s="23" t="s">
        <v>174</v>
      </c>
      <c r="AU185" s="23" t="s">
        <v>89</v>
      </c>
      <c r="AY185" s="23" t="s">
        <v>172</v>
      </c>
      <c r="BE185" s="208">
        <f>IF(O185="základní",K185,0)</f>
        <v>0</v>
      </c>
      <c r="BF185" s="208">
        <f>IF(O185="snížená",K185,0)</f>
        <v>0</v>
      </c>
      <c r="BG185" s="208">
        <f>IF(O185="zákl. přenesená",K185,0)</f>
        <v>0</v>
      </c>
      <c r="BH185" s="208">
        <f>IF(O185="sníž. přenesená",K185,0)</f>
        <v>0</v>
      </c>
      <c r="BI185" s="208">
        <f>IF(O185="nulová",K185,0)</f>
        <v>0</v>
      </c>
      <c r="BJ185" s="23" t="s">
        <v>80</v>
      </c>
      <c r="BK185" s="208">
        <f>ROUND(P185*H185,2)</f>
        <v>0</v>
      </c>
      <c r="BL185" s="23" t="s">
        <v>179</v>
      </c>
      <c r="BM185" s="23" t="s">
        <v>327</v>
      </c>
    </row>
    <row r="186" spans="2:65" s="11" customFormat="1">
      <c r="B186" s="209"/>
      <c r="C186" s="210"/>
      <c r="D186" s="211" t="s">
        <v>181</v>
      </c>
      <c r="E186" s="212" t="s">
        <v>22</v>
      </c>
      <c r="F186" s="213" t="s">
        <v>328</v>
      </c>
      <c r="G186" s="210"/>
      <c r="H186" s="214">
        <v>12</v>
      </c>
      <c r="I186" s="215"/>
      <c r="J186" s="215"/>
      <c r="K186" s="210"/>
      <c r="L186" s="210"/>
      <c r="M186" s="216"/>
      <c r="N186" s="217"/>
      <c r="O186" s="218"/>
      <c r="P186" s="218"/>
      <c r="Q186" s="218"/>
      <c r="R186" s="218"/>
      <c r="S186" s="218"/>
      <c r="T186" s="218"/>
      <c r="U186" s="218"/>
      <c r="V186" s="218"/>
      <c r="W186" s="218"/>
      <c r="X186" s="219"/>
      <c r="AT186" s="220" t="s">
        <v>181</v>
      </c>
      <c r="AU186" s="220" t="s">
        <v>89</v>
      </c>
      <c r="AV186" s="11" t="s">
        <v>89</v>
      </c>
      <c r="AW186" s="11" t="s">
        <v>7</v>
      </c>
      <c r="AX186" s="11" t="s">
        <v>75</v>
      </c>
      <c r="AY186" s="220" t="s">
        <v>172</v>
      </c>
    </row>
    <row r="187" spans="2:65" s="12" customFormat="1">
      <c r="B187" s="221"/>
      <c r="C187" s="222"/>
      <c r="D187" s="223" t="s">
        <v>181</v>
      </c>
      <c r="E187" s="224" t="s">
        <v>22</v>
      </c>
      <c r="F187" s="225" t="s">
        <v>183</v>
      </c>
      <c r="G187" s="222"/>
      <c r="H187" s="226">
        <v>12</v>
      </c>
      <c r="I187" s="227"/>
      <c r="J187" s="227"/>
      <c r="K187" s="222"/>
      <c r="L187" s="222"/>
      <c r="M187" s="228"/>
      <c r="N187" s="229"/>
      <c r="O187" s="230"/>
      <c r="P187" s="230"/>
      <c r="Q187" s="230"/>
      <c r="R187" s="230"/>
      <c r="S187" s="230"/>
      <c r="T187" s="230"/>
      <c r="U187" s="230"/>
      <c r="V187" s="230"/>
      <c r="W187" s="230"/>
      <c r="X187" s="231"/>
      <c r="AT187" s="232" t="s">
        <v>181</v>
      </c>
      <c r="AU187" s="232" t="s">
        <v>89</v>
      </c>
      <c r="AV187" s="12" t="s">
        <v>179</v>
      </c>
      <c r="AW187" s="12" t="s">
        <v>7</v>
      </c>
      <c r="AX187" s="12" t="s">
        <v>80</v>
      </c>
      <c r="AY187" s="232" t="s">
        <v>172</v>
      </c>
    </row>
    <row r="188" spans="2:65" s="1" customFormat="1" ht="31.5" customHeight="1">
      <c r="B188" s="40"/>
      <c r="C188" s="197" t="s">
        <v>329</v>
      </c>
      <c r="D188" s="197" t="s">
        <v>174</v>
      </c>
      <c r="E188" s="198" t="s">
        <v>330</v>
      </c>
      <c r="F188" s="199" t="s">
        <v>331</v>
      </c>
      <c r="G188" s="200" t="s">
        <v>209</v>
      </c>
      <c r="H188" s="201">
        <v>0.46800000000000003</v>
      </c>
      <c r="I188" s="202"/>
      <c r="J188" s="202"/>
      <c r="K188" s="203">
        <f>ROUND(P188*H188,2)</f>
        <v>0</v>
      </c>
      <c r="L188" s="199" t="s">
        <v>178</v>
      </c>
      <c r="M188" s="60"/>
      <c r="N188" s="204" t="s">
        <v>22</v>
      </c>
      <c r="O188" s="205" t="s">
        <v>44</v>
      </c>
      <c r="P188" s="129">
        <f>I188+J188</f>
        <v>0</v>
      </c>
      <c r="Q188" s="129">
        <f>ROUND(I188*H188,2)</f>
        <v>0</v>
      </c>
      <c r="R188" s="129">
        <f>ROUND(J188*H188,2)</f>
        <v>0</v>
      </c>
      <c r="S188" s="41"/>
      <c r="T188" s="206">
        <f>S188*H188</f>
        <v>0</v>
      </c>
      <c r="U188" s="206">
        <v>0</v>
      </c>
      <c r="V188" s="206">
        <f>U188*H188</f>
        <v>0</v>
      </c>
      <c r="W188" s="206">
        <v>0</v>
      </c>
      <c r="X188" s="207">
        <f>W188*H188</f>
        <v>0</v>
      </c>
      <c r="AR188" s="23" t="s">
        <v>179</v>
      </c>
      <c r="AT188" s="23" t="s">
        <v>174</v>
      </c>
      <c r="AU188" s="23" t="s">
        <v>89</v>
      </c>
      <c r="AY188" s="23" t="s">
        <v>172</v>
      </c>
      <c r="BE188" s="208">
        <f>IF(O188="základní",K188,0)</f>
        <v>0</v>
      </c>
      <c r="BF188" s="208">
        <f>IF(O188="snížená",K188,0)</f>
        <v>0</v>
      </c>
      <c r="BG188" s="208">
        <f>IF(O188="zákl. přenesená",K188,0)</f>
        <v>0</v>
      </c>
      <c r="BH188" s="208">
        <f>IF(O188="sníž. přenesená",K188,0)</f>
        <v>0</v>
      </c>
      <c r="BI188" s="208">
        <f>IF(O188="nulová",K188,0)</f>
        <v>0</v>
      </c>
      <c r="BJ188" s="23" t="s">
        <v>80</v>
      </c>
      <c r="BK188" s="208">
        <f>ROUND(P188*H188,2)</f>
        <v>0</v>
      </c>
      <c r="BL188" s="23" t="s">
        <v>179</v>
      </c>
      <c r="BM188" s="23" t="s">
        <v>332</v>
      </c>
    </row>
    <row r="189" spans="2:65" s="11" customFormat="1">
      <c r="B189" s="209"/>
      <c r="C189" s="210"/>
      <c r="D189" s="211" t="s">
        <v>181</v>
      </c>
      <c r="E189" s="212" t="s">
        <v>22</v>
      </c>
      <c r="F189" s="213" t="s">
        <v>333</v>
      </c>
      <c r="G189" s="210"/>
      <c r="H189" s="214">
        <v>1.56</v>
      </c>
      <c r="I189" s="215"/>
      <c r="J189" s="215"/>
      <c r="K189" s="210"/>
      <c r="L189" s="210"/>
      <c r="M189" s="216"/>
      <c r="N189" s="217"/>
      <c r="O189" s="218"/>
      <c r="P189" s="218"/>
      <c r="Q189" s="218"/>
      <c r="R189" s="218"/>
      <c r="S189" s="218"/>
      <c r="T189" s="218"/>
      <c r="U189" s="218"/>
      <c r="V189" s="218"/>
      <c r="W189" s="218"/>
      <c r="X189" s="219"/>
      <c r="AT189" s="220" t="s">
        <v>181</v>
      </c>
      <c r="AU189" s="220" t="s">
        <v>89</v>
      </c>
      <c r="AV189" s="11" t="s">
        <v>89</v>
      </c>
      <c r="AW189" s="11" t="s">
        <v>7</v>
      </c>
      <c r="AX189" s="11" t="s">
        <v>75</v>
      </c>
      <c r="AY189" s="220" t="s">
        <v>172</v>
      </c>
    </row>
    <row r="190" spans="2:65" s="12" customFormat="1">
      <c r="B190" s="221"/>
      <c r="C190" s="222"/>
      <c r="D190" s="211" t="s">
        <v>181</v>
      </c>
      <c r="E190" s="235" t="s">
        <v>117</v>
      </c>
      <c r="F190" s="236" t="s">
        <v>183</v>
      </c>
      <c r="G190" s="222"/>
      <c r="H190" s="237">
        <v>1.56</v>
      </c>
      <c r="I190" s="227"/>
      <c r="J190" s="227"/>
      <c r="K190" s="222"/>
      <c r="L190" s="222"/>
      <c r="M190" s="228"/>
      <c r="N190" s="229"/>
      <c r="O190" s="230"/>
      <c r="P190" s="230"/>
      <c r="Q190" s="230"/>
      <c r="R190" s="230"/>
      <c r="S190" s="230"/>
      <c r="T190" s="230"/>
      <c r="U190" s="230"/>
      <c r="V190" s="230"/>
      <c r="W190" s="230"/>
      <c r="X190" s="231"/>
      <c r="AT190" s="232" t="s">
        <v>181</v>
      </c>
      <c r="AU190" s="232" t="s">
        <v>89</v>
      </c>
      <c r="AV190" s="12" t="s">
        <v>179</v>
      </c>
      <c r="AW190" s="12" t="s">
        <v>7</v>
      </c>
      <c r="AX190" s="12" t="s">
        <v>75</v>
      </c>
      <c r="AY190" s="232" t="s">
        <v>172</v>
      </c>
    </row>
    <row r="191" spans="2:65" s="11" customFormat="1">
      <c r="B191" s="209"/>
      <c r="C191" s="210"/>
      <c r="D191" s="211" t="s">
        <v>181</v>
      </c>
      <c r="E191" s="212" t="s">
        <v>22</v>
      </c>
      <c r="F191" s="213" t="s">
        <v>334</v>
      </c>
      <c r="G191" s="210"/>
      <c r="H191" s="214">
        <v>0.46800000000000003</v>
      </c>
      <c r="I191" s="215"/>
      <c r="J191" s="215"/>
      <c r="K191" s="210"/>
      <c r="L191" s="210"/>
      <c r="M191" s="216"/>
      <c r="N191" s="217"/>
      <c r="O191" s="218"/>
      <c r="P191" s="218"/>
      <c r="Q191" s="218"/>
      <c r="R191" s="218"/>
      <c r="S191" s="218"/>
      <c r="T191" s="218"/>
      <c r="U191" s="218"/>
      <c r="V191" s="218"/>
      <c r="W191" s="218"/>
      <c r="X191" s="219"/>
      <c r="AT191" s="220" t="s">
        <v>181</v>
      </c>
      <c r="AU191" s="220" t="s">
        <v>89</v>
      </c>
      <c r="AV191" s="11" t="s">
        <v>89</v>
      </c>
      <c r="AW191" s="11" t="s">
        <v>7</v>
      </c>
      <c r="AX191" s="11" t="s">
        <v>75</v>
      </c>
      <c r="AY191" s="220" t="s">
        <v>172</v>
      </c>
    </row>
    <row r="192" spans="2:65" s="12" customFormat="1">
      <c r="B192" s="221"/>
      <c r="C192" s="222"/>
      <c r="D192" s="223" t="s">
        <v>181</v>
      </c>
      <c r="E192" s="224" t="s">
        <v>22</v>
      </c>
      <c r="F192" s="225" t="s">
        <v>183</v>
      </c>
      <c r="G192" s="222"/>
      <c r="H192" s="226">
        <v>0.46800000000000003</v>
      </c>
      <c r="I192" s="227"/>
      <c r="J192" s="227"/>
      <c r="K192" s="222"/>
      <c r="L192" s="222"/>
      <c r="M192" s="228"/>
      <c r="N192" s="229"/>
      <c r="O192" s="230"/>
      <c r="P192" s="230"/>
      <c r="Q192" s="230"/>
      <c r="R192" s="230"/>
      <c r="S192" s="230"/>
      <c r="T192" s="230"/>
      <c r="U192" s="230"/>
      <c r="V192" s="230"/>
      <c r="W192" s="230"/>
      <c r="X192" s="231"/>
      <c r="AT192" s="232" t="s">
        <v>181</v>
      </c>
      <c r="AU192" s="232" t="s">
        <v>89</v>
      </c>
      <c r="AV192" s="12" t="s">
        <v>179</v>
      </c>
      <c r="AW192" s="12" t="s">
        <v>7</v>
      </c>
      <c r="AX192" s="12" t="s">
        <v>80</v>
      </c>
      <c r="AY192" s="232" t="s">
        <v>172</v>
      </c>
    </row>
    <row r="193" spans="2:65" s="1" customFormat="1" ht="44.25" customHeight="1">
      <c r="B193" s="40"/>
      <c r="C193" s="197" t="s">
        <v>335</v>
      </c>
      <c r="D193" s="197" t="s">
        <v>174</v>
      </c>
      <c r="E193" s="198" t="s">
        <v>336</v>
      </c>
      <c r="F193" s="199" t="s">
        <v>337</v>
      </c>
      <c r="G193" s="200" t="s">
        <v>209</v>
      </c>
      <c r="H193" s="201">
        <v>7.6920000000000002</v>
      </c>
      <c r="I193" s="202"/>
      <c r="J193" s="202"/>
      <c r="K193" s="203">
        <f>ROUND(P193*H193,2)</f>
        <v>0</v>
      </c>
      <c r="L193" s="199" t="s">
        <v>178</v>
      </c>
      <c r="M193" s="60"/>
      <c r="N193" s="204" t="s">
        <v>22</v>
      </c>
      <c r="O193" s="205" t="s">
        <v>44</v>
      </c>
      <c r="P193" s="129">
        <f>I193+J193</f>
        <v>0</v>
      </c>
      <c r="Q193" s="129">
        <f>ROUND(I193*H193,2)</f>
        <v>0</v>
      </c>
      <c r="R193" s="129">
        <f>ROUND(J193*H193,2)</f>
        <v>0</v>
      </c>
      <c r="S193" s="41"/>
      <c r="T193" s="206">
        <f>S193*H193</f>
        <v>0</v>
      </c>
      <c r="U193" s="206">
        <v>0</v>
      </c>
      <c r="V193" s="206">
        <f>U193*H193</f>
        <v>0</v>
      </c>
      <c r="W193" s="206">
        <v>0</v>
      </c>
      <c r="X193" s="207">
        <f>W193*H193</f>
        <v>0</v>
      </c>
      <c r="AR193" s="23" t="s">
        <v>179</v>
      </c>
      <c r="AT193" s="23" t="s">
        <v>174</v>
      </c>
      <c r="AU193" s="23" t="s">
        <v>89</v>
      </c>
      <c r="AY193" s="23" t="s">
        <v>172</v>
      </c>
      <c r="BE193" s="208">
        <f>IF(O193="základní",K193,0)</f>
        <v>0</v>
      </c>
      <c r="BF193" s="208">
        <f>IF(O193="snížená",K193,0)</f>
        <v>0</v>
      </c>
      <c r="BG193" s="208">
        <f>IF(O193="zákl. přenesená",K193,0)</f>
        <v>0</v>
      </c>
      <c r="BH193" s="208">
        <f>IF(O193="sníž. přenesená",K193,0)</f>
        <v>0</v>
      </c>
      <c r="BI193" s="208">
        <f>IF(O193="nulová",K193,0)</f>
        <v>0</v>
      </c>
      <c r="BJ193" s="23" t="s">
        <v>80</v>
      </c>
      <c r="BK193" s="208">
        <f>ROUND(P193*H193,2)</f>
        <v>0</v>
      </c>
      <c r="BL193" s="23" t="s">
        <v>179</v>
      </c>
      <c r="BM193" s="23" t="s">
        <v>338</v>
      </c>
    </row>
    <row r="194" spans="2:65" s="11" customFormat="1">
      <c r="B194" s="209"/>
      <c r="C194" s="210"/>
      <c r="D194" s="211" t="s">
        <v>181</v>
      </c>
      <c r="E194" s="212" t="s">
        <v>22</v>
      </c>
      <c r="F194" s="213" t="s">
        <v>339</v>
      </c>
      <c r="G194" s="210"/>
      <c r="H194" s="214">
        <v>2.1</v>
      </c>
      <c r="I194" s="215"/>
      <c r="J194" s="215"/>
      <c r="K194" s="210"/>
      <c r="L194" s="210"/>
      <c r="M194" s="216"/>
      <c r="N194" s="217"/>
      <c r="O194" s="218"/>
      <c r="P194" s="218"/>
      <c r="Q194" s="218"/>
      <c r="R194" s="218"/>
      <c r="S194" s="218"/>
      <c r="T194" s="218"/>
      <c r="U194" s="218"/>
      <c r="V194" s="218"/>
      <c r="W194" s="218"/>
      <c r="X194" s="219"/>
      <c r="AT194" s="220" t="s">
        <v>181</v>
      </c>
      <c r="AU194" s="220" t="s">
        <v>89</v>
      </c>
      <c r="AV194" s="11" t="s">
        <v>89</v>
      </c>
      <c r="AW194" s="11" t="s">
        <v>7</v>
      </c>
      <c r="AX194" s="11" t="s">
        <v>75</v>
      </c>
      <c r="AY194" s="220" t="s">
        <v>172</v>
      </c>
    </row>
    <row r="195" spans="2:65" s="11" customFormat="1">
      <c r="B195" s="209"/>
      <c r="C195" s="210"/>
      <c r="D195" s="211" t="s">
        <v>181</v>
      </c>
      <c r="E195" s="212" t="s">
        <v>22</v>
      </c>
      <c r="F195" s="213" t="s">
        <v>340</v>
      </c>
      <c r="G195" s="210"/>
      <c r="H195" s="214">
        <v>1.0920000000000001</v>
      </c>
      <c r="I195" s="215"/>
      <c r="J195" s="215"/>
      <c r="K195" s="210"/>
      <c r="L195" s="210"/>
      <c r="M195" s="216"/>
      <c r="N195" s="217"/>
      <c r="O195" s="218"/>
      <c r="P195" s="218"/>
      <c r="Q195" s="218"/>
      <c r="R195" s="218"/>
      <c r="S195" s="218"/>
      <c r="T195" s="218"/>
      <c r="U195" s="218"/>
      <c r="V195" s="218"/>
      <c r="W195" s="218"/>
      <c r="X195" s="219"/>
      <c r="AT195" s="220" t="s">
        <v>181</v>
      </c>
      <c r="AU195" s="220" t="s">
        <v>89</v>
      </c>
      <c r="AV195" s="11" t="s">
        <v>89</v>
      </c>
      <c r="AW195" s="11" t="s">
        <v>7</v>
      </c>
      <c r="AX195" s="11" t="s">
        <v>75</v>
      </c>
      <c r="AY195" s="220" t="s">
        <v>172</v>
      </c>
    </row>
    <row r="196" spans="2:65" s="11" customFormat="1">
      <c r="B196" s="209"/>
      <c r="C196" s="210"/>
      <c r="D196" s="211" t="s">
        <v>181</v>
      </c>
      <c r="E196" s="212" t="s">
        <v>22</v>
      </c>
      <c r="F196" s="213" t="s">
        <v>341</v>
      </c>
      <c r="G196" s="210"/>
      <c r="H196" s="214">
        <v>4.5</v>
      </c>
      <c r="I196" s="215"/>
      <c r="J196" s="215"/>
      <c r="K196" s="210"/>
      <c r="L196" s="210"/>
      <c r="M196" s="216"/>
      <c r="N196" s="217"/>
      <c r="O196" s="218"/>
      <c r="P196" s="218"/>
      <c r="Q196" s="218"/>
      <c r="R196" s="218"/>
      <c r="S196" s="218"/>
      <c r="T196" s="218"/>
      <c r="U196" s="218"/>
      <c r="V196" s="218"/>
      <c r="W196" s="218"/>
      <c r="X196" s="219"/>
      <c r="AT196" s="220" t="s">
        <v>181</v>
      </c>
      <c r="AU196" s="220" t="s">
        <v>89</v>
      </c>
      <c r="AV196" s="11" t="s">
        <v>89</v>
      </c>
      <c r="AW196" s="11" t="s">
        <v>7</v>
      </c>
      <c r="AX196" s="11" t="s">
        <v>75</v>
      </c>
      <c r="AY196" s="220" t="s">
        <v>172</v>
      </c>
    </row>
    <row r="197" spans="2:65" s="12" customFormat="1">
      <c r="B197" s="221"/>
      <c r="C197" s="222"/>
      <c r="D197" s="223" t="s">
        <v>181</v>
      </c>
      <c r="E197" s="224" t="s">
        <v>22</v>
      </c>
      <c r="F197" s="225" t="s">
        <v>183</v>
      </c>
      <c r="G197" s="222"/>
      <c r="H197" s="226">
        <v>7.6920000000000002</v>
      </c>
      <c r="I197" s="227"/>
      <c r="J197" s="227"/>
      <c r="K197" s="222"/>
      <c r="L197" s="222"/>
      <c r="M197" s="228"/>
      <c r="N197" s="229"/>
      <c r="O197" s="230"/>
      <c r="P197" s="230"/>
      <c r="Q197" s="230"/>
      <c r="R197" s="230"/>
      <c r="S197" s="230"/>
      <c r="T197" s="230"/>
      <c r="U197" s="230"/>
      <c r="V197" s="230"/>
      <c r="W197" s="230"/>
      <c r="X197" s="231"/>
      <c r="AT197" s="232" t="s">
        <v>181</v>
      </c>
      <c r="AU197" s="232" t="s">
        <v>89</v>
      </c>
      <c r="AV197" s="12" t="s">
        <v>179</v>
      </c>
      <c r="AW197" s="12" t="s">
        <v>7</v>
      </c>
      <c r="AX197" s="12" t="s">
        <v>80</v>
      </c>
      <c r="AY197" s="232" t="s">
        <v>172</v>
      </c>
    </row>
    <row r="198" spans="2:65" s="1" customFormat="1" ht="31.5" customHeight="1">
      <c r="B198" s="40"/>
      <c r="C198" s="197" t="s">
        <v>342</v>
      </c>
      <c r="D198" s="197" t="s">
        <v>174</v>
      </c>
      <c r="E198" s="198" t="s">
        <v>343</v>
      </c>
      <c r="F198" s="199" t="s">
        <v>344</v>
      </c>
      <c r="G198" s="200" t="s">
        <v>209</v>
      </c>
      <c r="H198" s="201">
        <v>24</v>
      </c>
      <c r="I198" s="202"/>
      <c r="J198" s="202"/>
      <c r="K198" s="203">
        <f>ROUND(P198*H198,2)</f>
        <v>0</v>
      </c>
      <c r="L198" s="199" t="s">
        <v>178</v>
      </c>
      <c r="M198" s="60"/>
      <c r="N198" s="204" t="s">
        <v>22</v>
      </c>
      <c r="O198" s="205" t="s">
        <v>44</v>
      </c>
      <c r="P198" s="129">
        <f>I198+J198</f>
        <v>0</v>
      </c>
      <c r="Q198" s="129">
        <f>ROUND(I198*H198,2)</f>
        <v>0</v>
      </c>
      <c r="R198" s="129">
        <f>ROUND(J198*H198,2)</f>
        <v>0</v>
      </c>
      <c r="S198" s="41"/>
      <c r="T198" s="206">
        <f>S198*H198</f>
        <v>0</v>
      </c>
      <c r="U198" s="206">
        <v>0</v>
      </c>
      <c r="V198" s="206">
        <f>U198*H198</f>
        <v>0</v>
      </c>
      <c r="W198" s="206">
        <v>0</v>
      </c>
      <c r="X198" s="207">
        <f>W198*H198</f>
        <v>0</v>
      </c>
      <c r="AR198" s="23" t="s">
        <v>179</v>
      </c>
      <c r="AT198" s="23" t="s">
        <v>174</v>
      </c>
      <c r="AU198" s="23" t="s">
        <v>89</v>
      </c>
      <c r="AY198" s="23" t="s">
        <v>172</v>
      </c>
      <c r="BE198" s="208">
        <f>IF(O198="základní",K198,0)</f>
        <v>0</v>
      </c>
      <c r="BF198" s="208">
        <f>IF(O198="snížená",K198,0)</f>
        <v>0</v>
      </c>
      <c r="BG198" s="208">
        <f>IF(O198="zákl. přenesená",K198,0)</f>
        <v>0</v>
      </c>
      <c r="BH198" s="208">
        <f>IF(O198="sníž. přenesená",K198,0)</f>
        <v>0</v>
      </c>
      <c r="BI198" s="208">
        <f>IF(O198="nulová",K198,0)</f>
        <v>0</v>
      </c>
      <c r="BJ198" s="23" t="s">
        <v>80</v>
      </c>
      <c r="BK198" s="208">
        <f>ROUND(P198*H198,2)</f>
        <v>0</v>
      </c>
      <c r="BL198" s="23" t="s">
        <v>179</v>
      </c>
      <c r="BM198" s="23" t="s">
        <v>345</v>
      </c>
    </row>
    <row r="199" spans="2:65" s="11" customFormat="1">
      <c r="B199" s="209"/>
      <c r="C199" s="210"/>
      <c r="D199" s="211" t="s">
        <v>181</v>
      </c>
      <c r="E199" s="212" t="s">
        <v>22</v>
      </c>
      <c r="F199" s="213" t="s">
        <v>346</v>
      </c>
      <c r="G199" s="210"/>
      <c r="H199" s="214">
        <v>40</v>
      </c>
      <c r="I199" s="215"/>
      <c r="J199" s="215"/>
      <c r="K199" s="210"/>
      <c r="L199" s="210"/>
      <c r="M199" s="216"/>
      <c r="N199" s="217"/>
      <c r="O199" s="218"/>
      <c r="P199" s="218"/>
      <c r="Q199" s="218"/>
      <c r="R199" s="218"/>
      <c r="S199" s="218"/>
      <c r="T199" s="218"/>
      <c r="U199" s="218"/>
      <c r="V199" s="218"/>
      <c r="W199" s="218"/>
      <c r="X199" s="219"/>
      <c r="AT199" s="220" t="s">
        <v>181</v>
      </c>
      <c r="AU199" s="220" t="s">
        <v>89</v>
      </c>
      <c r="AV199" s="11" t="s">
        <v>89</v>
      </c>
      <c r="AW199" s="11" t="s">
        <v>7</v>
      </c>
      <c r="AX199" s="11" t="s">
        <v>75</v>
      </c>
      <c r="AY199" s="220" t="s">
        <v>172</v>
      </c>
    </row>
    <row r="200" spans="2:65" s="12" customFormat="1">
      <c r="B200" s="221"/>
      <c r="C200" s="222"/>
      <c r="D200" s="211" t="s">
        <v>181</v>
      </c>
      <c r="E200" s="235" t="s">
        <v>87</v>
      </c>
      <c r="F200" s="236" t="s">
        <v>183</v>
      </c>
      <c r="G200" s="222"/>
      <c r="H200" s="237">
        <v>40</v>
      </c>
      <c r="I200" s="227"/>
      <c r="J200" s="227"/>
      <c r="K200" s="222"/>
      <c r="L200" s="222"/>
      <c r="M200" s="228"/>
      <c r="N200" s="229"/>
      <c r="O200" s="230"/>
      <c r="P200" s="230"/>
      <c r="Q200" s="230"/>
      <c r="R200" s="230"/>
      <c r="S200" s="230"/>
      <c r="T200" s="230"/>
      <c r="U200" s="230"/>
      <c r="V200" s="230"/>
      <c r="W200" s="230"/>
      <c r="X200" s="231"/>
      <c r="AT200" s="232" t="s">
        <v>181</v>
      </c>
      <c r="AU200" s="232" t="s">
        <v>89</v>
      </c>
      <c r="AV200" s="12" t="s">
        <v>179</v>
      </c>
      <c r="AW200" s="12" t="s">
        <v>7</v>
      </c>
      <c r="AX200" s="12" t="s">
        <v>75</v>
      </c>
      <c r="AY200" s="232" t="s">
        <v>172</v>
      </c>
    </row>
    <row r="201" spans="2:65" s="11" customFormat="1">
      <c r="B201" s="209"/>
      <c r="C201" s="210"/>
      <c r="D201" s="211" t="s">
        <v>181</v>
      </c>
      <c r="E201" s="212" t="s">
        <v>22</v>
      </c>
      <c r="F201" s="213" t="s">
        <v>347</v>
      </c>
      <c r="G201" s="210"/>
      <c r="H201" s="214">
        <v>24</v>
      </c>
      <c r="I201" s="215"/>
      <c r="J201" s="215"/>
      <c r="K201" s="210"/>
      <c r="L201" s="210"/>
      <c r="M201" s="216"/>
      <c r="N201" s="217"/>
      <c r="O201" s="218"/>
      <c r="P201" s="218"/>
      <c r="Q201" s="218"/>
      <c r="R201" s="218"/>
      <c r="S201" s="218"/>
      <c r="T201" s="218"/>
      <c r="U201" s="218"/>
      <c r="V201" s="218"/>
      <c r="W201" s="218"/>
      <c r="X201" s="219"/>
      <c r="AT201" s="220" t="s">
        <v>181</v>
      </c>
      <c r="AU201" s="220" t="s">
        <v>89</v>
      </c>
      <c r="AV201" s="11" t="s">
        <v>89</v>
      </c>
      <c r="AW201" s="11" t="s">
        <v>7</v>
      </c>
      <c r="AX201" s="11" t="s">
        <v>75</v>
      </c>
      <c r="AY201" s="220" t="s">
        <v>172</v>
      </c>
    </row>
    <row r="202" spans="2:65" s="12" customFormat="1">
      <c r="B202" s="221"/>
      <c r="C202" s="222"/>
      <c r="D202" s="223" t="s">
        <v>181</v>
      </c>
      <c r="E202" s="224" t="s">
        <v>22</v>
      </c>
      <c r="F202" s="225" t="s">
        <v>183</v>
      </c>
      <c r="G202" s="222"/>
      <c r="H202" s="226">
        <v>24</v>
      </c>
      <c r="I202" s="227"/>
      <c r="J202" s="227"/>
      <c r="K202" s="222"/>
      <c r="L202" s="222"/>
      <c r="M202" s="228"/>
      <c r="N202" s="229"/>
      <c r="O202" s="230"/>
      <c r="P202" s="230"/>
      <c r="Q202" s="230"/>
      <c r="R202" s="230"/>
      <c r="S202" s="230"/>
      <c r="T202" s="230"/>
      <c r="U202" s="230"/>
      <c r="V202" s="230"/>
      <c r="W202" s="230"/>
      <c r="X202" s="231"/>
      <c r="AT202" s="232" t="s">
        <v>181</v>
      </c>
      <c r="AU202" s="232" t="s">
        <v>89</v>
      </c>
      <c r="AV202" s="12" t="s">
        <v>179</v>
      </c>
      <c r="AW202" s="12" t="s">
        <v>7</v>
      </c>
      <c r="AX202" s="12" t="s">
        <v>80</v>
      </c>
      <c r="AY202" s="232" t="s">
        <v>172</v>
      </c>
    </row>
    <row r="203" spans="2:65" s="1" customFormat="1" ht="44.25" customHeight="1">
      <c r="B203" s="40"/>
      <c r="C203" s="197" t="s">
        <v>348</v>
      </c>
      <c r="D203" s="197" t="s">
        <v>174</v>
      </c>
      <c r="E203" s="198" t="s">
        <v>349</v>
      </c>
      <c r="F203" s="199" t="s">
        <v>350</v>
      </c>
      <c r="G203" s="200" t="s">
        <v>209</v>
      </c>
      <c r="H203" s="201">
        <v>7.2</v>
      </c>
      <c r="I203" s="202"/>
      <c r="J203" s="202"/>
      <c r="K203" s="203">
        <f>ROUND(P203*H203,2)</f>
        <v>0</v>
      </c>
      <c r="L203" s="199" t="s">
        <v>178</v>
      </c>
      <c r="M203" s="60"/>
      <c r="N203" s="204" t="s">
        <v>22</v>
      </c>
      <c r="O203" s="205" t="s">
        <v>44</v>
      </c>
      <c r="P203" s="129">
        <f>I203+J203</f>
        <v>0</v>
      </c>
      <c r="Q203" s="129">
        <f>ROUND(I203*H203,2)</f>
        <v>0</v>
      </c>
      <c r="R203" s="129">
        <f>ROUND(J203*H203,2)</f>
        <v>0</v>
      </c>
      <c r="S203" s="41"/>
      <c r="T203" s="206">
        <f>S203*H203</f>
        <v>0</v>
      </c>
      <c r="U203" s="206">
        <v>0</v>
      </c>
      <c r="V203" s="206">
        <f>U203*H203</f>
        <v>0</v>
      </c>
      <c r="W203" s="206">
        <v>0</v>
      </c>
      <c r="X203" s="207">
        <f>W203*H203</f>
        <v>0</v>
      </c>
      <c r="AR203" s="23" t="s">
        <v>179</v>
      </c>
      <c r="AT203" s="23" t="s">
        <v>174</v>
      </c>
      <c r="AU203" s="23" t="s">
        <v>89</v>
      </c>
      <c r="AY203" s="23" t="s">
        <v>172</v>
      </c>
      <c r="BE203" s="208">
        <f>IF(O203="základní",K203,0)</f>
        <v>0</v>
      </c>
      <c r="BF203" s="208">
        <f>IF(O203="snížená",K203,0)</f>
        <v>0</v>
      </c>
      <c r="BG203" s="208">
        <f>IF(O203="zákl. přenesená",K203,0)</f>
        <v>0</v>
      </c>
      <c r="BH203" s="208">
        <f>IF(O203="sníž. přenesená",K203,0)</f>
        <v>0</v>
      </c>
      <c r="BI203" s="208">
        <f>IF(O203="nulová",K203,0)</f>
        <v>0</v>
      </c>
      <c r="BJ203" s="23" t="s">
        <v>80</v>
      </c>
      <c r="BK203" s="208">
        <f>ROUND(P203*H203,2)</f>
        <v>0</v>
      </c>
      <c r="BL203" s="23" t="s">
        <v>179</v>
      </c>
      <c r="BM203" s="23" t="s">
        <v>351</v>
      </c>
    </row>
    <row r="204" spans="2:65" s="11" customFormat="1">
      <c r="B204" s="209"/>
      <c r="C204" s="210"/>
      <c r="D204" s="211" t="s">
        <v>181</v>
      </c>
      <c r="E204" s="212" t="s">
        <v>22</v>
      </c>
      <c r="F204" s="213" t="s">
        <v>352</v>
      </c>
      <c r="G204" s="210"/>
      <c r="H204" s="214">
        <v>7.2</v>
      </c>
      <c r="I204" s="215"/>
      <c r="J204" s="215"/>
      <c r="K204" s="210"/>
      <c r="L204" s="210"/>
      <c r="M204" s="216"/>
      <c r="N204" s="217"/>
      <c r="O204" s="218"/>
      <c r="P204" s="218"/>
      <c r="Q204" s="218"/>
      <c r="R204" s="218"/>
      <c r="S204" s="218"/>
      <c r="T204" s="218"/>
      <c r="U204" s="218"/>
      <c r="V204" s="218"/>
      <c r="W204" s="218"/>
      <c r="X204" s="219"/>
      <c r="AT204" s="220" t="s">
        <v>181</v>
      </c>
      <c r="AU204" s="220" t="s">
        <v>89</v>
      </c>
      <c r="AV204" s="11" t="s">
        <v>89</v>
      </c>
      <c r="AW204" s="11" t="s">
        <v>7</v>
      </c>
      <c r="AX204" s="11" t="s">
        <v>75</v>
      </c>
      <c r="AY204" s="220" t="s">
        <v>172</v>
      </c>
    </row>
    <row r="205" spans="2:65" s="12" customFormat="1">
      <c r="B205" s="221"/>
      <c r="C205" s="222"/>
      <c r="D205" s="223" t="s">
        <v>181</v>
      </c>
      <c r="E205" s="224" t="s">
        <v>22</v>
      </c>
      <c r="F205" s="225" t="s">
        <v>183</v>
      </c>
      <c r="G205" s="222"/>
      <c r="H205" s="226">
        <v>7.2</v>
      </c>
      <c r="I205" s="227"/>
      <c r="J205" s="227"/>
      <c r="K205" s="222"/>
      <c r="L205" s="222"/>
      <c r="M205" s="228"/>
      <c r="N205" s="229"/>
      <c r="O205" s="230"/>
      <c r="P205" s="230"/>
      <c r="Q205" s="230"/>
      <c r="R205" s="230"/>
      <c r="S205" s="230"/>
      <c r="T205" s="230"/>
      <c r="U205" s="230"/>
      <c r="V205" s="230"/>
      <c r="W205" s="230"/>
      <c r="X205" s="231"/>
      <c r="AT205" s="232" t="s">
        <v>181</v>
      </c>
      <c r="AU205" s="232" t="s">
        <v>89</v>
      </c>
      <c r="AV205" s="12" t="s">
        <v>179</v>
      </c>
      <c r="AW205" s="12" t="s">
        <v>7</v>
      </c>
      <c r="AX205" s="12" t="s">
        <v>80</v>
      </c>
      <c r="AY205" s="232" t="s">
        <v>172</v>
      </c>
    </row>
    <row r="206" spans="2:65" s="1" customFormat="1" ht="31.5" customHeight="1">
      <c r="B206" s="40"/>
      <c r="C206" s="197" t="s">
        <v>353</v>
      </c>
      <c r="D206" s="197" t="s">
        <v>174</v>
      </c>
      <c r="E206" s="198" t="s">
        <v>354</v>
      </c>
      <c r="F206" s="199" t="s">
        <v>355</v>
      </c>
      <c r="G206" s="200" t="s">
        <v>209</v>
      </c>
      <c r="H206" s="201">
        <v>16</v>
      </c>
      <c r="I206" s="202"/>
      <c r="J206" s="202"/>
      <c r="K206" s="203">
        <f>ROUND(P206*H206,2)</f>
        <v>0</v>
      </c>
      <c r="L206" s="199" t="s">
        <v>178</v>
      </c>
      <c r="M206" s="60"/>
      <c r="N206" s="204" t="s">
        <v>22</v>
      </c>
      <c r="O206" s="205" t="s">
        <v>44</v>
      </c>
      <c r="P206" s="129">
        <f>I206+J206</f>
        <v>0</v>
      </c>
      <c r="Q206" s="129">
        <f>ROUND(I206*H206,2)</f>
        <v>0</v>
      </c>
      <c r="R206" s="129">
        <f>ROUND(J206*H206,2)</f>
        <v>0</v>
      </c>
      <c r="S206" s="41"/>
      <c r="T206" s="206">
        <f>S206*H206</f>
        <v>0</v>
      </c>
      <c r="U206" s="206">
        <v>0</v>
      </c>
      <c r="V206" s="206">
        <f>U206*H206</f>
        <v>0</v>
      </c>
      <c r="W206" s="206">
        <v>0</v>
      </c>
      <c r="X206" s="207">
        <f>W206*H206</f>
        <v>0</v>
      </c>
      <c r="AR206" s="23" t="s">
        <v>179</v>
      </c>
      <c r="AT206" s="23" t="s">
        <v>174</v>
      </c>
      <c r="AU206" s="23" t="s">
        <v>89</v>
      </c>
      <c r="AY206" s="23" t="s">
        <v>172</v>
      </c>
      <c r="BE206" s="208">
        <f>IF(O206="základní",K206,0)</f>
        <v>0</v>
      </c>
      <c r="BF206" s="208">
        <f>IF(O206="snížená",K206,0)</f>
        <v>0</v>
      </c>
      <c r="BG206" s="208">
        <f>IF(O206="zákl. přenesená",K206,0)</f>
        <v>0</v>
      </c>
      <c r="BH206" s="208">
        <f>IF(O206="sníž. přenesená",K206,0)</f>
        <v>0</v>
      </c>
      <c r="BI206" s="208">
        <f>IF(O206="nulová",K206,0)</f>
        <v>0</v>
      </c>
      <c r="BJ206" s="23" t="s">
        <v>80</v>
      </c>
      <c r="BK206" s="208">
        <f>ROUND(P206*H206,2)</f>
        <v>0</v>
      </c>
      <c r="BL206" s="23" t="s">
        <v>179</v>
      </c>
      <c r="BM206" s="23" t="s">
        <v>356</v>
      </c>
    </row>
    <row r="207" spans="2:65" s="11" customFormat="1">
      <c r="B207" s="209"/>
      <c r="C207" s="210"/>
      <c r="D207" s="211" t="s">
        <v>181</v>
      </c>
      <c r="E207" s="212" t="s">
        <v>22</v>
      </c>
      <c r="F207" s="213" t="s">
        <v>357</v>
      </c>
      <c r="G207" s="210"/>
      <c r="H207" s="214">
        <v>16</v>
      </c>
      <c r="I207" s="215"/>
      <c r="J207" s="215"/>
      <c r="K207" s="210"/>
      <c r="L207" s="210"/>
      <c r="M207" s="216"/>
      <c r="N207" s="217"/>
      <c r="O207" s="218"/>
      <c r="P207" s="218"/>
      <c r="Q207" s="218"/>
      <c r="R207" s="218"/>
      <c r="S207" s="218"/>
      <c r="T207" s="218"/>
      <c r="U207" s="218"/>
      <c r="V207" s="218"/>
      <c r="W207" s="218"/>
      <c r="X207" s="219"/>
      <c r="AT207" s="220" t="s">
        <v>181</v>
      </c>
      <c r="AU207" s="220" t="s">
        <v>89</v>
      </c>
      <c r="AV207" s="11" t="s">
        <v>89</v>
      </c>
      <c r="AW207" s="11" t="s">
        <v>7</v>
      </c>
      <c r="AX207" s="11" t="s">
        <v>75</v>
      </c>
      <c r="AY207" s="220" t="s">
        <v>172</v>
      </c>
    </row>
    <row r="208" spans="2:65" s="12" customFormat="1">
      <c r="B208" s="221"/>
      <c r="C208" s="222"/>
      <c r="D208" s="223" t="s">
        <v>181</v>
      </c>
      <c r="E208" s="224" t="s">
        <v>22</v>
      </c>
      <c r="F208" s="225" t="s">
        <v>183</v>
      </c>
      <c r="G208" s="222"/>
      <c r="H208" s="226">
        <v>16</v>
      </c>
      <c r="I208" s="227"/>
      <c r="J208" s="227"/>
      <c r="K208" s="222"/>
      <c r="L208" s="222"/>
      <c r="M208" s="228"/>
      <c r="N208" s="229"/>
      <c r="O208" s="230"/>
      <c r="P208" s="230"/>
      <c r="Q208" s="230"/>
      <c r="R208" s="230"/>
      <c r="S208" s="230"/>
      <c r="T208" s="230"/>
      <c r="U208" s="230"/>
      <c r="V208" s="230"/>
      <c r="W208" s="230"/>
      <c r="X208" s="231"/>
      <c r="AT208" s="232" t="s">
        <v>181</v>
      </c>
      <c r="AU208" s="232" t="s">
        <v>89</v>
      </c>
      <c r="AV208" s="12" t="s">
        <v>179</v>
      </c>
      <c r="AW208" s="12" t="s">
        <v>7</v>
      </c>
      <c r="AX208" s="12" t="s">
        <v>80</v>
      </c>
      <c r="AY208" s="232" t="s">
        <v>172</v>
      </c>
    </row>
    <row r="209" spans="2:65" s="1" customFormat="1" ht="44.25" customHeight="1">
      <c r="B209" s="40"/>
      <c r="C209" s="197" t="s">
        <v>358</v>
      </c>
      <c r="D209" s="197" t="s">
        <v>174</v>
      </c>
      <c r="E209" s="198" t="s">
        <v>359</v>
      </c>
      <c r="F209" s="199" t="s">
        <v>360</v>
      </c>
      <c r="G209" s="200" t="s">
        <v>209</v>
      </c>
      <c r="H209" s="201">
        <v>4.8</v>
      </c>
      <c r="I209" s="202"/>
      <c r="J209" s="202"/>
      <c r="K209" s="203">
        <f>ROUND(P209*H209,2)</f>
        <v>0</v>
      </c>
      <c r="L209" s="199" t="s">
        <v>178</v>
      </c>
      <c r="M209" s="60"/>
      <c r="N209" s="204" t="s">
        <v>22</v>
      </c>
      <c r="O209" s="205" t="s">
        <v>44</v>
      </c>
      <c r="P209" s="129">
        <f>I209+J209</f>
        <v>0</v>
      </c>
      <c r="Q209" s="129">
        <f>ROUND(I209*H209,2)</f>
        <v>0</v>
      </c>
      <c r="R209" s="129">
        <f>ROUND(J209*H209,2)</f>
        <v>0</v>
      </c>
      <c r="S209" s="41"/>
      <c r="T209" s="206">
        <f>S209*H209</f>
        <v>0</v>
      </c>
      <c r="U209" s="206">
        <v>0</v>
      </c>
      <c r="V209" s="206">
        <f>U209*H209</f>
        <v>0</v>
      </c>
      <c r="W209" s="206">
        <v>0</v>
      </c>
      <c r="X209" s="207">
        <f>W209*H209</f>
        <v>0</v>
      </c>
      <c r="AR209" s="23" t="s">
        <v>179</v>
      </c>
      <c r="AT209" s="23" t="s">
        <v>174</v>
      </c>
      <c r="AU209" s="23" t="s">
        <v>89</v>
      </c>
      <c r="AY209" s="23" t="s">
        <v>172</v>
      </c>
      <c r="BE209" s="208">
        <f>IF(O209="základní",K209,0)</f>
        <v>0</v>
      </c>
      <c r="BF209" s="208">
        <f>IF(O209="snížená",K209,0)</f>
        <v>0</v>
      </c>
      <c r="BG209" s="208">
        <f>IF(O209="zákl. přenesená",K209,0)</f>
        <v>0</v>
      </c>
      <c r="BH209" s="208">
        <f>IF(O209="sníž. přenesená",K209,0)</f>
        <v>0</v>
      </c>
      <c r="BI209" s="208">
        <f>IF(O209="nulová",K209,0)</f>
        <v>0</v>
      </c>
      <c r="BJ209" s="23" t="s">
        <v>80</v>
      </c>
      <c r="BK209" s="208">
        <f>ROUND(P209*H209,2)</f>
        <v>0</v>
      </c>
      <c r="BL209" s="23" t="s">
        <v>179</v>
      </c>
      <c r="BM209" s="23" t="s">
        <v>361</v>
      </c>
    </row>
    <row r="210" spans="2:65" s="11" customFormat="1">
      <c r="B210" s="209"/>
      <c r="C210" s="210"/>
      <c r="D210" s="211" t="s">
        <v>181</v>
      </c>
      <c r="E210" s="212" t="s">
        <v>22</v>
      </c>
      <c r="F210" s="213" t="s">
        <v>362</v>
      </c>
      <c r="G210" s="210"/>
      <c r="H210" s="214">
        <v>4.8</v>
      </c>
      <c r="I210" s="215"/>
      <c r="J210" s="215"/>
      <c r="K210" s="210"/>
      <c r="L210" s="210"/>
      <c r="M210" s="216"/>
      <c r="N210" s="217"/>
      <c r="O210" s="218"/>
      <c r="P210" s="218"/>
      <c r="Q210" s="218"/>
      <c r="R210" s="218"/>
      <c r="S210" s="218"/>
      <c r="T210" s="218"/>
      <c r="U210" s="218"/>
      <c r="V210" s="218"/>
      <c r="W210" s="218"/>
      <c r="X210" s="219"/>
      <c r="AT210" s="220" t="s">
        <v>181</v>
      </c>
      <c r="AU210" s="220" t="s">
        <v>89</v>
      </c>
      <c r="AV210" s="11" t="s">
        <v>89</v>
      </c>
      <c r="AW210" s="11" t="s">
        <v>7</v>
      </c>
      <c r="AX210" s="11" t="s">
        <v>75</v>
      </c>
      <c r="AY210" s="220" t="s">
        <v>172</v>
      </c>
    </row>
    <row r="211" spans="2:65" s="12" customFormat="1">
      <c r="B211" s="221"/>
      <c r="C211" s="222"/>
      <c r="D211" s="223" t="s">
        <v>181</v>
      </c>
      <c r="E211" s="224" t="s">
        <v>22</v>
      </c>
      <c r="F211" s="225" t="s">
        <v>183</v>
      </c>
      <c r="G211" s="222"/>
      <c r="H211" s="226">
        <v>4.8</v>
      </c>
      <c r="I211" s="227"/>
      <c r="J211" s="227"/>
      <c r="K211" s="222"/>
      <c r="L211" s="222"/>
      <c r="M211" s="228"/>
      <c r="N211" s="229"/>
      <c r="O211" s="230"/>
      <c r="P211" s="230"/>
      <c r="Q211" s="230"/>
      <c r="R211" s="230"/>
      <c r="S211" s="230"/>
      <c r="T211" s="230"/>
      <c r="U211" s="230"/>
      <c r="V211" s="230"/>
      <c r="W211" s="230"/>
      <c r="X211" s="231"/>
      <c r="AT211" s="232" t="s">
        <v>181</v>
      </c>
      <c r="AU211" s="232" t="s">
        <v>89</v>
      </c>
      <c r="AV211" s="12" t="s">
        <v>179</v>
      </c>
      <c r="AW211" s="12" t="s">
        <v>7</v>
      </c>
      <c r="AX211" s="12" t="s">
        <v>80</v>
      </c>
      <c r="AY211" s="232" t="s">
        <v>172</v>
      </c>
    </row>
    <row r="212" spans="2:65" s="1" customFormat="1" ht="31.5" customHeight="1">
      <c r="B212" s="40"/>
      <c r="C212" s="197" t="s">
        <v>363</v>
      </c>
      <c r="D212" s="197" t="s">
        <v>174</v>
      </c>
      <c r="E212" s="198" t="s">
        <v>364</v>
      </c>
      <c r="F212" s="199" t="s">
        <v>365</v>
      </c>
      <c r="G212" s="200" t="s">
        <v>209</v>
      </c>
      <c r="H212" s="201">
        <v>30</v>
      </c>
      <c r="I212" s="202"/>
      <c r="J212" s="202"/>
      <c r="K212" s="203">
        <f>ROUND(P212*H212,2)</f>
        <v>0</v>
      </c>
      <c r="L212" s="199" t="s">
        <v>178</v>
      </c>
      <c r="M212" s="60"/>
      <c r="N212" s="204" t="s">
        <v>22</v>
      </c>
      <c r="O212" s="205" t="s">
        <v>44</v>
      </c>
      <c r="P212" s="129">
        <f>I212+J212</f>
        <v>0</v>
      </c>
      <c r="Q212" s="129">
        <f>ROUND(I212*H212,2)</f>
        <v>0</v>
      </c>
      <c r="R212" s="129">
        <f>ROUND(J212*H212,2)</f>
        <v>0</v>
      </c>
      <c r="S212" s="41"/>
      <c r="T212" s="206">
        <f>S212*H212</f>
        <v>0</v>
      </c>
      <c r="U212" s="206">
        <v>0</v>
      </c>
      <c r="V212" s="206">
        <f>U212*H212</f>
        <v>0</v>
      </c>
      <c r="W212" s="206">
        <v>0</v>
      </c>
      <c r="X212" s="207">
        <f>W212*H212</f>
        <v>0</v>
      </c>
      <c r="AR212" s="23" t="s">
        <v>179</v>
      </c>
      <c r="AT212" s="23" t="s">
        <v>174</v>
      </c>
      <c r="AU212" s="23" t="s">
        <v>89</v>
      </c>
      <c r="AY212" s="23" t="s">
        <v>172</v>
      </c>
      <c r="BE212" s="208">
        <f>IF(O212="základní",K212,0)</f>
        <v>0</v>
      </c>
      <c r="BF212" s="208">
        <f>IF(O212="snížená",K212,0)</f>
        <v>0</v>
      </c>
      <c r="BG212" s="208">
        <f>IF(O212="zákl. přenesená",K212,0)</f>
        <v>0</v>
      </c>
      <c r="BH212" s="208">
        <f>IF(O212="sníž. přenesená",K212,0)</f>
        <v>0</v>
      </c>
      <c r="BI212" s="208">
        <f>IF(O212="nulová",K212,0)</f>
        <v>0</v>
      </c>
      <c r="BJ212" s="23" t="s">
        <v>80</v>
      </c>
      <c r="BK212" s="208">
        <f>ROUND(P212*H212,2)</f>
        <v>0</v>
      </c>
      <c r="BL212" s="23" t="s">
        <v>179</v>
      </c>
      <c r="BM212" s="23" t="s">
        <v>366</v>
      </c>
    </row>
    <row r="213" spans="2:65" s="11" customFormat="1">
      <c r="B213" s="209"/>
      <c r="C213" s="210"/>
      <c r="D213" s="211" t="s">
        <v>181</v>
      </c>
      <c r="E213" s="212" t="s">
        <v>22</v>
      </c>
      <c r="F213" s="213" t="s">
        <v>367</v>
      </c>
      <c r="G213" s="210"/>
      <c r="H213" s="214">
        <v>50</v>
      </c>
      <c r="I213" s="215"/>
      <c r="J213" s="215"/>
      <c r="K213" s="210"/>
      <c r="L213" s="210"/>
      <c r="M213" s="216"/>
      <c r="N213" s="217"/>
      <c r="O213" s="218"/>
      <c r="P213" s="218"/>
      <c r="Q213" s="218"/>
      <c r="R213" s="218"/>
      <c r="S213" s="218"/>
      <c r="T213" s="218"/>
      <c r="U213" s="218"/>
      <c r="V213" s="218"/>
      <c r="W213" s="218"/>
      <c r="X213" s="219"/>
      <c r="AT213" s="220" t="s">
        <v>181</v>
      </c>
      <c r="AU213" s="220" t="s">
        <v>89</v>
      </c>
      <c r="AV213" s="11" t="s">
        <v>89</v>
      </c>
      <c r="AW213" s="11" t="s">
        <v>7</v>
      </c>
      <c r="AX213" s="11" t="s">
        <v>75</v>
      </c>
      <c r="AY213" s="220" t="s">
        <v>172</v>
      </c>
    </row>
    <row r="214" spans="2:65" s="12" customFormat="1">
      <c r="B214" s="221"/>
      <c r="C214" s="222"/>
      <c r="D214" s="211" t="s">
        <v>181</v>
      </c>
      <c r="E214" s="235" t="s">
        <v>99</v>
      </c>
      <c r="F214" s="236" t="s">
        <v>183</v>
      </c>
      <c r="G214" s="222"/>
      <c r="H214" s="237">
        <v>50</v>
      </c>
      <c r="I214" s="227"/>
      <c r="J214" s="227"/>
      <c r="K214" s="222"/>
      <c r="L214" s="222"/>
      <c r="M214" s="228"/>
      <c r="N214" s="229"/>
      <c r="O214" s="230"/>
      <c r="P214" s="230"/>
      <c r="Q214" s="230"/>
      <c r="R214" s="230"/>
      <c r="S214" s="230"/>
      <c r="T214" s="230"/>
      <c r="U214" s="230"/>
      <c r="V214" s="230"/>
      <c r="W214" s="230"/>
      <c r="X214" s="231"/>
      <c r="AT214" s="232" t="s">
        <v>181</v>
      </c>
      <c r="AU214" s="232" t="s">
        <v>89</v>
      </c>
      <c r="AV214" s="12" t="s">
        <v>179</v>
      </c>
      <c r="AW214" s="12" t="s">
        <v>7</v>
      </c>
      <c r="AX214" s="12" t="s">
        <v>75</v>
      </c>
      <c r="AY214" s="232" t="s">
        <v>172</v>
      </c>
    </row>
    <row r="215" spans="2:65" s="11" customFormat="1">
      <c r="B215" s="209"/>
      <c r="C215" s="210"/>
      <c r="D215" s="211" t="s">
        <v>181</v>
      </c>
      <c r="E215" s="212" t="s">
        <v>22</v>
      </c>
      <c r="F215" s="213" t="s">
        <v>368</v>
      </c>
      <c r="G215" s="210"/>
      <c r="H215" s="214">
        <v>30</v>
      </c>
      <c r="I215" s="215"/>
      <c r="J215" s="215"/>
      <c r="K215" s="210"/>
      <c r="L215" s="210"/>
      <c r="M215" s="216"/>
      <c r="N215" s="217"/>
      <c r="O215" s="218"/>
      <c r="P215" s="218"/>
      <c r="Q215" s="218"/>
      <c r="R215" s="218"/>
      <c r="S215" s="218"/>
      <c r="T215" s="218"/>
      <c r="U215" s="218"/>
      <c r="V215" s="218"/>
      <c r="W215" s="218"/>
      <c r="X215" s="219"/>
      <c r="AT215" s="220" t="s">
        <v>181</v>
      </c>
      <c r="AU215" s="220" t="s">
        <v>89</v>
      </c>
      <c r="AV215" s="11" t="s">
        <v>89</v>
      </c>
      <c r="AW215" s="11" t="s">
        <v>7</v>
      </c>
      <c r="AX215" s="11" t="s">
        <v>75</v>
      </c>
      <c r="AY215" s="220" t="s">
        <v>172</v>
      </c>
    </row>
    <row r="216" spans="2:65" s="12" customFormat="1">
      <c r="B216" s="221"/>
      <c r="C216" s="222"/>
      <c r="D216" s="223" t="s">
        <v>181</v>
      </c>
      <c r="E216" s="224" t="s">
        <v>22</v>
      </c>
      <c r="F216" s="225" t="s">
        <v>183</v>
      </c>
      <c r="G216" s="222"/>
      <c r="H216" s="226">
        <v>30</v>
      </c>
      <c r="I216" s="227"/>
      <c r="J216" s="227"/>
      <c r="K216" s="222"/>
      <c r="L216" s="222"/>
      <c r="M216" s="228"/>
      <c r="N216" s="229"/>
      <c r="O216" s="230"/>
      <c r="P216" s="230"/>
      <c r="Q216" s="230"/>
      <c r="R216" s="230"/>
      <c r="S216" s="230"/>
      <c r="T216" s="230"/>
      <c r="U216" s="230"/>
      <c r="V216" s="230"/>
      <c r="W216" s="230"/>
      <c r="X216" s="231"/>
      <c r="AT216" s="232" t="s">
        <v>181</v>
      </c>
      <c r="AU216" s="232" t="s">
        <v>89</v>
      </c>
      <c r="AV216" s="12" t="s">
        <v>179</v>
      </c>
      <c r="AW216" s="12" t="s">
        <v>7</v>
      </c>
      <c r="AX216" s="12" t="s">
        <v>80</v>
      </c>
      <c r="AY216" s="232" t="s">
        <v>172</v>
      </c>
    </row>
    <row r="217" spans="2:65" s="1" customFormat="1" ht="31.5" customHeight="1">
      <c r="B217" s="40"/>
      <c r="C217" s="197" t="s">
        <v>369</v>
      </c>
      <c r="D217" s="197" t="s">
        <v>174</v>
      </c>
      <c r="E217" s="198" t="s">
        <v>370</v>
      </c>
      <c r="F217" s="199" t="s">
        <v>371</v>
      </c>
      <c r="G217" s="200" t="s">
        <v>209</v>
      </c>
      <c r="H217" s="201">
        <v>9</v>
      </c>
      <c r="I217" s="202"/>
      <c r="J217" s="202"/>
      <c r="K217" s="203">
        <f>ROUND(P217*H217,2)</f>
        <v>0</v>
      </c>
      <c r="L217" s="199" t="s">
        <v>178</v>
      </c>
      <c r="M217" s="60"/>
      <c r="N217" s="204" t="s">
        <v>22</v>
      </c>
      <c r="O217" s="205" t="s">
        <v>44</v>
      </c>
      <c r="P217" s="129">
        <f>I217+J217</f>
        <v>0</v>
      </c>
      <c r="Q217" s="129">
        <f>ROUND(I217*H217,2)</f>
        <v>0</v>
      </c>
      <c r="R217" s="129">
        <f>ROUND(J217*H217,2)</f>
        <v>0</v>
      </c>
      <c r="S217" s="41"/>
      <c r="T217" s="206">
        <f>S217*H217</f>
        <v>0</v>
      </c>
      <c r="U217" s="206">
        <v>0</v>
      </c>
      <c r="V217" s="206">
        <f>U217*H217</f>
        <v>0</v>
      </c>
      <c r="W217" s="206">
        <v>0</v>
      </c>
      <c r="X217" s="207">
        <f>W217*H217</f>
        <v>0</v>
      </c>
      <c r="AR217" s="23" t="s">
        <v>179</v>
      </c>
      <c r="AT217" s="23" t="s">
        <v>174</v>
      </c>
      <c r="AU217" s="23" t="s">
        <v>89</v>
      </c>
      <c r="AY217" s="23" t="s">
        <v>172</v>
      </c>
      <c r="BE217" s="208">
        <f>IF(O217="základní",K217,0)</f>
        <v>0</v>
      </c>
      <c r="BF217" s="208">
        <f>IF(O217="snížená",K217,0)</f>
        <v>0</v>
      </c>
      <c r="BG217" s="208">
        <f>IF(O217="zákl. přenesená",K217,0)</f>
        <v>0</v>
      </c>
      <c r="BH217" s="208">
        <f>IF(O217="sníž. přenesená",K217,0)</f>
        <v>0</v>
      </c>
      <c r="BI217" s="208">
        <f>IF(O217="nulová",K217,0)</f>
        <v>0</v>
      </c>
      <c r="BJ217" s="23" t="s">
        <v>80</v>
      </c>
      <c r="BK217" s="208">
        <f>ROUND(P217*H217,2)</f>
        <v>0</v>
      </c>
      <c r="BL217" s="23" t="s">
        <v>179</v>
      </c>
      <c r="BM217" s="23" t="s">
        <v>372</v>
      </c>
    </row>
    <row r="218" spans="2:65" s="11" customFormat="1">
      <c r="B218" s="209"/>
      <c r="C218" s="210"/>
      <c r="D218" s="211" t="s">
        <v>181</v>
      </c>
      <c r="E218" s="212" t="s">
        <v>22</v>
      </c>
      <c r="F218" s="213" t="s">
        <v>373</v>
      </c>
      <c r="G218" s="210"/>
      <c r="H218" s="214">
        <v>9</v>
      </c>
      <c r="I218" s="215"/>
      <c r="J218" s="215"/>
      <c r="K218" s="210"/>
      <c r="L218" s="210"/>
      <c r="M218" s="216"/>
      <c r="N218" s="217"/>
      <c r="O218" s="218"/>
      <c r="P218" s="218"/>
      <c r="Q218" s="218"/>
      <c r="R218" s="218"/>
      <c r="S218" s="218"/>
      <c r="T218" s="218"/>
      <c r="U218" s="218"/>
      <c r="V218" s="218"/>
      <c r="W218" s="218"/>
      <c r="X218" s="219"/>
      <c r="AT218" s="220" t="s">
        <v>181</v>
      </c>
      <c r="AU218" s="220" t="s">
        <v>89</v>
      </c>
      <c r="AV218" s="11" t="s">
        <v>89</v>
      </c>
      <c r="AW218" s="11" t="s">
        <v>7</v>
      </c>
      <c r="AX218" s="11" t="s">
        <v>75</v>
      </c>
      <c r="AY218" s="220" t="s">
        <v>172</v>
      </c>
    </row>
    <row r="219" spans="2:65" s="12" customFormat="1">
      <c r="B219" s="221"/>
      <c r="C219" s="222"/>
      <c r="D219" s="223" t="s">
        <v>181</v>
      </c>
      <c r="E219" s="224" t="s">
        <v>22</v>
      </c>
      <c r="F219" s="225" t="s">
        <v>183</v>
      </c>
      <c r="G219" s="222"/>
      <c r="H219" s="226">
        <v>9</v>
      </c>
      <c r="I219" s="227"/>
      <c r="J219" s="227"/>
      <c r="K219" s="222"/>
      <c r="L219" s="222"/>
      <c r="M219" s="228"/>
      <c r="N219" s="229"/>
      <c r="O219" s="230"/>
      <c r="P219" s="230"/>
      <c r="Q219" s="230"/>
      <c r="R219" s="230"/>
      <c r="S219" s="230"/>
      <c r="T219" s="230"/>
      <c r="U219" s="230"/>
      <c r="V219" s="230"/>
      <c r="W219" s="230"/>
      <c r="X219" s="231"/>
      <c r="AT219" s="232" t="s">
        <v>181</v>
      </c>
      <c r="AU219" s="232" t="s">
        <v>89</v>
      </c>
      <c r="AV219" s="12" t="s">
        <v>179</v>
      </c>
      <c r="AW219" s="12" t="s">
        <v>7</v>
      </c>
      <c r="AX219" s="12" t="s">
        <v>80</v>
      </c>
      <c r="AY219" s="232" t="s">
        <v>172</v>
      </c>
    </row>
    <row r="220" spans="2:65" s="1" customFormat="1" ht="31.5" customHeight="1">
      <c r="B220" s="40"/>
      <c r="C220" s="197" t="s">
        <v>374</v>
      </c>
      <c r="D220" s="197" t="s">
        <v>174</v>
      </c>
      <c r="E220" s="198" t="s">
        <v>375</v>
      </c>
      <c r="F220" s="199" t="s">
        <v>376</v>
      </c>
      <c r="G220" s="200" t="s">
        <v>209</v>
      </c>
      <c r="H220" s="201">
        <v>20</v>
      </c>
      <c r="I220" s="202"/>
      <c r="J220" s="202"/>
      <c r="K220" s="203">
        <f>ROUND(P220*H220,2)</f>
        <v>0</v>
      </c>
      <c r="L220" s="199" t="s">
        <v>178</v>
      </c>
      <c r="M220" s="60"/>
      <c r="N220" s="204" t="s">
        <v>22</v>
      </c>
      <c r="O220" s="205" t="s">
        <v>44</v>
      </c>
      <c r="P220" s="129">
        <f>I220+J220</f>
        <v>0</v>
      </c>
      <c r="Q220" s="129">
        <f>ROUND(I220*H220,2)</f>
        <v>0</v>
      </c>
      <c r="R220" s="129">
        <f>ROUND(J220*H220,2)</f>
        <v>0</v>
      </c>
      <c r="S220" s="41"/>
      <c r="T220" s="206">
        <f>S220*H220</f>
        <v>0</v>
      </c>
      <c r="U220" s="206">
        <v>0</v>
      </c>
      <c r="V220" s="206">
        <f>U220*H220</f>
        <v>0</v>
      </c>
      <c r="W220" s="206">
        <v>0</v>
      </c>
      <c r="X220" s="207">
        <f>W220*H220</f>
        <v>0</v>
      </c>
      <c r="AR220" s="23" t="s">
        <v>179</v>
      </c>
      <c r="AT220" s="23" t="s">
        <v>174</v>
      </c>
      <c r="AU220" s="23" t="s">
        <v>89</v>
      </c>
      <c r="AY220" s="23" t="s">
        <v>172</v>
      </c>
      <c r="BE220" s="208">
        <f>IF(O220="základní",K220,0)</f>
        <v>0</v>
      </c>
      <c r="BF220" s="208">
        <f>IF(O220="snížená",K220,0)</f>
        <v>0</v>
      </c>
      <c r="BG220" s="208">
        <f>IF(O220="zákl. přenesená",K220,0)</f>
        <v>0</v>
      </c>
      <c r="BH220" s="208">
        <f>IF(O220="sníž. přenesená",K220,0)</f>
        <v>0</v>
      </c>
      <c r="BI220" s="208">
        <f>IF(O220="nulová",K220,0)</f>
        <v>0</v>
      </c>
      <c r="BJ220" s="23" t="s">
        <v>80</v>
      </c>
      <c r="BK220" s="208">
        <f>ROUND(P220*H220,2)</f>
        <v>0</v>
      </c>
      <c r="BL220" s="23" t="s">
        <v>179</v>
      </c>
      <c r="BM220" s="23" t="s">
        <v>377</v>
      </c>
    </row>
    <row r="221" spans="2:65" s="11" customFormat="1">
      <c r="B221" s="209"/>
      <c r="C221" s="210"/>
      <c r="D221" s="211" t="s">
        <v>181</v>
      </c>
      <c r="E221" s="212" t="s">
        <v>22</v>
      </c>
      <c r="F221" s="213" t="s">
        <v>378</v>
      </c>
      <c r="G221" s="210"/>
      <c r="H221" s="214">
        <v>20</v>
      </c>
      <c r="I221" s="215"/>
      <c r="J221" s="215"/>
      <c r="K221" s="210"/>
      <c r="L221" s="210"/>
      <c r="M221" s="216"/>
      <c r="N221" s="217"/>
      <c r="O221" s="218"/>
      <c r="P221" s="218"/>
      <c r="Q221" s="218"/>
      <c r="R221" s="218"/>
      <c r="S221" s="218"/>
      <c r="T221" s="218"/>
      <c r="U221" s="218"/>
      <c r="V221" s="218"/>
      <c r="W221" s="218"/>
      <c r="X221" s="219"/>
      <c r="AT221" s="220" t="s">
        <v>181</v>
      </c>
      <c r="AU221" s="220" t="s">
        <v>89</v>
      </c>
      <c r="AV221" s="11" t="s">
        <v>89</v>
      </c>
      <c r="AW221" s="11" t="s">
        <v>7</v>
      </c>
      <c r="AX221" s="11" t="s">
        <v>75</v>
      </c>
      <c r="AY221" s="220" t="s">
        <v>172</v>
      </c>
    </row>
    <row r="222" spans="2:65" s="12" customFormat="1">
      <c r="B222" s="221"/>
      <c r="C222" s="222"/>
      <c r="D222" s="223" t="s">
        <v>181</v>
      </c>
      <c r="E222" s="224" t="s">
        <v>22</v>
      </c>
      <c r="F222" s="225" t="s">
        <v>183</v>
      </c>
      <c r="G222" s="222"/>
      <c r="H222" s="226">
        <v>20</v>
      </c>
      <c r="I222" s="227"/>
      <c r="J222" s="227"/>
      <c r="K222" s="222"/>
      <c r="L222" s="222"/>
      <c r="M222" s="228"/>
      <c r="N222" s="229"/>
      <c r="O222" s="230"/>
      <c r="P222" s="230"/>
      <c r="Q222" s="230"/>
      <c r="R222" s="230"/>
      <c r="S222" s="230"/>
      <c r="T222" s="230"/>
      <c r="U222" s="230"/>
      <c r="V222" s="230"/>
      <c r="W222" s="230"/>
      <c r="X222" s="231"/>
      <c r="AT222" s="232" t="s">
        <v>181</v>
      </c>
      <c r="AU222" s="232" t="s">
        <v>89</v>
      </c>
      <c r="AV222" s="12" t="s">
        <v>179</v>
      </c>
      <c r="AW222" s="12" t="s">
        <v>7</v>
      </c>
      <c r="AX222" s="12" t="s">
        <v>80</v>
      </c>
      <c r="AY222" s="232" t="s">
        <v>172</v>
      </c>
    </row>
    <row r="223" spans="2:65" s="1" customFormat="1" ht="31.5" customHeight="1">
      <c r="B223" s="40"/>
      <c r="C223" s="197" t="s">
        <v>379</v>
      </c>
      <c r="D223" s="197" t="s">
        <v>174</v>
      </c>
      <c r="E223" s="198" t="s">
        <v>380</v>
      </c>
      <c r="F223" s="199" t="s">
        <v>381</v>
      </c>
      <c r="G223" s="200" t="s">
        <v>209</v>
      </c>
      <c r="H223" s="201">
        <v>6</v>
      </c>
      <c r="I223" s="202"/>
      <c r="J223" s="202"/>
      <c r="K223" s="203">
        <f>ROUND(P223*H223,2)</f>
        <v>0</v>
      </c>
      <c r="L223" s="199" t="s">
        <v>178</v>
      </c>
      <c r="M223" s="60"/>
      <c r="N223" s="204" t="s">
        <v>22</v>
      </c>
      <c r="O223" s="205" t="s">
        <v>44</v>
      </c>
      <c r="P223" s="129">
        <f>I223+J223</f>
        <v>0</v>
      </c>
      <c r="Q223" s="129">
        <f>ROUND(I223*H223,2)</f>
        <v>0</v>
      </c>
      <c r="R223" s="129">
        <f>ROUND(J223*H223,2)</f>
        <v>0</v>
      </c>
      <c r="S223" s="41"/>
      <c r="T223" s="206">
        <f>S223*H223</f>
        <v>0</v>
      </c>
      <c r="U223" s="206">
        <v>0</v>
      </c>
      <c r="V223" s="206">
        <f>U223*H223</f>
        <v>0</v>
      </c>
      <c r="W223" s="206">
        <v>0</v>
      </c>
      <c r="X223" s="207">
        <f>W223*H223</f>
        <v>0</v>
      </c>
      <c r="AR223" s="23" t="s">
        <v>179</v>
      </c>
      <c r="AT223" s="23" t="s">
        <v>174</v>
      </c>
      <c r="AU223" s="23" t="s">
        <v>89</v>
      </c>
      <c r="AY223" s="23" t="s">
        <v>172</v>
      </c>
      <c r="BE223" s="208">
        <f>IF(O223="základní",K223,0)</f>
        <v>0</v>
      </c>
      <c r="BF223" s="208">
        <f>IF(O223="snížená",K223,0)</f>
        <v>0</v>
      </c>
      <c r="BG223" s="208">
        <f>IF(O223="zákl. přenesená",K223,0)</f>
        <v>0</v>
      </c>
      <c r="BH223" s="208">
        <f>IF(O223="sníž. přenesená",K223,0)</f>
        <v>0</v>
      </c>
      <c r="BI223" s="208">
        <f>IF(O223="nulová",K223,0)</f>
        <v>0</v>
      </c>
      <c r="BJ223" s="23" t="s">
        <v>80</v>
      </c>
      <c r="BK223" s="208">
        <f>ROUND(P223*H223,2)</f>
        <v>0</v>
      </c>
      <c r="BL223" s="23" t="s">
        <v>179</v>
      </c>
      <c r="BM223" s="23" t="s">
        <v>382</v>
      </c>
    </row>
    <row r="224" spans="2:65" s="11" customFormat="1">
      <c r="B224" s="209"/>
      <c r="C224" s="210"/>
      <c r="D224" s="211" t="s">
        <v>181</v>
      </c>
      <c r="E224" s="212" t="s">
        <v>22</v>
      </c>
      <c r="F224" s="213" t="s">
        <v>383</v>
      </c>
      <c r="G224" s="210"/>
      <c r="H224" s="214">
        <v>6</v>
      </c>
      <c r="I224" s="215"/>
      <c r="J224" s="215"/>
      <c r="K224" s="210"/>
      <c r="L224" s="210"/>
      <c r="M224" s="216"/>
      <c r="N224" s="217"/>
      <c r="O224" s="218"/>
      <c r="P224" s="218"/>
      <c r="Q224" s="218"/>
      <c r="R224" s="218"/>
      <c r="S224" s="218"/>
      <c r="T224" s="218"/>
      <c r="U224" s="218"/>
      <c r="V224" s="218"/>
      <c r="W224" s="218"/>
      <c r="X224" s="219"/>
      <c r="AT224" s="220" t="s">
        <v>181</v>
      </c>
      <c r="AU224" s="220" t="s">
        <v>89</v>
      </c>
      <c r="AV224" s="11" t="s">
        <v>89</v>
      </c>
      <c r="AW224" s="11" t="s">
        <v>7</v>
      </c>
      <c r="AX224" s="11" t="s">
        <v>75</v>
      </c>
      <c r="AY224" s="220" t="s">
        <v>172</v>
      </c>
    </row>
    <row r="225" spans="2:65" s="12" customFormat="1">
      <c r="B225" s="221"/>
      <c r="C225" s="222"/>
      <c r="D225" s="223" t="s">
        <v>181</v>
      </c>
      <c r="E225" s="224" t="s">
        <v>22</v>
      </c>
      <c r="F225" s="225" t="s">
        <v>183</v>
      </c>
      <c r="G225" s="222"/>
      <c r="H225" s="226">
        <v>6</v>
      </c>
      <c r="I225" s="227"/>
      <c r="J225" s="227"/>
      <c r="K225" s="222"/>
      <c r="L225" s="222"/>
      <c r="M225" s="228"/>
      <c r="N225" s="229"/>
      <c r="O225" s="230"/>
      <c r="P225" s="230"/>
      <c r="Q225" s="230"/>
      <c r="R225" s="230"/>
      <c r="S225" s="230"/>
      <c r="T225" s="230"/>
      <c r="U225" s="230"/>
      <c r="V225" s="230"/>
      <c r="W225" s="230"/>
      <c r="X225" s="231"/>
      <c r="AT225" s="232" t="s">
        <v>181</v>
      </c>
      <c r="AU225" s="232" t="s">
        <v>89</v>
      </c>
      <c r="AV225" s="12" t="s">
        <v>179</v>
      </c>
      <c r="AW225" s="12" t="s">
        <v>7</v>
      </c>
      <c r="AX225" s="12" t="s">
        <v>80</v>
      </c>
      <c r="AY225" s="232" t="s">
        <v>172</v>
      </c>
    </row>
    <row r="226" spans="2:65" s="1" customFormat="1" ht="31.5" customHeight="1">
      <c r="B226" s="40"/>
      <c r="C226" s="197" t="s">
        <v>384</v>
      </c>
      <c r="D226" s="197" t="s">
        <v>174</v>
      </c>
      <c r="E226" s="198" t="s">
        <v>385</v>
      </c>
      <c r="F226" s="199" t="s">
        <v>386</v>
      </c>
      <c r="G226" s="200" t="s">
        <v>209</v>
      </c>
      <c r="H226" s="201">
        <v>14.784000000000001</v>
      </c>
      <c r="I226" s="202"/>
      <c r="J226" s="202"/>
      <c r="K226" s="203">
        <f>ROUND(P226*H226,2)</f>
        <v>0</v>
      </c>
      <c r="L226" s="199" t="s">
        <v>178</v>
      </c>
      <c r="M226" s="60"/>
      <c r="N226" s="204" t="s">
        <v>22</v>
      </c>
      <c r="O226" s="205" t="s">
        <v>44</v>
      </c>
      <c r="P226" s="129">
        <f>I226+J226</f>
        <v>0</v>
      </c>
      <c r="Q226" s="129">
        <f>ROUND(I226*H226,2)</f>
        <v>0</v>
      </c>
      <c r="R226" s="129">
        <f>ROUND(J226*H226,2)</f>
        <v>0</v>
      </c>
      <c r="S226" s="41"/>
      <c r="T226" s="206">
        <f>S226*H226</f>
        <v>0</v>
      </c>
      <c r="U226" s="206">
        <v>0</v>
      </c>
      <c r="V226" s="206">
        <f>U226*H226</f>
        <v>0</v>
      </c>
      <c r="W226" s="206">
        <v>0</v>
      </c>
      <c r="X226" s="207">
        <f>W226*H226</f>
        <v>0</v>
      </c>
      <c r="AR226" s="23" t="s">
        <v>179</v>
      </c>
      <c r="AT226" s="23" t="s">
        <v>174</v>
      </c>
      <c r="AU226" s="23" t="s">
        <v>89</v>
      </c>
      <c r="AY226" s="23" t="s">
        <v>172</v>
      </c>
      <c r="BE226" s="208">
        <f>IF(O226="základní",K226,0)</f>
        <v>0</v>
      </c>
      <c r="BF226" s="208">
        <f>IF(O226="snížená",K226,0)</f>
        <v>0</v>
      </c>
      <c r="BG226" s="208">
        <f>IF(O226="zákl. přenesená",K226,0)</f>
        <v>0</v>
      </c>
      <c r="BH226" s="208">
        <f>IF(O226="sníž. přenesená",K226,0)</f>
        <v>0</v>
      </c>
      <c r="BI226" s="208">
        <f>IF(O226="nulová",K226,0)</f>
        <v>0</v>
      </c>
      <c r="BJ226" s="23" t="s">
        <v>80</v>
      </c>
      <c r="BK226" s="208">
        <f>ROUND(P226*H226,2)</f>
        <v>0</v>
      </c>
      <c r="BL226" s="23" t="s">
        <v>179</v>
      </c>
      <c r="BM226" s="23" t="s">
        <v>387</v>
      </c>
    </row>
    <row r="227" spans="2:65" s="11" customFormat="1">
      <c r="B227" s="209"/>
      <c r="C227" s="210"/>
      <c r="D227" s="211" t="s">
        <v>181</v>
      </c>
      <c r="E227" s="212" t="s">
        <v>22</v>
      </c>
      <c r="F227" s="213" t="s">
        <v>388</v>
      </c>
      <c r="G227" s="210"/>
      <c r="H227" s="214">
        <v>24.64</v>
      </c>
      <c r="I227" s="215"/>
      <c r="J227" s="215"/>
      <c r="K227" s="210"/>
      <c r="L227" s="210"/>
      <c r="M227" s="216"/>
      <c r="N227" s="217"/>
      <c r="O227" s="218"/>
      <c r="P227" s="218"/>
      <c r="Q227" s="218"/>
      <c r="R227" s="218"/>
      <c r="S227" s="218"/>
      <c r="T227" s="218"/>
      <c r="U227" s="218"/>
      <c r="V227" s="218"/>
      <c r="W227" s="218"/>
      <c r="X227" s="219"/>
      <c r="AT227" s="220" t="s">
        <v>181</v>
      </c>
      <c r="AU227" s="220" t="s">
        <v>89</v>
      </c>
      <c r="AV227" s="11" t="s">
        <v>89</v>
      </c>
      <c r="AW227" s="11" t="s">
        <v>7</v>
      </c>
      <c r="AX227" s="11" t="s">
        <v>75</v>
      </c>
      <c r="AY227" s="220" t="s">
        <v>172</v>
      </c>
    </row>
    <row r="228" spans="2:65" s="12" customFormat="1">
      <c r="B228" s="221"/>
      <c r="C228" s="222"/>
      <c r="D228" s="211" t="s">
        <v>181</v>
      </c>
      <c r="E228" s="235" t="s">
        <v>109</v>
      </c>
      <c r="F228" s="236" t="s">
        <v>183</v>
      </c>
      <c r="G228" s="222"/>
      <c r="H228" s="237">
        <v>24.64</v>
      </c>
      <c r="I228" s="227"/>
      <c r="J228" s="227"/>
      <c r="K228" s="222"/>
      <c r="L228" s="222"/>
      <c r="M228" s="228"/>
      <c r="N228" s="229"/>
      <c r="O228" s="230"/>
      <c r="P228" s="230"/>
      <c r="Q228" s="230"/>
      <c r="R228" s="230"/>
      <c r="S228" s="230"/>
      <c r="T228" s="230"/>
      <c r="U228" s="230"/>
      <c r="V228" s="230"/>
      <c r="W228" s="230"/>
      <c r="X228" s="231"/>
      <c r="AT228" s="232" t="s">
        <v>181</v>
      </c>
      <c r="AU228" s="232" t="s">
        <v>89</v>
      </c>
      <c r="AV228" s="12" t="s">
        <v>179</v>
      </c>
      <c r="AW228" s="12" t="s">
        <v>7</v>
      </c>
      <c r="AX228" s="12" t="s">
        <v>75</v>
      </c>
      <c r="AY228" s="232" t="s">
        <v>172</v>
      </c>
    </row>
    <row r="229" spans="2:65" s="11" customFormat="1">
      <c r="B229" s="209"/>
      <c r="C229" s="210"/>
      <c r="D229" s="211" t="s">
        <v>181</v>
      </c>
      <c r="E229" s="212" t="s">
        <v>22</v>
      </c>
      <c r="F229" s="213" t="s">
        <v>389</v>
      </c>
      <c r="G229" s="210"/>
      <c r="H229" s="214">
        <v>14.784000000000001</v>
      </c>
      <c r="I229" s="215"/>
      <c r="J229" s="215"/>
      <c r="K229" s="210"/>
      <c r="L229" s="210"/>
      <c r="M229" s="216"/>
      <c r="N229" s="217"/>
      <c r="O229" s="218"/>
      <c r="P229" s="218"/>
      <c r="Q229" s="218"/>
      <c r="R229" s="218"/>
      <c r="S229" s="218"/>
      <c r="T229" s="218"/>
      <c r="U229" s="218"/>
      <c r="V229" s="218"/>
      <c r="W229" s="218"/>
      <c r="X229" s="219"/>
      <c r="AT229" s="220" t="s">
        <v>181</v>
      </c>
      <c r="AU229" s="220" t="s">
        <v>89</v>
      </c>
      <c r="AV229" s="11" t="s">
        <v>89</v>
      </c>
      <c r="AW229" s="11" t="s">
        <v>7</v>
      </c>
      <c r="AX229" s="11" t="s">
        <v>75</v>
      </c>
      <c r="AY229" s="220" t="s">
        <v>172</v>
      </c>
    </row>
    <row r="230" spans="2:65" s="12" customFormat="1">
      <c r="B230" s="221"/>
      <c r="C230" s="222"/>
      <c r="D230" s="223" t="s">
        <v>181</v>
      </c>
      <c r="E230" s="224" t="s">
        <v>22</v>
      </c>
      <c r="F230" s="225" t="s">
        <v>183</v>
      </c>
      <c r="G230" s="222"/>
      <c r="H230" s="226">
        <v>14.784000000000001</v>
      </c>
      <c r="I230" s="227"/>
      <c r="J230" s="227"/>
      <c r="K230" s="222"/>
      <c r="L230" s="222"/>
      <c r="M230" s="228"/>
      <c r="N230" s="229"/>
      <c r="O230" s="230"/>
      <c r="P230" s="230"/>
      <c r="Q230" s="230"/>
      <c r="R230" s="230"/>
      <c r="S230" s="230"/>
      <c r="T230" s="230"/>
      <c r="U230" s="230"/>
      <c r="V230" s="230"/>
      <c r="W230" s="230"/>
      <c r="X230" s="231"/>
      <c r="AT230" s="232" t="s">
        <v>181</v>
      </c>
      <c r="AU230" s="232" t="s">
        <v>89</v>
      </c>
      <c r="AV230" s="12" t="s">
        <v>179</v>
      </c>
      <c r="AW230" s="12" t="s">
        <v>7</v>
      </c>
      <c r="AX230" s="12" t="s">
        <v>80</v>
      </c>
      <c r="AY230" s="232" t="s">
        <v>172</v>
      </c>
    </row>
    <row r="231" spans="2:65" s="1" customFormat="1" ht="31.5" customHeight="1">
      <c r="B231" s="40"/>
      <c r="C231" s="197" t="s">
        <v>88</v>
      </c>
      <c r="D231" s="197" t="s">
        <v>174</v>
      </c>
      <c r="E231" s="198" t="s">
        <v>390</v>
      </c>
      <c r="F231" s="199" t="s">
        <v>391</v>
      </c>
      <c r="G231" s="200" t="s">
        <v>209</v>
      </c>
      <c r="H231" s="201">
        <v>4.4349999999999996</v>
      </c>
      <c r="I231" s="202"/>
      <c r="J231" s="202"/>
      <c r="K231" s="203">
        <f>ROUND(P231*H231,2)</f>
        <v>0</v>
      </c>
      <c r="L231" s="199" t="s">
        <v>178</v>
      </c>
      <c r="M231" s="60"/>
      <c r="N231" s="204" t="s">
        <v>22</v>
      </c>
      <c r="O231" s="205" t="s">
        <v>44</v>
      </c>
      <c r="P231" s="129">
        <f>I231+J231</f>
        <v>0</v>
      </c>
      <c r="Q231" s="129">
        <f>ROUND(I231*H231,2)</f>
        <v>0</v>
      </c>
      <c r="R231" s="129">
        <f>ROUND(J231*H231,2)</f>
        <v>0</v>
      </c>
      <c r="S231" s="41"/>
      <c r="T231" s="206">
        <f>S231*H231</f>
        <v>0</v>
      </c>
      <c r="U231" s="206">
        <v>0</v>
      </c>
      <c r="V231" s="206">
        <f>U231*H231</f>
        <v>0</v>
      </c>
      <c r="W231" s="206">
        <v>0</v>
      </c>
      <c r="X231" s="207">
        <f>W231*H231</f>
        <v>0</v>
      </c>
      <c r="AR231" s="23" t="s">
        <v>179</v>
      </c>
      <c r="AT231" s="23" t="s">
        <v>174</v>
      </c>
      <c r="AU231" s="23" t="s">
        <v>89</v>
      </c>
      <c r="AY231" s="23" t="s">
        <v>172</v>
      </c>
      <c r="BE231" s="208">
        <f>IF(O231="základní",K231,0)</f>
        <v>0</v>
      </c>
      <c r="BF231" s="208">
        <f>IF(O231="snížená",K231,0)</f>
        <v>0</v>
      </c>
      <c r="BG231" s="208">
        <f>IF(O231="zákl. přenesená",K231,0)</f>
        <v>0</v>
      </c>
      <c r="BH231" s="208">
        <f>IF(O231="sníž. přenesená",K231,0)</f>
        <v>0</v>
      </c>
      <c r="BI231" s="208">
        <f>IF(O231="nulová",K231,0)</f>
        <v>0</v>
      </c>
      <c r="BJ231" s="23" t="s">
        <v>80</v>
      </c>
      <c r="BK231" s="208">
        <f>ROUND(P231*H231,2)</f>
        <v>0</v>
      </c>
      <c r="BL231" s="23" t="s">
        <v>179</v>
      </c>
      <c r="BM231" s="23" t="s">
        <v>392</v>
      </c>
    </row>
    <row r="232" spans="2:65" s="11" customFormat="1">
      <c r="B232" s="209"/>
      <c r="C232" s="210"/>
      <c r="D232" s="211" t="s">
        <v>181</v>
      </c>
      <c r="E232" s="212" t="s">
        <v>22</v>
      </c>
      <c r="F232" s="213" t="s">
        <v>393</v>
      </c>
      <c r="G232" s="210"/>
      <c r="H232" s="214">
        <v>4.4349999999999996</v>
      </c>
      <c r="I232" s="215"/>
      <c r="J232" s="215"/>
      <c r="K232" s="210"/>
      <c r="L232" s="210"/>
      <c r="M232" s="216"/>
      <c r="N232" s="217"/>
      <c r="O232" s="218"/>
      <c r="P232" s="218"/>
      <c r="Q232" s="218"/>
      <c r="R232" s="218"/>
      <c r="S232" s="218"/>
      <c r="T232" s="218"/>
      <c r="U232" s="218"/>
      <c r="V232" s="218"/>
      <c r="W232" s="218"/>
      <c r="X232" s="219"/>
      <c r="AT232" s="220" t="s">
        <v>181</v>
      </c>
      <c r="AU232" s="220" t="s">
        <v>89</v>
      </c>
      <c r="AV232" s="11" t="s">
        <v>89</v>
      </c>
      <c r="AW232" s="11" t="s">
        <v>7</v>
      </c>
      <c r="AX232" s="11" t="s">
        <v>75</v>
      </c>
      <c r="AY232" s="220" t="s">
        <v>172</v>
      </c>
    </row>
    <row r="233" spans="2:65" s="12" customFormat="1">
      <c r="B233" s="221"/>
      <c r="C233" s="222"/>
      <c r="D233" s="223" t="s">
        <v>181</v>
      </c>
      <c r="E233" s="224" t="s">
        <v>22</v>
      </c>
      <c r="F233" s="225" t="s">
        <v>183</v>
      </c>
      <c r="G233" s="222"/>
      <c r="H233" s="226">
        <v>4.4349999999999996</v>
      </c>
      <c r="I233" s="227"/>
      <c r="J233" s="227"/>
      <c r="K233" s="222"/>
      <c r="L233" s="222"/>
      <c r="M233" s="228"/>
      <c r="N233" s="229"/>
      <c r="O233" s="230"/>
      <c r="P233" s="230"/>
      <c r="Q233" s="230"/>
      <c r="R233" s="230"/>
      <c r="S233" s="230"/>
      <c r="T233" s="230"/>
      <c r="U233" s="230"/>
      <c r="V233" s="230"/>
      <c r="W233" s="230"/>
      <c r="X233" s="231"/>
      <c r="AT233" s="232" t="s">
        <v>181</v>
      </c>
      <c r="AU233" s="232" t="s">
        <v>89</v>
      </c>
      <c r="AV233" s="12" t="s">
        <v>179</v>
      </c>
      <c r="AW233" s="12" t="s">
        <v>7</v>
      </c>
      <c r="AX233" s="12" t="s">
        <v>80</v>
      </c>
      <c r="AY233" s="232" t="s">
        <v>172</v>
      </c>
    </row>
    <row r="234" spans="2:65" s="1" customFormat="1" ht="31.5" customHeight="1">
      <c r="B234" s="40"/>
      <c r="C234" s="197" t="s">
        <v>394</v>
      </c>
      <c r="D234" s="197" t="s">
        <v>174</v>
      </c>
      <c r="E234" s="198" t="s">
        <v>395</v>
      </c>
      <c r="F234" s="199" t="s">
        <v>396</v>
      </c>
      <c r="G234" s="200" t="s">
        <v>209</v>
      </c>
      <c r="H234" s="201">
        <v>9.8559999999999999</v>
      </c>
      <c r="I234" s="202"/>
      <c r="J234" s="202"/>
      <c r="K234" s="203">
        <f>ROUND(P234*H234,2)</f>
        <v>0</v>
      </c>
      <c r="L234" s="199" t="s">
        <v>178</v>
      </c>
      <c r="M234" s="60"/>
      <c r="N234" s="204" t="s">
        <v>22</v>
      </c>
      <c r="O234" s="205" t="s">
        <v>44</v>
      </c>
      <c r="P234" s="129">
        <f>I234+J234</f>
        <v>0</v>
      </c>
      <c r="Q234" s="129">
        <f>ROUND(I234*H234,2)</f>
        <v>0</v>
      </c>
      <c r="R234" s="129">
        <f>ROUND(J234*H234,2)</f>
        <v>0</v>
      </c>
      <c r="S234" s="41"/>
      <c r="T234" s="206">
        <f>S234*H234</f>
        <v>0</v>
      </c>
      <c r="U234" s="206">
        <v>0</v>
      </c>
      <c r="V234" s="206">
        <f>U234*H234</f>
        <v>0</v>
      </c>
      <c r="W234" s="206">
        <v>0</v>
      </c>
      <c r="X234" s="207">
        <f>W234*H234</f>
        <v>0</v>
      </c>
      <c r="AR234" s="23" t="s">
        <v>179</v>
      </c>
      <c r="AT234" s="23" t="s">
        <v>174</v>
      </c>
      <c r="AU234" s="23" t="s">
        <v>89</v>
      </c>
      <c r="AY234" s="23" t="s">
        <v>172</v>
      </c>
      <c r="BE234" s="208">
        <f>IF(O234="základní",K234,0)</f>
        <v>0</v>
      </c>
      <c r="BF234" s="208">
        <f>IF(O234="snížená",K234,0)</f>
        <v>0</v>
      </c>
      <c r="BG234" s="208">
        <f>IF(O234="zákl. přenesená",K234,0)</f>
        <v>0</v>
      </c>
      <c r="BH234" s="208">
        <f>IF(O234="sníž. přenesená",K234,0)</f>
        <v>0</v>
      </c>
      <c r="BI234" s="208">
        <f>IF(O234="nulová",K234,0)</f>
        <v>0</v>
      </c>
      <c r="BJ234" s="23" t="s">
        <v>80</v>
      </c>
      <c r="BK234" s="208">
        <f>ROUND(P234*H234,2)</f>
        <v>0</v>
      </c>
      <c r="BL234" s="23" t="s">
        <v>179</v>
      </c>
      <c r="BM234" s="23" t="s">
        <v>397</v>
      </c>
    </row>
    <row r="235" spans="2:65" s="11" customFormat="1">
      <c r="B235" s="209"/>
      <c r="C235" s="210"/>
      <c r="D235" s="211" t="s">
        <v>181</v>
      </c>
      <c r="E235" s="212" t="s">
        <v>22</v>
      </c>
      <c r="F235" s="213" t="s">
        <v>398</v>
      </c>
      <c r="G235" s="210"/>
      <c r="H235" s="214">
        <v>9.8559999999999999</v>
      </c>
      <c r="I235" s="215"/>
      <c r="J235" s="215"/>
      <c r="K235" s="210"/>
      <c r="L235" s="210"/>
      <c r="M235" s="216"/>
      <c r="N235" s="217"/>
      <c r="O235" s="218"/>
      <c r="P235" s="218"/>
      <c r="Q235" s="218"/>
      <c r="R235" s="218"/>
      <c r="S235" s="218"/>
      <c r="T235" s="218"/>
      <c r="U235" s="218"/>
      <c r="V235" s="218"/>
      <c r="W235" s="218"/>
      <c r="X235" s="219"/>
      <c r="AT235" s="220" t="s">
        <v>181</v>
      </c>
      <c r="AU235" s="220" t="s">
        <v>89</v>
      </c>
      <c r="AV235" s="11" t="s">
        <v>89</v>
      </c>
      <c r="AW235" s="11" t="s">
        <v>7</v>
      </c>
      <c r="AX235" s="11" t="s">
        <v>75</v>
      </c>
      <c r="AY235" s="220" t="s">
        <v>172</v>
      </c>
    </row>
    <row r="236" spans="2:65" s="12" customFormat="1">
      <c r="B236" s="221"/>
      <c r="C236" s="222"/>
      <c r="D236" s="223" t="s">
        <v>181</v>
      </c>
      <c r="E236" s="224" t="s">
        <v>22</v>
      </c>
      <c r="F236" s="225" t="s">
        <v>183</v>
      </c>
      <c r="G236" s="222"/>
      <c r="H236" s="226">
        <v>9.8559999999999999</v>
      </c>
      <c r="I236" s="227"/>
      <c r="J236" s="227"/>
      <c r="K236" s="222"/>
      <c r="L236" s="222"/>
      <c r="M236" s="228"/>
      <c r="N236" s="229"/>
      <c r="O236" s="230"/>
      <c r="P236" s="230"/>
      <c r="Q236" s="230"/>
      <c r="R236" s="230"/>
      <c r="S236" s="230"/>
      <c r="T236" s="230"/>
      <c r="U236" s="230"/>
      <c r="V236" s="230"/>
      <c r="W236" s="230"/>
      <c r="X236" s="231"/>
      <c r="AT236" s="232" t="s">
        <v>181</v>
      </c>
      <c r="AU236" s="232" t="s">
        <v>89</v>
      </c>
      <c r="AV236" s="12" t="s">
        <v>179</v>
      </c>
      <c r="AW236" s="12" t="s">
        <v>7</v>
      </c>
      <c r="AX236" s="12" t="s">
        <v>80</v>
      </c>
      <c r="AY236" s="232" t="s">
        <v>172</v>
      </c>
    </row>
    <row r="237" spans="2:65" s="1" customFormat="1" ht="31.5" customHeight="1">
      <c r="B237" s="40"/>
      <c r="C237" s="197" t="s">
        <v>399</v>
      </c>
      <c r="D237" s="197" t="s">
        <v>174</v>
      </c>
      <c r="E237" s="198" t="s">
        <v>400</v>
      </c>
      <c r="F237" s="199" t="s">
        <v>401</v>
      </c>
      <c r="G237" s="200" t="s">
        <v>209</v>
      </c>
      <c r="H237" s="201">
        <v>2.9569999999999999</v>
      </c>
      <c r="I237" s="202"/>
      <c r="J237" s="202"/>
      <c r="K237" s="203">
        <f>ROUND(P237*H237,2)</f>
        <v>0</v>
      </c>
      <c r="L237" s="199" t="s">
        <v>178</v>
      </c>
      <c r="M237" s="60"/>
      <c r="N237" s="204" t="s">
        <v>22</v>
      </c>
      <c r="O237" s="205" t="s">
        <v>44</v>
      </c>
      <c r="P237" s="129">
        <f>I237+J237</f>
        <v>0</v>
      </c>
      <c r="Q237" s="129">
        <f>ROUND(I237*H237,2)</f>
        <v>0</v>
      </c>
      <c r="R237" s="129">
        <f>ROUND(J237*H237,2)</f>
        <v>0</v>
      </c>
      <c r="S237" s="41"/>
      <c r="T237" s="206">
        <f>S237*H237</f>
        <v>0</v>
      </c>
      <c r="U237" s="206">
        <v>0</v>
      </c>
      <c r="V237" s="206">
        <f>U237*H237</f>
        <v>0</v>
      </c>
      <c r="W237" s="206">
        <v>0</v>
      </c>
      <c r="X237" s="207">
        <f>W237*H237</f>
        <v>0</v>
      </c>
      <c r="AR237" s="23" t="s">
        <v>179</v>
      </c>
      <c r="AT237" s="23" t="s">
        <v>174</v>
      </c>
      <c r="AU237" s="23" t="s">
        <v>89</v>
      </c>
      <c r="AY237" s="23" t="s">
        <v>172</v>
      </c>
      <c r="BE237" s="208">
        <f>IF(O237="základní",K237,0)</f>
        <v>0</v>
      </c>
      <c r="BF237" s="208">
        <f>IF(O237="snížená",K237,0)</f>
        <v>0</v>
      </c>
      <c r="BG237" s="208">
        <f>IF(O237="zákl. přenesená",K237,0)</f>
        <v>0</v>
      </c>
      <c r="BH237" s="208">
        <f>IF(O237="sníž. přenesená",K237,0)</f>
        <v>0</v>
      </c>
      <c r="BI237" s="208">
        <f>IF(O237="nulová",K237,0)</f>
        <v>0</v>
      </c>
      <c r="BJ237" s="23" t="s">
        <v>80</v>
      </c>
      <c r="BK237" s="208">
        <f>ROUND(P237*H237,2)</f>
        <v>0</v>
      </c>
      <c r="BL237" s="23" t="s">
        <v>179</v>
      </c>
      <c r="BM237" s="23" t="s">
        <v>402</v>
      </c>
    </row>
    <row r="238" spans="2:65" s="11" customFormat="1">
      <c r="B238" s="209"/>
      <c r="C238" s="210"/>
      <c r="D238" s="211" t="s">
        <v>181</v>
      </c>
      <c r="E238" s="212" t="s">
        <v>22</v>
      </c>
      <c r="F238" s="213" t="s">
        <v>403</v>
      </c>
      <c r="G238" s="210"/>
      <c r="H238" s="214">
        <v>2.9569999999999999</v>
      </c>
      <c r="I238" s="215"/>
      <c r="J238" s="215"/>
      <c r="K238" s="210"/>
      <c r="L238" s="210"/>
      <c r="M238" s="216"/>
      <c r="N238" s="217"/>
      <c r="O238" s="218"/>
      <c r="P238" s="218"/>
      <c r="Q238" s="218"/>
      <c r="R238" s="218"/>
      <c r="S238" s="218"/>
      <c r="T238" s="218"/>
      <c r="U238" s="218"/>
      <c r="V238" s="218"/>
      <c r="W238" s="218"/>
      <c r="X238" s="219"/>
      <c r="AT238" s="220" t="s">
        <v>181</v>
      </c>
      <c r="AU238" s="220" t="s">
        <v>89</v>
      </c>
      <c r="AV238" s="11" t="s">
        <v>89</v>
      </c>
      <c r="AW238" s="11" t="s">
        <v>7</v>
      </c>
      <c r="AX238" s="11" t="s">
        <v>75</v>
      </c>
      <c r="AY238" s="220" t="s">
        <v>172</v>
      </c>
    </row>
    <row r="239" spans="2:65" s="12" customFormat="1">
      <c r="B239" s="221"/>
      <c r="C239" s="222"/>
      <c r="D239" s="223" t="s">
        <v>181</v>
      </c>
      <c r="E239" s="224" t="s">
        <v>22</v>
      </c>
      <c r="F239" s="225" t="s">
        <v>183</v>
      </c>
      <c r="G239" s="222"/>
      <c r="H239" s="226">
        <v>2.9569999999999999</v>
      </c>
      <c r="I239" s="227"/>
      <c r="J239" s="227"/>
      <c r="K239" s="222"/>
      <c r="L239" s="222"/>
      <c r="M239" s="228"/>
      <c r="N239" s="229"/>
      <c r="O239" s="230"/>
      <c r="P239" s="230"/>
      <c r="Q239" s="230"/>
      <c r="R239" s="230"/>
      <c r="S239" s="230"/>
      <c r="T239" s="230"/>
      <c r="U239" s="230"/>
      <c r="V239" s="230"/>
      <c r="W239" s="230"/>
      <c r="X239" s="231"/>
      <c r="AT239" s="232" t="s">
        <v>181</v>
      </c>
      <c r="AU239" s="232" t="s">
        <v>89</v>
      </c>
      <c r="AV239" s="12" t="s">
        <v>179</v>
      </c>
      <c r="AW239" s="12" t="s">
        <v>7</v>
      </c>
      <c r="AX239" s="12" t="s">
        <v>80</v>
      </c>
      <c r="AY239" s="232" t="s">
        <v>172</v>
      </c>
    </row>
    <row r="240" spans="2:65" s="1" customFormat="1" ht="31.5" customHeight="1">
      <c r="B240" s="40"/>
      <c r="C240" s="197" t="s">
        <v>404</v>
      </c>
      <c r="D240" s="197" t="s">
        <v>174</v>
      </c>
      <c r="E240" s="198" t="s">
        <v>405</v>
      </c>
      <c r="F240" s="199" t="s">
        <v>406</v>
      </c>
      <c r="G240" s="200" t="s">
        <v>177</v>
      </c>
      <c r="H240" s="201">
        <v>39.200000000000003</v>
      </c>
      <c r="I240" s="202"/>
      <c r="J240" s="202"/>
      <c r="K240" s="203">
        <f>ROUND(P240*H240,2)</f>
        <v>0</v>
      </c>
      <c r="L240" s="199" t="s">
        <v>178</v>
      </c>
      <c r="M240" s="60"/>
      <c r="N240" s="204" t="s">
        <v>22</v>
      </c>
      <c r="O240" s="205" t="s">
        <v>44</v>
      </c>
      <c r="P240" s="129">
        <f>I240+J240</f>
        <v>0</v>
      </c>
      <c r="Q240" s="129">
        <f>ROUND(I240*H240,2)</f>
        <v>0</v>
      </c>
      <c r="R240" s="129">
        <f>ROUND(J240*H240,2)</f>
        <v>0</v>
      </c>
      <c r="S240" s="41"/>
      <c r="T240" s="206">
        <f>S240*H240</f>
        <v>0</v>
      </c>
      <c r="U240" s="206">
        <v>8.4000000000000003E-4</v>
      </c>
      <c r="V240" s="206">
        <f>U240*H240</f>
        <v>3.2928000000000006E-2</v>
      </c>
      <c r="W240" s="206">
        <v>0</v>
      </c>
      <c r="X240" s="207">
        <f>W240*H240</f>
        <v>0</v>
      </c>
      <c r="AR240" s="23" t="s">
        <v>179</v>
      </c>
      <c r="AT240" s="23" t="s">
        <v>174</v>
      </c>
      <c r="AU240" s="23" t="s">
        <v>89</v>
      </c>
      <c r="AY240" s="23" t="s">
        <v>172</v>
      </c>
      <c r="BE240" s="208">
        <f>IF(O240="základní",K240,0)</f>
        <v>0</v>
      </c>
      <c r="BF240" s="208">
        <f>IF(O240="snížená",K240,0)</f>
        <v>0</v>
      </c>
      <c r="BG240" s="208">
        <f>IF(O240="zákl. přenesená",K240,0)</f>
        <v>0</v>
      </c>
      <c r="BH240" s="208">
        <f>IF(O240="sníž. přenesená",K240,0)</f>
        <v>0</v>
      </c>
      <c r="BI240" s="208">
        <f>IF(O240="nulová",K240,0)</f>
        <v>0</v>
      </c>
      <c r="BJ240" s="23" t="s">
        <v>80</v>
      </c>
      <c r="BK240" s="208">
        <f>ROUND(P240*H240,2)</f>
        <v>0</v>
      </c>
      <c r="BL240" s="23" t="s">
        <v>179</v>
      </c>
      <c r="BM240" s="23" t="s">
        <v>407</v>
      </c>
    </row>
    <row r="241" spans="2:65" s="11" customFormat="1">
      <c r="B241" s="209"/>
      <c r="C241" s="210"/>
      <c r="D241" s="211" t="s">
        <v>181</v>
      </c>
      <c r="E241" s="212" t="s">
        <v>22</v>
      </c>
      <c r="F241" s="213" t="s">
        <v>408</v>
      </c>
      <c r="G241" s="210"/>
      <c r="H241" s="214">
        <v>56</v>
      </c>
      <c r="I241" s="215"/>
      <c r="J241" s="215"/>
      <c r="K241" s="210"/>
      <c r="L241" s="210"/>
      <c r="M241" s="216"/>
      <c r="N241" s="217"/>
      <c r="O241" s="218"/>
      <c r="P241" s="218"/>
      <c r="Q241" s="218"/>
      <c r="R241" s="218"/>
      <c r="S241" s="218"/>
      <c r="T241" s="218"/>
      <c r="U241" s="218"/>
      <c r="V241" s="218"/>
      <c r="W241" s="218"/>
      <c r="X241" s="219"/>
      <c r="AT241" s="220" t="s">
        <v>181</v>
      </c>
      <c r="AU241" s="220" t="s">
        <v>89</v>
      </c>
      <c r="AV241" s="11" t="s">
        <v>89</v>
      </c>
      <c r="AW241" s="11" t="s">
        <v>7</v>
      </c>
      <c r="AX241" s="11" t="s">
        <v>75</v>
      </c>
      <c r="AY241" s="220" t="s">
        <v>172</v>
      </c>
    </row>
    <row r="242" spans="2:65" s="12" customFormat="1">
      <c r="B242" s="221"/>
      <c r="C242" s="222"/>
      <c r="D242" s="211" t="s">
        <v>181</v>
      </c>
      <c r="E242" s="235" t="s">
        <v>111</v>
      </c>
      <c r="F242" s="236" t="s">
        <v>183</v>
      </c>
      <c r="G242" s="222"/>
      <c r="H242" s="237">
        <v>56</v>
      </c>
      <c r="I242" s="227"/>
      <c r="J242" s="227"/>
      <c r="K242" s="222"/>
      <c r="L242" s="222"/>
      <c r="M242" s="228"/>
      <c r="N242" s="229"/>
      <c r="O242" s="230"/>
      <c r="P242" s="230"/>
      <c r="Q242" s="230"/>
      <c r="R242" s="230"/>
      <c r="S242" s="230"/>
      <c r="T242" s="230"/>
      <c r="U242" s="230"/>
      <c r="V242" s="230"/>
      <c r="W242" s="230"/>
      <c r="X242" s="231"/>
      <c r="AT242" s="232" t="s">
        <v>181</v>
      </c>
      <c r="AU242" s="232" t="s">
        <v>89</v>
      </c>
      <c r="AV242" s="12" t="s">
        <v>179</v>
      </c>
      <c r="AW242" s="12" t="s">
        <v>7</v>
      </c>
      <c r="AX242" s="12" t="s">
        <v>75</v>
      </c>
      <c r="AY242" s="232" t="s">
        <v>172</v>
      </c>
    </row>
    <row r="243" spans="2:65" s="11" customFormat="1">
      <c r="B243" s="209"/>
      <c r="C243" s="210"/>
      <c r="D243" s="211" t="s">
        <v>181</v>
      </c>
      <c r="E243" s="212" t="s">
        <v>22</v>
      </c>
      <c r="F243" s="213" t="s">
        <v>409</v>
      </c>
      <c r="G243" s="210"/>
      <c r="H243" s="214">
        <v>39.200000000000003</v>
      </c>
      <c r="I243" s="215"/>
      <c r="J243" s="215"/>
      <c r="K243" s="210"/>
      <c r="L243" s="210"/>
      <c r="M243" s="216"/>
      <c r="N243" s="217"/>
      <c r="O243" s="218"/>
      <c r="P243" s="218"/>
      <c r="Q243" s="218"/>
      <c r="R243" s="218"/>
      <c r="S243" s="218"/>
      <c r="T243" s="218"/>
      <c r="U243" s="218"/>
      <c r="V243" s="218"/>
      <c r="W243" s="218"/>
      <c r="X243" s="219"/>
      <c r="AT243" s="220" t="s">
        <v>181</v>
      </c>
      <c r="AU243" s="220" t="s">
        <v>89</v>
      </c>
      <c r="AV243" s="11" t="s">
        <v>89</v>
      </c>
      <c r="AW243" s="11" t="s">
        <v>7</v>
      </c>
      <c r="AX243" s="11" t="s">
        <v>75</v>
      </c>
      <c r="AY243" s="220" t="s">
        <v>172</v>
      </c>
    </row>
    <row r="244" spans="2:65" s="12" customFormat="1">
      <c r="B244" s="221"/>
      <c r="C244" s="222"/>
      <c r="D244" s="223" t="s">
        <v>181</v>
      </c>
      <c r="E244" s="224" t="s">
        <v>22</v>
      </c>
      <c r="F244" s="225" t="s">
        <v>183</v>
      </c>
      <c r="G244" s="222"/>
      <c r="H244" s="226">
        <v>39.200000000000003</v>
      </c>
      <c r="I244" s="227"/>
      <c r="J244" s="227"/>
      <c r="K244" s="222"/>
      <c r="L244" s="222"/>
      <c r="M244" s="228"/>
      <c r="N244" s="229"/>
      <c r="O244" s="230"/>
      <c r="P244" s="230"/>
      <c r="Q244" s="230"/>
      <c r="R244" s="230"/>
      <c r="S244" s="230"/>
      <c r="T244" s="230"/>
      <c r="U244" s="230"/>
      <c r="V244" s="230"/>
      <c r="W244" s="230"/>
      <c r="X244" s="231"/>
      <c r="AT244" s="232" t="s">
        <v>181</v>
      </c>
      <c r="AU244" s="232" t="s">
        <v>89</v>
      </c>
      <c r="AV244" s="12" t="s">
        <v>179</v>
      </c>
      <c r="AW244" s="12" t="s">
        <v>7</v>
      </c>
      <c r="AX244" s="12" t="s">
        <v>80</v>
      </c>
      <c r="AY244" s="232" t="s">
        <v>172</v>
      </c>
    </row>
    <row r="245" spans="2:65" s="1" customFormat="1" ht="31.5" customHeight="1">
      <c r="B245" s="40"/>
      <c r="C245" s="197" t="s">
        <v>410</v>
      </c>
      <c r="D245" s="197" t="s">
        <v>174</v>
      </c>
      <c r="E245" s="198" t="s">
        <v>411</v>
      </c>
      <c r="F245" s="199" t="s">
        <v>412</v>
      </c>
      <c r="G245" s="200" t="s">
        <v>177</v>
      </c>
      <c r="H245" s="201">
        <v>16.8</v>
      </c>
      <c r="I245" s="202"/>
      <c r="J245" s="202"/>
      <c r="K245" s="203">
        <f>ROUND(P245*H245,2)</f>
        <v>0</v>
      </c>
      <c r="L245" s="199" t="s">
        <v>178</v>
      </c>
      <c r="M245" s="60"/>
      <c r="N245" s="204" t="s">
        <v>22</v>
      </c>
      <c r="O245" s="205" t="s">
        <v>44</v>
      </c>
      <c r="P245" s="129">
        <f>I245+J245</f>
        <v>0</v>
      </c>
      <c r="Q245" s="129">
        <f>ROUND(I245*H245,2)</f>
        <v>0</v>
      </c>
      <c r="R245" s="129">
        <f>ROUND(J245*H245,2)</f>
        <v>0</v>
      </c>
      <c r="S245" s="41"/>
      <c r="T245" s="206">
        <f>S245*H245</f>
        <v>0</v>
      </c>
      <c r="U245" s="206">
        <v>8.4999999999999995E-4</v>
      </c>
      <c r="V245" s="206">
        <f>U245*H245</f>
        <v>1.4279999999999999E-2</v>
      </c>
      <c r="W245" s="206">
        <v>0</v>
      </c>
      <c r="X245" s="207">
        <f>W245*H245</f>
        <v>0</v>
      </c>
      <c r="AR245" s="23" t="s">
        <v>179</v>
      </c>
      <c r="AT245" s="23" t="s">
        <v>174</v>
      </c>
      <c r="AU245" s="23" t="s">
        <v>89</v>
      </c>
      <c r="AY245" s="23" t="s">
        <v>172</v>
      </c>
      <c r="BE245" s="208">
        <f>IF(O245="základní",K245,0)</f>
        <v>0</v>
      </c>
      <c r="BF245" s="208">
        <f>IF(O245="snížená",K245,0)</f>
        <v>0</v>
      </c>
      <c r="BG245" s="208">
        <f>IF(O245="zákl. přenesená",K245,0)</f>
        <v>0</v>
      </c>
      <c r="BH245" s="208">
        <f>IF(O245="sníž. přenesená",K245,0)</f>
        <v>0</v>
      </c>
      <c r="BI245" s="208">
        <f>IF(O245="nulová",K245,0)</f>
        <v>0</v>
      </c>
      <c r="BJ245" s="23" t="s">
        <v>80</v>
      </c>
      <c r="BK245" s="208">
        <f>ROUND(P245*H245,2)</f>
        <v>0</v>
      </c>
      <c r="BL245" s="23" t="s">
        <v>179</v>
      </c>
      <c r="BM245" s="23" t="s">
        <v>413</v>
      </c>
    </row>
    <row r="246" spans="2:65" s="11" customFormat="1">
      <c r="B246" s="209"/>
      <c r="C246" s="210"/>
      <c r="D246" s="211" t="s">
        <v>181</v>
      </c>
      <c r="E246" s="212" t="s">
        <v>22</v>
      </c>
      <c r="F246" s="213" t="s">
        <v>414</v>
      </c>
      <c r="G246" s="210"/>
      <c r="H246" s="214">
        <v>16.8</v>
      </c>
      <c r="I246" s="215"/>
      <c r="J246" s="215"/>
      <c r="K246" s="210"/>
      <c r="L246" s="210"/>
      <c r="M246" s="216"/>
      <c r="N246" s="217"/>
      <c r="O246" s="218"/>
      <c r="P246" s="218"/>
      <c r="Q246" s="218"/>
      <c r="R246" s="218"/>
      <c r="S246" s="218"/>
      <c r="T246" s="218"/>
      <c r="U246" s="218"/>
      <c r="V246" s="218"/>
      <c r="W246" s="218"/>
      <c r="X246" s="219"/>
      <c r="AT246" s="220" t="s">
        <v>181</v>
      </c>
      <c r="AU246" s="220" t="s">
        <v>89</v>
      </c>
      <c r="AV246" s="11" t="s">
        <v>89</v>
      </c>
      <c r="AW246" s="11" t="s">
        <v>7</v>
      </c>
      <c r="AX246" s="11" t="s">
        <v>75</v>
      </c>
      <c r="AY246" s="220" t="s">
        <v>172</v>
      </c>
    </row>
    <row r="247" spans="2:65" s="12" customFormat="1">
      <c r="B247" s="221"/>
      <c r="C247" s="222"/>
      <c r="D247" s="223" t="s">
        <v>181</v>
      </c>
      <c r="E247" s="224" t="s">
        <v>22</v>
      </c>
      <c r="F247" s="225" t="s">
        <v>183</v>
      </c>
      <c r="G247" s="222"/>
      <c r="H247" s="226">
        <v>16.8</v>
      </c>
      <c r="I247" s="227"/>
      <c r="J247" s="227"/>
      <c r="K247" s="222"/>
      <c r="L247" s="222"/>
      <c r="M247" s="228"/>
      <c r="N247" s="229"/>
      <c r="O247" s="230"/>
      <c r="P247" s="230"/>
      <c r="Q247" s="230"/>
      <c r="R247" s="230"/>
      <c r="S247" s="230"/>
      <c r="T247" s="230"/>
      <c r="U247" s="230"/>
      <c r="V247" s="230"/>
      <c r="W247" s="230"/>
      <c r="X247" s="231"/>
      <c r="AT247" s="232" t="s">
        <v>181</v>
      </c>
      <c r="AU247" s="232" t="s">
        <v>89</v>
      </c>
      <c r="AV247" s="12" t="s">
        <v>179</v>
      </c>
      <c r="AW247" s="12" t="s">
        <v>7</v>
      </c>
      <c r="AX247" s="12" t="s">
        <v>80</v>
      </c>
      <c r="AY247" s="232" t="s">
        <v>172</v>
      </c>
    </row>
    <row r="248" spans="2:65" s="1" customFormat="1" ht="31.5" customHeight="1">
      <c r="B248" s="40"/>
      <c r="C248" s="197" t="s">
        <v>415</v>
      </c>
      <c r="D248" s="197" t="s">
        <v>174</v>
      </c>
      <c r="E248" s="198" t="s">
        <v>416</v>
      </c>
      <c r="F248" s="199" t="s">
        <v>417</v>
      </c>
      <c r="G248" s="200" t="s">
        <v>177</v>
      </c>
      <c r="H248" s="201">
        <v>39.200000000000003</v>
      </c>
      <c r="I248" s="202"/>
      <c r="J248" s="202"/>
      <c r="K248" s="203">
        <f>ROUND(P248*H248,2)</f>
        <v>0</v>
      </c>
      <c r="L248" s="199" t="s">
        <v>178</v>
      </c>
      <c r="M248" s="60"/>
      <c r="N248" s="204" t="s">
        <v>22</v>
      </c>
      <c r="O248" s="205" t="s">
        <v>44</v>
      </c>
      <c r="P248" s="129">
        <f>I248+J248</f>
        <v>0</v>
      </c>
      <c r="Q248" s="129">
        <f>ROUND(I248*H248,2)</f>
        <v>0</v>
      </c>
      <c r="R248" s="129">
        <f>ROUND(J248*H248,2)</f>
        <v>0</v>
      </c>
      <c r="S248" s="41"/>
      <c r="T248" s="206">
        <f>S248*H248</f>
        <v>0</v>
      </c>
      <c r="U248" s="206">
        <v>0</v>
      </c>
      <c r="V248" s="206">
        <f>U248*H248</f>
        <v>0</v>
      </c>
      <c r="W248" s="206">
        <v>0</v>
      </c>
      <c r="X248" s="207">
        <f>W248*H248</f>
        <v>0</v>
      </c>
      <c r="AR248" s="23" t="s">
        <v>179</v>
      </c>
      <c r="AT248" s="23" t="s">
        <v>174</v>
      </c>
      <c r="AU248" s="23" t="s">
        <v>89</v>
      </c>
      <c r="AY248" s="23" t="s">
        <v>172</v>
      </c>
      <c r="BE248" s="208">
        <f>IF(O248="základní",K248,0)</f>
        <v>0</v>
      </c>
      <c r="BF248" s="208">
        <f>IF(O248="snížená",K248,0)</f>
        <v>0</v>
      </c>
      <c r="BG248" s="208">
        <f>IF(O248="zákl. přenesená",K248,0)</f>
        <v>0</v>
      </c>
      <c r="BH248" s="208">
        <f>IF(O248="sníž. přenesená",K248,0)</f>
        <v>0</v>
      </c>
      <c r="BI248" s="208">
        <f>IF(O248="nulová",K248,0)</f>
        <v>0</v>
      </c>
      <c r="BJ248" s="23" t="s">
        <v>80</v>
      </c>
      <c r="BK248" s="208">
        <f>ROUND(P248*H248,2)</f>
        <v>0</v>
      </c>
      <c r="BL248" s="23" t="s">
        <v>179</v>
      </c>
      <c r="BM248" s="23" t="s">
        <v>418</v>
      </c>
    </row>
    <row r="249" spans="2:65" s="11" customFormat="1">
      <c r="B249" s="209"/>
      <c r="C249" s="210"/>
      <c r="D249" s="211" t="s">
        <v>181</v>
      </c>
      <c r="E249" s="212" t="s">
        <v>22</v>
      </c>
      <c r="F249" s="213" t="s">
        <v>409</v>
      </c>
      <c r="G249" s="210"/>
      <c r="H249" s="214">
        <v>39.200000000000003</v>
      </c>
      <c r="I249" s="215"/>
      <c r="J249" s="215"/>
      <c r="K249" s="210"/>
      <c r="L249" s="210"/>
      <c r="M249" s="216"/>
      <c r="N249" s="217"/>
      <c r="O249" s="218"/>
      <c r="P249" s="218"/>
      <c r="Q249" s="218"/>
      <c r="R249" s="218"/>
      <c r="S249" s="218"/>
      <c r="T249" s="218"/>
      <c r="U249" s="218"/>
      <c r="V249" s="218"/>
      <c r="W249" s="218"/>
      <c r="X249" s="219"/>
      <c r="AT249" s="220" t="s">
        <v>181</v>
      </c>
      <c r="AU249" s="220" t="s">
        <v>89</v>
      </c>
      <c r="AV249" s="11" t="s">
        <v>89</v>
      </c>
      <c r="AW249" s="11" t="s">
        <v>7</v>
      </c>
      <c r="AX249" s="11" t="s">
        <v>75</v>
      </c>
      <c r="AY249" s="220" t="s">
        <v>172</v>
      </c>
    </row>
    <row r="250" spans="2:65" s="12" customFormat="1">
      <c r="B250" s="221"/>
      <c r="C250" s="222"/>
      <c r="D250" s="223" t="s">
        <v>181</v>
      </c>
      <c r="E250" s="224" t="s">
        <v>22</v>
      </c>
      <c r="F250" s="225" t="s">
        <v>183</v>
      </c>
      <c r="G250" s="222"/>
      <c r="H250" s="226">
        <v>39.200000000000003</v>
      </c>
      <c r="I250" s="227"/>
      <c r="J250" s="227"/>
      <c r="K250" s="222"/>
      <c r="L250" s="222"/>
      <c r="M250" s="228"/>
      <c r="N250" s="229"/>
      <c r="O250" s="230"/>
      <c r="P250" s="230"/>
      <c r="Q250" s="230"/>
      <c r="R250" s="230"/>
      <c r="S250" s="230"/>
      <c r="T250" s="230"/>
      <c r="U250" s="230"/>
      <c r="V250" s="230"/>
      <c r="W250" s="230"/>
      <c r="X250" s="231"/>
      <c r="AT250" s="232" t="s">
        <v>181</v>
      </c>
      <c r="AU250" s="232" t="s">
        <v>89</v>
      </c>
      <c r="AV250" s="12" t="s">
        <v>179</v>
      </c>
      <c r="AW250" s="12" t="s">
        <v>7</v>
      </c>
      <c r="AX250" s="12" t="s">
        <v>80</v>
      </c>
      <c r="AY250" s="232" t="s">
        <v>172</v>
      </c>
    </row>
    <row r="251" spans="2:65" s="1" customFormat="1" ht="31.5" customHeight="1">
      <c r="B251" s="40"/>
      <c r="C251" s="197" t="s">
        <v>419</v>
      </c>
      <c r="D251" s="197" t="s">
        <v>174</v>
      </c>
      <c r="E251" s="198" t="s">
        <v>420</v>
      </c>
      <c r="F251" s="199" t="s">
        <v>421</v>
      </c>
      <c r="G251" s="200" t="s">
        <v>177</v>
      </c>
      <c r="H251" s="201">
        <v>16.8</v>
      </c>
      <c r="I251" s="202"/>
      <c r="J251" s="202"/>
      <c r="K251" s="203">
        <f>ROUND(P251*H251,2)</f>
        <v>0</v>
      </c>
      <c r="L251" s="199" t="s">
        <v>178</v>
      </c>
      <c r="M251" s="60"/>
      <c r="N251" s="204" t="s">
        <v>22</v>
      </c>
      <c r="O251" s="205" t="s">
        <v>44</v>
      </c>
      <c r="P251" s="129">
        <f>I251+J251</f>
        <v>0</v>
      </c>
      <c r="Q251" s="129">
        <f>ROUND(I251*H251,2)</f>
        <v>0</v>
      </c>
      <c r="R251" s="129">
        <f>ROUND(J251*H251,2)</f>
        <v>0</v>
      </c>
      <c r="S251" s="41"/>
      <c r="T251" s="206">
        <f>S251*H251</f>
        <v>0</v>
      </c>
      <c r="U251" s="206">
        <v>0</v>
      </c>
      <c r="V251" s="206">
        <f>U251*H251</f>
        <v>0</v>
      </c>
      <c r="W251" s="206">
        <v>0</v>
      </c>
      <c r="X251" s="207">
        <f>W251*H251</f>
        <v>0</v>
      </c>
      <c r="AR251" s="23" t="s">
        <v>179</v>
      </c>
      <c r="AT251" s="23" t="s">
        <v>174</v>
      </c>
      <c r="AU251" s="23" t="s">
        <v>89</v>
      </c>
      <c r="AY251" s="23" t="s">
        <v>172</v>
      </c>
      <c r="BE251" s="208">
        <f>IF(O251="základní",K251,0)</f>
        <v>0</v>
      </c>
      <c r="BF251" s="208">
        <f>IF(O251="snížená",K251,0)</f>
        <v>0</v>
      </c>
      <c r="BG251" s="208">
        <f>IF(O251="zákl. přenesená",K251,0)</f>
        <v>0</v>
      </c>
      <c r="BH251" s="208">
        <f>IF(O251="sníž. přenesená",K251,0)</f>
        <v>0</v>
      </c>
      <c r="BI251" s="208">
        <f>IF(O251="nulová",K251,0)</f>
        <v>0</v>
      </c>
      <c r="BJ251" s="23" t="s">
        <v>80</v>
      </c>
      <c r="BK251" s="208">
        <f>ROUND(P251*H251,2)</f>
        <v>0</v>
      </c>
      <c r="BL251" s="23" t="s">
        <v>179</v>
      </c>
      <c r="BM251" s="23" t="s">
        <v>422</v>
      </c>
    </row>
    <row r="252" spans="2:65" s="11" customFormat="1">
      <c r="B252" s="209"/>
      <c r="C252" s="210"/>
      <c r="D252" s="211" t="s">
        <v>181</v>
      </c>
      <c r="E252" s="212" t="s">
        <v>22</v>
      </c>
      <c r="F252" s="213" t="s">
        <v>414</v>
      </c>
      <c r="G252" s="210"/>
      <c r="H252" s="214">
        <v>16.8</v>
      </c>
      <c r="I252" s="215"/>
      <c r="J252" s="215"/>
      <c r="K252" s="210"/>
      <c r="L252" s="210"/>
      <c r="M252" s="216"/>
      <c r="N252" s="217"/>
      <c r="O252" s="218"/>
      <c r="P252" s="218"/>
      <c r="Q252" s="218"/>
      <c r="R252" s="218"/>
      <c r="S252" s="218"/>
      <c r="T252" s="218"/>
      <c r="U252" s="218"/>
      <c r="V252" s="218"/>
      <c r="W252" s="218"/>
      <c r="X252" s="219"/>
      <c r="AT252" s="220" t="s">
        <v>181</v>
      </c>
      <c r="AU252" s="220" t="s">
        <v>89</v>
      </c>
      <c r="AV252" s="11" t="s">
        <v>89</v>
      </c>
      <c r="AW252" s="11" t="s">
        <v>7</v>
      </c>
      <c r="AX252" s="11" t="s">
        <v>75</v>
      </c>
      <c r="AY252" s="220" t="s">
        <v>172</v>
      </c>
    </row>
    <row r="253" spans="2:65" s="12" customFormat="1">
      <c r="B253" s="221"/>
      <c r="C253" s="222"/>
      <c r="D253" s="223" t="s">
        <v>181</v>
      </c>
      <c r="E253" s="224" t="s">
        <v>22</v>
      </c>
      <c r="F253" s="225" t="s">
        <v>183</v>
      </c>
      <c r="G253" s="222"/>
      <c r="H253" s="226">
        <v>16.8</v>
      </c>
      <c r="I253" s="227"/>
      <c r="J253" s="227"/>
      <c r="K253" s="222"/>
      <c r="L253" s="222"/>
      <c r="M253" s="228"/>
      <c r="N253" s="229"/>
      <c r="O253" s="230"/>
      <c r="P253" s="230"/>
      <c r="Q253" s="230"/>
      <c r="R253" s="230"/>
      <c r="S253" s="230"/>
      <c r="T253" s="230"/>
      <c r="U253" s="230"/>
      <c r="V253" s="230"/>
      <c r="W253" s="230"/>
      <c r="X253" s="231"/>
      <c r="AT253" s="232" t="s">
        <v>181</v>
      </c>
      <c r="AU253" s="232" t="s">
        <v>89</v>
      </c>
      <c r="AV253" s="12" t="s">
        <v>179</v>
      </c>
      <c r="AW253" s="12" t="s">
        <v>7</v>
      </c>
      <c r="AX253" s="12" t="s">
        <v>80</v>
      </c>
      <c r="AY253" s="232" t="s">
        <v>172</v>
      </c>
    </row>
    <row r="254" spans="2:65" s="1" customFormat="1" ht="44.25" customHeight="1">
      <c r="B254" s="40"/>
      <c r="C254" s="197" t="s">
        <v>423</v>
      </c>
      <c r="D254" s="197" t="s">
        <v>174</v>
      </c>
      <c r="E254" s="198" t="s">
        <v>424</v>
      </c>
      <c r="F254" s="199" t="s">
        <v>425</v>
      </c>
      <c r="G254" s="200" t="s">
        <v>209</v>
      </c>
      <c r="H254" s="201">
        <v>36.24</v>
      </c>
      <c r="I254" s="202"/>
      <c r="J254" s="202"/>
      <c r="K254" s="203">
        <f>ROUND(P254*H254,2)</f>
        <v>0</v>
      </c>
      <c r="L254" s="199" t="s">
        <v>178</v>
      </c>
      <c r="M254" s="60"/>
      <c r="N254" s="204" t="s">
        <v>22</v>
      </c>
      <c r="O254" s="205" t="s">
        <v>44</v>
      </c>
      <c r="P254" s="129">
        <f>I254+J254</f>
        <v>0</v>
      </c>
      <c r="Q254" s="129">
        <f>ROUND(I254*H254,2)</f>
        <v>0</v>
      </c>
      <c r="R254" s="129">
        <f>ROUND(J254*H254,2)</f>
        <v>0</v>
      </c>
      <c r="S254" s="41"/>
      <c r="T254" s="206">
        <f>S254*H254</f>
        <v>0</v>
      </c>
      <c r="U254" s="206">
        <v>0</v>
      </c>
      <c r="V254" s="206">
        <f>U254*H254</f>
        <v>0</v>
      </c>
      <c r="W254" s="206">
        <v>0</v>
      </c>
      <c r="X254" s="207">
        <f>W254*H254</f>
        <v>0</v>
      </c>
      <c r="AR254" s="23" t="s">
        <v>179</v>
      </c>
      <c r="AT254" s="23" t="s">
        <v>174</v>
      </c>
      <c r="AU254" s="23" t="s">
        <v>89</v>
      </c>
      <c r="AY254" s="23" t="s">
        <v>172</v>
      </c>
      <c r="BE254" s="208">
        <f>IF(O254="základní",K254,0)</f>
        <v>0</v>
      </c>
      <c r="BF254" s="208">
        <f>IF(O254="snížená",K254,0)</f>
        <v>0</v>
      </c>
      <c r="BG254" s="208">
        <f>IF(O254="zákl. přenesená",K254,0)</f>
        <v>0</v>
      </c>
      <c r="BH254" s="208">
        <f>IF(O254="sníž. přenesená",K254,0)</f>
        <v>0</v>
      </c>
      <c r="BI254" s="208">
        <f>IF(O254="nulová",K254,0)</f>
        <v>0</v>
      </c>
      <c r="BJ254" s="23" t="s">
        <v>80</v>
      </c>
      <c r="BK254" s="208">
        <f>ROUND(P254*H254,2)</f>
        <v>0</v>
      </c>
      <c r="BL254" s="23" t="s">
        <v>179</v>
      </c>
      <c r="BM254" s="23" t="s">
        <v>426</v>
      </c>
    </row>
    <row r="255" spans="2:65" s="11" customFormat="1" ht="27">
      <c r="B255" s="209"/>
      <c r="C255" s="210"/>
      <c r="D255" s="211" t="s">
        <v>181</v>
      </c>
      <c r="E255" s="212" t="s">
        <v>22</v>
      </c>
      <c r="F255" s="213" t="s">
        <v>427</v>
      </c>
      <c r="G255" s="210"/>
      <c r="H255" s="214">
        <v>9.24</v>
      </c>
      <c r="I255" s="215"/>
      <c r="J255" s="215"/>
      <c r="K255" s="210"/>
      <c r="L255" s="210"/>
      <c r="M255" s="216"/>
      <c r="N255" s="217"/>
      <c r="O255" s="218"/>
      <c r="P255" s="218"/>
      <c r="Q255" s="218"/>
      <c r="R255" s="218"/>
      <c r="S255" s="218"/>
      <c r="T255" s="218"/>
      <c r="U255" s="218"/>
      <c r="V255" s="218"/>
      <c r="W255" s="218"/>
      <c r="X255" s="219"/>
      <c r="AT255" s="220" t="s">
        <v>181</v>
      </c>
      <c r="AU255" s="220" t="s">
        <v>89</v>
      </c>
      <c r="AV255" s="11" t="s">
        <v>89</v>
      </c>
      <c r="AW255" s="11" t="s">
        <v>7</v>
      </c>
      <c r="AX255" s="11" t="s">
        <v>75</v>
      </c>
      <c r="AY255" s="220" t="s">
        <v>172</v>
      </c>
    </row>
    <row r="256" spans="2:65" s="11" customFormat="1">
      <c r="B256" s="209"/>
      <c r="C256" s="210"/>
      <c r="D256" s="211" t="s">
        <v>181</v>
      </c>
      <c r="E256" s="212" t="s">
        <v>22</v>
      </c>
      <c r="F256" s="213" t="s">
        <v>428</v>
      </c>
      <c r="G256" s="210"/>
      <c r="H256" s="214">
        <v>15</v>
      </c>
      <c r="I256" s="215"/>
      <c r="J256" s="215"/>
      <c r="K256" s="210"/>
      <c r="L256" s="210"/>
      <c r="M256" s="216"/>
      <c r="N256" s="217"/>
      <c r="O256" s="218"/>
      <c r="P256" s="218"/>
      <c r="Q256" s="218"/>
      <c r="R256" s="218"/>
      <c r="S256" s="218"/>
      <c r="T256" s="218"/>
      <c r="U256" s="218"/>
      <c r="V256" s="218"/>
      <c r="W256" s="218"/>
      <c r="X256" s="219"/>
      <c r="AT256" s="220" t="s">
        <v>181</v>
      </c>
      <c r="AU256" s="220" t="s">
        <v>89</v>
      </c>
      <c r="AV256" s="11" t="s">
        <v>89</v>
      </c>
      <c r="AW256" s="11" t="s">
        <v>7</v>
      </c>
      <c r="AX256" s="11" t="s">
        <v>75</v>
      </c>
      <c r="AY256" s="220" t="s">
        <v>172</v>
      </c>
    </row>
    <row r="257" spans="2:65" s="11" customFormat="1">
      <c r="B257" s="209"/>
      <c r="C257" s="210"/>
      <c r="D257" s="211" t="s">
        <v>181</v>
      </c>
      <c r="E257" s="212" t="s">
        <v>22</v>
      </c>
      <c r="F257" s="213" t="s">
        <v>429</v>
      </c>
      <c r="G257" s="210"/>
      <c r="H257" s="214">
        <v>12</v>
      </c>
      <c r="I257" s="215"/>
      <c r="J257" s="215"/>
      <c r="K257" s="210"/>
      <c r="L257" s="210"/>
      <c r="M257" s="216"/>
      <c r="N257" s="217"/>
      <c r="O257" s="218"/>
      <c r="P257" s="218"/>
      <c r="Q257" s="218"/>
      <c r="R257" s="218"/>
      <c r="S257" s="218"/>
      <c r="T257" s="218"/>
      <c r="U257" s="218"/>
      <c r="V257" s="218"/>
      <c r="W257" s="218"/>
      <c r="X257" s="219"/>
      <c r="AT257" s="220" t="s">
        <v>181</v>
      </c>
      <c r="AU257" s="220" t="s">
        <v>89</v>
      </c>
      <c r="AV257" s="11" t="s">
        <v>89</v>
      </c>
      <c r="AW257" s="11" t="s">
        <v>7</v>
      </c>
      <c r="AX257" s="11" t="s">
        <v>75</v>
      </c>
      <c r="AY257" s="220" t="s">
        <v>172</v>
      </c>
    </row>
    <row r="258" spans="2:65" s="12" customFormat="1">
      <c r="B258" s="221"/>
      <c r="C258" s="222"/>
      <c r="D258" s="223" t="s">
        <v>181</v>
      </c>
      <c r="E258" s="224" t="s">
        <v>22</v>
      </c>
      <c r="F258" s="225" t="s">
        <v>183</v>
      </c>
      <c r="G258" s="222"/>
      <c r="H258" s="226">
        <v>36.24</v>
      </c>
      <c r="I258" s="227"/>
      <c r="J258" s="227"/>
      <c r="K258" s="222"/>
      <c r="L258" s="222"/>
      <c r="M258" s="228"/>
      <c r="N258" s="229"/>
      <c r="O258" s="230"/>
      <c r="P258" s="230"/>
      <c r="Q258" s="230"/>
      <c r="R258" s="230"/>
      <c r="S258" s="230"/>
      <c r="T258" s="230"/>
      <c r="U258" s="230"/>
      <c r="V258" s="230"/>
      <c r="W258" s="230"/>
      <c r="X258" s="231"/>
      <c r="AT258" s="232" t="s">
        <v>181</v>
      </c>
      <c r="AU258" s="232" t="s">
        <v>89</v>
      </c>
      <c r="AV258" s="12" t="s">
        <v>179</v>
      </c>
      <c r="AW258" s="12" t="s">
        <v>7</v>
      </c>
      <c r="AX258" s="12" t="s">
        <v>80</v>
      </c>
      <c r="AY258" s="232" t="s">
        <v>172</v>
      </c>
    </row>
    <row r="259" spans="2:65" s="1" customFormat="1" ht="44.25" customHeight="1">
      <c r="B259" s="40"/>
      <c r="C259" s="197" t="s">
        <v>430</v>
      </c>
      <c r="D259" s="197" t="s">
        <v>174</v>
      </c>
      <c r="E259" s="198" t="s">
        <v>431</v>
      </c>
      <c r="F259" s="199" t="s">
        <v>432</v>
      </c>
      <c r="G259" s="200" t="s">
        <v>209</v>
      </c>
      <c r="H259" s="201">
        <v>156.12</v>
      </c>
      <c r="I259" s="202"/>
      <c r="J259" s="202"/>
      <c r="K259" s="203">
        <f>ROUND(P259*H259,2)</f>
        <v>0</v>
      </c>
      <c r="L259" s="199" t="s">
        <v>178</v>
      </c>
      <c r="M259" s="60"/>
      <c r="N259" s="204" t="s">
        <v>22</v>
      </c>
      <c r="O259" s="205" t="s">
        <v>44</v>
      </c>
      <c r="P259" s="129">
        <f>I259+J259</f>
        <v>0</v>
      </c>
      <c r="Q259" s="129">
        <f>ROUND(I259*H259,2)</f>
        <v>0</v>
      </c>
      <c r="R259" s="129">
        <f>ROUND(J259*H259,2)</f>
        <v>0</v>
      </c>
      <c r="S259" s="41"/>
      <c r="T259" s="206">
        <f>S259*H259</f>
        <v>0</v>
      </c>
      <c r="U259" s="206">
        <v>0</v>
      </c>
      <c r="V259" s="206">
        <f>U259*H259</f>
        <v>0</v>
      </c>
      <c r="W259" s="206">
        <v>0</v>
      </c>
      <c r="X259" s="207">
        <f>W259*H259</f>
        <v>0</v>
      </c>
      <c r="AR259" s="23" t="s">
        <v>179</v>
      </c>
      <c r="AT259" s="23" t="s">
        <v>174</v>
      </c>
      <c r="AU259" s="23" t="s">
        <v>89</v>
      </c>
      <c r="AY259" s="23" t="s">
        <v>172</v>
      </c>
      <c r="BE259" s="208">
        <f>IF(O259="základní",K259,0)</f>
        <v>0</v>
      </c>
      <c r="BF259" s="208">
        <f>IF(O259="snížená",K259,0)</f>
        <v>0</v>
      </c>
      <c r="BG259" s="208">
        <f>IF(O259="zákl. přenesená",K259,0)</f>
        <v>0</v>
      </c>
      <c r="BH259" s="208">
        <f>IF(O259="sníž. přenesená",K259,0)</f>
        <v>0</v>
      </c>
      <c r="BI259" s="208">
        <f>IF(O259="nulová",K259,0)</f>
        <v>0</v>
      </c>
      <c r="BJ259" s="23" t="s">
        <v>80</v>
      </c>
      <c r="BK259" s="208">
        <f>ROUND(P259*H259,2)</f>
        <v>0</v>
      </c>
      <c r="BL259" s="23" t="s">
        <v>179</v>
      </c>
      <c r="BM259" s="23" t="s">
        <v>433</v>
      </c>
    </row>
    <row r="260" spans="2:65" s="11" customFormat="1">
      <c r="B260" s="209"/>
      <c r="C260" s="210"/>
      <c r="D260" s="211" t="s">
        <v>181</v>
      </c>
      <c r="E260" s="212" t="s">
        <v>22</v>
      </c>
      <c r="F260" s="213" t="s">
        <v>434</v>
      </c>
      <c r="G260" s="210"/>
      <c r="H260" s="214">
        <v>40</v>
      </c>
      <c r="I260" s="215"/>
      <c r="J260" s="215"/>
      <c r="K260" s="210"/>
      <c r="L260" s="210"/>
      <c r="M260" s="216"/>
      <c r="N260" s="217"/>
      <c r="O260" s="218"/>
      <c r="P260" s="218"/>
      <c r="Q260" s="218"/>
      <c r="R260" s="218"/>
      <c r="S260" s="218"/>
      <c r="T260" s="218"/>
      <c r="U260" s="218"/>
      <c r="V260" s="218"/>
      <c r="W260" s="218"/>
      <c r="X260" s="219"/>
      <c r="AT260" s="220" t="s">
        <v>181</v>
      </c>
      <c r="AU260" s="220" t="s">
        <v>89</v>
      </c>
      <c r="AV260" s="11" t="s">
        <v>89</v>
      </c>
      <c r="AW260" s="11" t="s">
        <v>7</v>
      </c>
      <c r="AX260" s="11" t="s">
        <v>75</v>
      </c>
      <c r="AY260" s="220" t="s">
        <v>172</v>
      </c>
    </row>
    <row r="261" spans="2:65" s="11" customFormat="1">
      <c r="B261" s="209"/>
      <c r="C261" s="210"/>
      <c r="D261" s="211" t="s">
        <v>181</v>
      </c>
      <c r="E261" s="212" t="s">
        <v>22</v>
      </c>
      <c r="F261" s="213" t="s">
        <v>435</v>
      </c>
      <c r="G261" s="210"/>
      <c r="H261" s="214">
        <v>10</v>
      </c>
      <c r="I261" s="215"/>
      <c r="J261" s="215"/>
      <c r="K261" s="210"/>
      <c r="L261" s="210"/>
      <c r="M261" s="216"/>
      <c r="N261" s="217"/>
      <c r="O261" s="218"/>
      <c r="P261" s="218"/>
      <c r="Q261" s="218"/>
      <c r="R261" s="218"/>
      <c r="S261" s="218"/>
      <c r="T261" s="218"/>
      <c r="U261" s="218"/>
      <c r="V261" s="218"/>
      <c r="W261" s="218"/>
      <c r="X261" s="219"/>
      <c r="AT261" s="220" t="s">
        <v>181</v>
      </c>
      <c r="AU261" s="220" t="s">
        <v>89</v>
      </c>
      <c r="AV261" s="11" t="s">
        <v>89</v>
      </c>
      <c r="AW261" s="11" t="s">
        <v>7</v>
      </c>
      <c r="AX261" s="11" t="s">
        <v>75</v>
      </c>
      <c r="AY261" s="220" t="s">
        <v>172</v>
      </c>
    </row>
    <row r="262" spans="2:65" s="11" customFormat="1" ht="27">
      <c r="B262" s="209"/>
      <c r="C262" s="210"/>
      <c r="D262" s="211" t="s">
        <v>181</v>
      </c>
      <c r="E262" s="212" t="s">
        <v>22</v>
      </c>
      <c r="F262" s="213" t="s">
        <v>436</v>
      </c>
      <c r="G262" s="210"/>
      <c r="H262" s="214">
        <v>21.56</v>
      </c>
      <c r="I262" s="215"/>
      <c r="J262" s="215"/>
      <c r="K262" s="210"/>
      <c r="L262" s="210"/>
      <c r="M262" s="216"/>
      <c r="N262" s="217"/>
      <c r="O262" s="218"/>
      <c r="P262" s="218"/>
      <c r="Q262" s="218"/>
      <c r="R262" s="218"/>
      <c r="S262" s="218"/>
      <c r="T262" s="218"/>
      <c r="U262" s="218"/>
      <c r="V262" s="218"/>
      <c r="W262" s="218"/>
      <c r="X262" s="219"/>
      <c r="AT262" s="220" t="s">
        <v>181</v>
      </c>
      <c r="AU262" s="220" t="s">
        <v>89</v>
      </c>
      <c r="AV262" s="11" t="s">
        <v>89</v>
      </c>
      <c r="AW262" s="11" t="s">
        <v>7</v>
      </c>
      <c r="AX262" s="11" t="s">
        <v>75</v>
      </c>
      <c r="AY262" s="220" t="s">
        <v>172</v>
      </c>
    </row>
    <row r="263" spans="2:65" s="11" customFormat="1" ht="27">
      <c r="B263" s="209"/>
      <c r="C263" s="210"/>
      <c r="D263" s="211" t="s">
        <v>181</v>
      </c>
      <c r="E263" s="212" t="s">
        <v>22</v>
      </c>
      <c r="F263" s="213" t="s">
        <v>437</v>
      </c>
      <c r="G263" s="210"/>
      <c r="H263" s="214">
        <v>21.56</v>
      </c>
      <c r="I263" s="215"/>
      <c r="J263" s="215"/>
      <c r="K263" s="210"/>
      <c r="L263" s="210"/>
      <c r="M263" s="216"/>
      <c r="N263" s="217"/>
      <c r="O263" s="218"/>
      <c r="P263" s="218"/>
      <c r="Q263" s="218"/>
      <c r="R263" s="218"/>
      <c r="S263" s="218"/>
      <c r="T263" s="218"/>
      <c r="U263" s="218"/>
      <c r="V263" s="218"/>
      <c r="W263" s="218"/>
      <c r="X263" s="219"/>
      <c r="AT263" s="220" t="s">
        <v>181</v>
      </c>
      <c r="AU263" s="220" t="s">
        <v>89</v>
      </c>
      <c r="AV263" s="11" t="s">
        <v>89</v>
      </c>
      <c r="AW263" s="11" t="s">
        <v>7</v>
      </c>
      <c r="AX263" s="11" t="s">
        <v>75</v>
      </c>
      <c r="AY263" s="220" t="s">
        <v>172</v>
      </c>
    </row>
    <row r="264" spans="2:65" s="11" customFormat="1">
      <c r="B264" s="209"/>
      <c r="C264" s="210"/>
      <c r="D264" s="211" t="s">
        <v>181</v>
      </c>
      <c r="E264" s="212" t="s">
        <v>22</v>
      </c>
      <c r="F264" s="213" t="s">
        <v>438</v>
      </c>
      <c r="G264" s="210"/>
      <c r="H264" s="214">
        <v>35</v>
      </c>
      <c r="I264" s="215"/>
      <c r="J264" s="215"/>
      <c r="K264" s="210"/>
      <c r="L264" s="210"/>
      <c r="M264" s="216"/>
      <c r="N264" s="217"/>
      <c r="O264" s="218"/>
      <c r="P264" s="218"/>
      <c r="Q264" s="218"/>
      <c r="R264" s="218"/>
      <c r="S264" s="218"/>
      <c r="T264" s="218"/>
      <c r="U264" s="218"/>
      <c r="V264" s="218"/>
      <c r="W264" s="218"/>
      <c r="X264" s="219"/>
      <c r="AT264" s="220" t="s">
        <v>181</v>
      </c>
      <c r="AU264" s="220" t="s">
        <v>89</v>
      </c>
      <c r="AV264" s="11" t="s">
        <v>89</v>
      </c>
      <c r="AW264" s="11" t="s">
        <v>7</v>
      </c>
      <c r="AX264" s="11" t="s">
        <v>75</v>
      </c>
      <c r="AY264" s="220" t="s">
        <v>172</v>
      </c>
    </row>
    <row r="265" spans="2:65" s="11" customFormat="1">
      <c r="B265" s="209"/>
      <c r="C265" s="210"/>
      <c r="D265" s="211" t="s">
        <v>181</v>
      </c>
      <c r="E265" s="212" t="s">
        <v>22</v>
      </c>
      <c r="F265" s="213" t="s">
        <v>439</v>
      </c>
      <c r="G265" s="210"/>
      <c r="H265" s="214">
        <v>28</v>
      </c>
      <c r="I265" s="215"/>
      <c r="J265" s="215"/>
      <c r="K265" s="210"/>
      <c r="L265" s="210"/>
      <c r="M265" s="216"/>
      <c r="N265" s="217"/>
      <c r="O265" s="218"/>
      <c r="P265" s="218"/>
      <c r="Q265" s="218"/>
      <c r="R265" s="218"/>
      <c r="S265" s="218"/>
      <c r="T265" s="218"/>
      <c r="U265" s="218"/>
      <c r="V265" s="218"/>
      <c r="W265" s="218"/>
      <c r="X265" s="219"/>
      <c r="AT265" s="220" t="s">
        <v>181</v>
      </c>
      <c r="AU265" s="220" t="s">
        <v>89</v>
      </c>
      <c r="AV265" s="11" t="s">
        <v>89</v>
      </c>
      <c r="AW265" s="11" t="s">
        <v>7</v>
      </c>
      <c r="AX265" s="11" t="s">
        <v>75</v>
      </c>
      <c r="AY265" s="220" t="s">
        <v>172</v>
      </c>
    </row>
    <row r="266" spans="2:65" s="12" customFormat="1">
      <c r="B266" s="221"/>
      <c r="C266" s="222"/>
      <c r="D266" s="223" t="s">
        <v>181</v>
      </c>
      <c r="E266" s="224" t="s">
        <v>22</v>
      </c>
      <c r="F266" s="225" t="s">
        <v>183</v>
      </c>
      <c r="G266" s="222"/>
      <c r="H266" s="226">
        <v>156.12</v>
      </c>
      <c r="I266" s="227"/>
      <c r="J266" s="227"/>
      <c r="K266" s="222"/>
      <c r="L266" s="222"/>
      <c r="M266" s="228"/>
      <c r="N266" s="229"/>
      <c r="O266" s="230"/>
      <c r="P266" s="230"/>
      <c r="Q266" s="230"/>
      <c r="R266" s="230"/>
      <c r="S266" s="230"/>
      <c r="T266" s="230"/>
      <c r="U266" s="230"/>
      <c r="V266" s="230"/>
      <c r="W266" s="230"/>
      <c r="X266" s="231"/>
      <c r="AT266" s="232" t="s">
        <v>181</v>
      </c>
      <c r="AU266" s="232" t="s">
        <v>89</v>
      </c>
      <c r="AV266" s="12" t="s">
        <v>179</v>
      </c>
      <c r="AW266" s="12" t="s">
        <v>7</v>
      </c>
      <c r="AX266" s="12" t="s">
        <v>80</v>
      </c>
      <c r="AY266" s="232" t="s">
        <v>172</v>
      </c>
    </row>
    <row r="267" spans="2:65" s="1" customFormat="1" ht="31.5" customHeight="1">
      <c r="B267" s="40"/>
      <c r="C267" s="197" t="s">
        <v>440</v>
      </c>
      <c r="D267" s="197" t="s">
        <v>174</v>
      </c>
      <c r="E267" s="198" t="s">
        <v>441</v>
      </c>
      <c r="F267" s="199" t="s">
        <v>442</v>
      </c>
      <c r="G267" s="200" t="s">
        <v>209</v>
      </c>
      <c r="H267" s="201">
        <v>71.56</v>
      </c>
      <c r="I267" s="202"/>
      <c r="J267" s="202"/>
      <c r="K267" s="203">
        <f>ROUND(P267*H267,2)</f>
        <v>0</v>
      </c>
      <c r="L267" s="199" t="s">
        <v>178</v>
      </c>
      <c r="M267" s="60"/>
      <c r="N267" s="204" t="s">
        <v>22</v>
      </c>
      <c r="O267" s="205" t="s">
        <v>44</v>
      </c>
      <c r="P267" s="129">
        <f>I267+J267</f>
        <v>0</v>
      </c>
      <c r="Q267" s="129">
        <f>ROUND(I267*H267,2)</f>
        <v>0</v>
      </c>
      <c r="R267" s="129">
        <f>ROUND(J267*H267,2)</f>
        <v>0</v>
      </c>
      <c r="S267" s="41"/>
      <c r="T267" s="206">
        <f>S267*H267</f>
        <v>0</v>
      </c>
      <c r="U267" s="206">
        <v>0</v>
      </c>
      <c r="V267" s="206">
        <f>U267*H267</f>
        <v>0</v>
      </c>
      <c r="W267" s="206">
        <v>0</v>
      </c>
      <c r="X267" s="207">
        <f>W267*H267</f>
        <v>0</v>
      </c>
      <c r="AR267" s="23" t="s">
        <v>179</v>
      </c>
      <c r="AT267" s="23" t="s">
        <v>174</v>
      </c>
      <c r="AU267" s="23" t="s">
        <v>89</v>
      </c>
      <c r="AY267" s="23" t="s">
        <v>172</v>
      </c>
      <c r="BE267" s="208">
        <f>IF(O267="základní",K267,0)</f>
        <v>0</v>
      </c>
      <c r="BF267" s="208">
        <f>IF(O267="snížená",K267,0)</f>
        <v>0</v>
      </c>
      <c r="BG267" s="208">
        <f>IF(O267="zákl. přenesená",K267,0)</f>
        <v>0</v>
      </c>
      <c r="BH267" s="208">
        <f>IF(O267="sníž. přenesená",K267,0)</f>
        <v>0</v>
      </c>
      <c r="BI267" s="208">
        <f>IF(O267="nulová",K267,0)</f>
        <v>0</v>
      </c>
      <c r="BJ267" s="23" t="s">
        <v>80</v>
      </c>
      <c r="BK267" s="208">
        <f>ROUND(P267*H267,2)</f>
        <v>0</v>
      </c>
      <c r="BL267" s="23" t="s">
        <v>179</v>
      </c>
      <c r="BM267" s="23" t="s">
        <v>443</v>
      </c>
    </row>
    <row r="268" spans="2:65" s="11" customFormat="1">
      <c r="B268" s="209"/>
      <c r="C268" s="210"/>
      <c r="D268" s="211" t="s">
        <v>181</v>
      </c>
      <c r="E268" s="212" t="s">
        <v>22</v>
      </c>
      <c r="F268" s="213" t="s">
        <v>444</v>
      </c>
      <c r="G268" s="210"/>
      <c r="H268" s="214">
        <v>10</v>
      </c>
      <c r="I268" s="215"/>
      <c r="J268" s="215"/>
      <c r="K268" s="210"/>
      <c r="L268" s="210"/>
      <c r="M268" s="216"/>
      <c r="N268" s="217"/>
      <c r="O268" s="218"/>
      <c r="P268" s="218"/>
      <c r="Q268" s="218"/>
      <c r="R268" s="218"/>
      <c r="S268" s="218"/>
      <c r="T268" s="218"/>
      <c r="U268" s="218"/>
      <c r="V268" s="218"/>
      <c r="W268" s="218"/>
      <c r="X268" s="219"/>
      <c r="AT268" s="220" t="s">
        <v>181</v>
      </c>
      <c r="AU268" s="220" t="s">
        <v>89</v>
      </c>
      <c r="AV268" s="11" t="s">
        <v>89</v>
      </c>
      <c r="AW268" s="11" t="s">
        <v>7</v>
      </c>
      <c r="AX268" s="11" t="s">
        <v>75</v>
      </c>
      <c r="AY268" s="220" t="s">
        <v>172</v>
      </c>
    </row>
    <row r="269" spans="2:65" s="11" customFormat="1" ht="27">
      <c r="B269" s="209"/>
      <c r="C269" s="210"/>
      <c r="D269" s="211" t="s">
        <v>181</v>
      </c>
      <c r="E269" s="212" t="s">
        <v>22</v>
      </c>
      <c r="F269" s="213" t="s">
        <v>445</v>
      </c>
      <c r="G269" s="210"/>
      <c r="H269" s="214">
        <v>21.56</v>
      </c>
      <c r="I269" s="215"/>
      <c r="J269" s="215"/>
      <c r="K269" s="210"/>
      <c r="L269" s="210"/>
      <c r="M269" s="216"/>
      <c r="N269" s="217"/>
      <c r="O269" s="218"/>
      <c r="P269" s="218"/>
      <c r="Q269" s="218"/>
      <c r="R269" s="218"/>
      <c r="S269" s="218"/>
      <c r="T269" s="218"/>
      <c r="U269" s="218"/>
      <c r="V269" s="218"/>
      <c r="W269" s="218"/>
      <c r="X269" s="219"/>
      <c r="AT269" s="220" t="s">
        <v>181</v>
      </c>
      <c r="AU269" s="220" t="s">
        <v>89</v>
      </c>
      <c r="AV269" s="11" t="s">
        <v>89</v>
      </c>
      <c r="AW269" s="11" t="s">
        <v>7</v>
      </c>
      <c r="AX269" s="11" t="s">
        <v>75</v>
      </c>
      <c r="AY269" s="220" t="s">
        <v>172</v>
      </c>
    </row>
    <row r="270" spans="2:65" s="11" customFormat="1">
      <c r="B270" s="209"/>
      <c r="C270" s="210"/>
      <c r="D270" s="211" t="s">
        <v>181</v>
      </c>
      <c r="E270" s="212" t="s">
        <v>22</v>
      </c>
      <c r="F270" s="213" t="s">
        <v>446</v>
      </c>
      <c r="G270" s="210"/>
      <c r="H270" s="214">
        <v>40</v>
      </c>
      <c r="I270" s="215"/>
      <c r="J270" s="215"/>
      <c r="K270" s="210"/>
      <c r="L270" s="210"/>
      <c r="M270" s="216"/>
      <c r="N270" s="217"/>
      <c r="O270" s="218"/>
      <c r="P270" s="218"/>
      <c r="Q270" s="218"/>
      <c r="R270" s="218"/>
      <c r="S270" s="218"/>
      <c r="T270" s="218"/>
      <c r="U270" s="218"/>
      <c r="V270" s="218"/>
      <c r="W270" s="218"/>
      <c r="X270" s="219"/>
      <c r="AT270" s="220" t="s">
        <v>181</v>
      </c>
      <c r="AU270" s="220" t="s">
        <v>89</v>
      </c>
      <c r="AV270" s="11" t="s">
        <v>89</v>
      </c>
      <c r="AW270" s="11" t="s">
        <v>7</v>
      </c>
      <c r="AX270" s="11" t="s">
        <v>75</v>
      </c>
      <c r="AY270" s="220" t="s">
        <v>172</v>
      </c>
    </row>
    <row r="271" spans="2:65" s="12" customFormat="1">
      <c r="B271" s="221"/>
      <c r="C271" s="222"/>
      <c r="D271" s="223" t="s">
        <v>181</v>
      </c>
      <c r="E271" s="224" t="s">
        <v>95</v>
      </c>
      <c r="F271" s="225" t="s">
        <v>183</v>
      </c>
      <c r="G271" s="222"/>
      <c r="H271" s="226">
        <v>71.56</v>
      </c>
      <c r="I271" s="227"/>
      <c r="J271" s="227"/>
      <c r="K271" s="222"/>
      <c r="L271" s="222"/>
      <c r="M271" s="228"/>
      <c r="N271" s="229"/>
      <c r="O271" s="230"/>
      <c r="P271" s="230"/>
      <c r="Q271" s="230"/>
      <c r="R271" s="230"/>
      <c r="S271" s="230"/>
      <c r="T271" s="230"/>
      <c r="U271" s="230"/>
      <c r="V271" s="230"/>
      <c r="W271" s="230"/>
      <c r="X271" s="231"/>
      <c r="AT271" s="232" t="s">
        <v>181</v>
      </c>
      <c r="AU271" s="232" t="s">
        <v>89</v>
      </c>
      <c r="AV271" s="12" t="s">
        <v>179</v>
      </c>
      <c r="AW271" s="12" t="s">
        <v>7</v>
      </c>
      <c r="AX271" s="12" t="s">
        <v>80</v>
      </c>
      <c r="AY271" s="232" t="s">
        <v>172</v>
      </c>
    </row>
    <row r="272" spans="2:65" s="1" customFormat="1" ht="44.25" customHeight="1">
      <c r="B272" s="40"/>
      <c r="C272" s="197" t="s">
        <v>100</v>
      </c>
      <c r="D272" s="197" t="s">
        <v>174</v>
      </c>
      <c r="E272" s="198" t="s">
        <v>447</v>
      </c>
      <c r="F272" s="199" t="s">
        <v>448</v>
      </c>
      <c r="G272" s="200" t="s">
        <v>209</v>
      </c>
      <c r="H272" s="201">
        <v>12</v>
      </c>
      <c r="I272" s="202"/>
      <c r="J272" s="202"/>
      <c r="K272" s="203">
        <f>ROUND(P272*H272,2)</f>
        <v>0</v>
      </c>
      <c r="L272" s="199" t="s">
        <v>178</v>
      </c>
      <c r="M272" s="60"/>
      <c r="N272" s="204" t="s">
        <v>22</v>
      </c>
      <c r="O272" s="205" t="s">
        <v>44</v>
      </c>
      <c r="P272" s="129">
        <f>I272+J272</f>
        <v>0</v>
      </c>
      <c r="Q272" s="129">
        <f>ROUND(I272*H272,2)</f>
        <v>0</v>
      </c>
      <c r="R272" s="129">
        <f>ROUND(J272*H272,2)</f>
        <v>0</v>
      </c>
      <c r="S272" s="41"/>
      <c r="T272" s="206">
        <f>S272*H272</f>
        <v>0</v>
      </c>
      <c r="U272" s="206">
        <v>0</v>
      </c>
      <c r="V272" s="206">
        <f>U272*H272</f>
        <v>0</v>
      </c>
      <c r="W272" s="206">
        <v>0</v>
      </c>
      <c r="X272" s="207">
        <f>W272*H272</f>
        <v>0</v>
      </c>
      <c r="AR272" s="23" t="s">
        <v>179</v>
      </c>
      <c r="AT272" s="23" t="s">
        <v>174</v>
      </c>
      <c r="AU272" s="23" t="s">
        <v>89</v>
      </c>
      <c r="AY272" s="23" t="s">
        <v>172</v>
      </c>
      <c r="BE272" s="208">
        <f>IF(O272="základní",K272,0)</f>
        <v>0</v>
      </c>
      <c r="BF272" s="208">
        <f>IF(O272="snížená",K272,0)</f>
        <v>0</v>
      </c>
      <c r="BG272" s="208">
        <f>IF(O272="zákl. přenesená",K272,0)</f>
        <v>0</v>
      </c>
      <c r="BH272" s="208">
        <f>IF(O272="sníž. přenesená",K272,0)</f>
        <v>0</v>
      </c>
      <c r="BI272" s="208">
        <f>IF(O272="nulová",K272,0)</f>
        <v>0</v>
      </c>
      <c r="BJ272" s="23" t="s">
        <v>80</v>
      </c>
      <c r="BK272" s="208">
        <f>ROUND(P272*H272,2)</f>
        <v>0</v>
      </c>
      <c r="BL272" s="23" t="s">
        <v>179</v>
      </c>
      <c r="BM272" s="23" t="s">
        <v>449</v>
      </c>
    </row>
    <row r="273" spans="2:65" s="11" customFormat="1">
      <c r="B273" s="209"/>
      <c r="C273" s="210"/>
      <c r="D273" s="211" t="s">
        <v>181</v>
      </c>
      <c r="E273" s="212" t="s">
        <v>22</v>
      </c>
      <c r="F273" s="213" t="s">
        <v>450</v>
      </c>
      <c r="G273" s="210"/>
      <c r="H273" s="214">
        <v>12</v>
      </c>
      <c r="I273" s="215"/>
      <c r="J273" s="215"/>
      <c r="K273" s="210"/>
      <c r="L273" s="210"/>
      <c r="M273" s="216"/>
      <c r="N273" s="217"/>
      <c r="O273" s="218"/>
      <c r="P273" s="218"/>
      <c r="Q273" s="218"/>
      <c r="R273" s="218"/>
      <c r="S273" s="218"/>
      <c r="T273" s="218"/>
      <c r="U273" s="218"/>
      <c r="V273" s="218"/>
      <c r="W273" s="218"/>
      <c r="X273" s="219"/>
      <c r="AT273" s="220" t="s">
        <v>181</v>
      </c>
      <c r="AU273" s="220" t="s">
        <v>89</v>
      </c>
      <c r="AV273" s="11" t="s">
        <v>89</v>
      </c>
      <c r="AW273" s="11" t="s">
        <v>7</v>
      </c>
      <c r="AX273" s="11" t="s">
        <v>75</v>
      </c>
      <c r="AY273" s="220" t="s">
        <v>172</v>
      </c>
    </row>
    <row r="274" spans="2:65" s="12" customFormat="1">
      <c r="B274" s="221"/>
      <c r="C274" s="222"/>
      <c r="D274" s="223" t="s">
        <v>181</v>
      </c>
      <c r="E274" s="224" t="s">
        <v>22</v>
      </c>
      <c r="F274" s="225" t="s">
        <v>183</v>
      </c>
      <c r="G274" s="222"/>
      <c r="H274" s="226">
        <v>12</v>
      </c>
      <c r="I274" s="227"/>
      <c r="J274" s="227"/>
      <c r="K274" s="222"/>
      <c r="L274" s="222"/>
      <c r="M274" s="228"/>
      <c r="N274" s="229"/>
      <c r="O274" s="230"/>
      <c r="P274" s="230"/>
      <c r="Q274" s="230"/>
      <c r="R274" s="230"/>
      <c r="S274" s="230"/>
      <c r="T274" s="230"/>
      <c r="U274" s="230"/>
      <c r="V274" s="230"/>
      <c r="W274" s="230"/>
      <c r="X274" s="231"/>
      <c r="AT274" s="232" t="s">
        <v>181</v>
      </c>
      <c r="AU274" s="232" t="s">
        <v>89</v>
      </c>
      <c r="AV274" s="12" t="s">
        <v>179</v>
      </c>
      <c r="AW274" s="12" t="s">
        <v>7</v>
      </c>
      <c r="AX274" s="12" t="s">
        <v>80</v>
      </c>
      <c r="AY274" s="232" t="s">
        <v>172</v>
      </c>
    </row>
    <row r="275" spans="2:65" s="1" customFormat="1" ht="31.5" customHeight="1">
      <c r="B275" s="40"/>
      <c r="C275" s="197" t="s">
        <v>451</v>
      </c>
      <c r="D275" s="197" t="s">
        <v>174</v>
      </c>
      <c r="E275" s="198" t="s">
        <v>452</v>
      </c>
      <c r="F275" s="199" t="s">
        <v>453</v>
      </c>
      <c r="G275" s="200" t="s">
        <v>209</v>
      </c>
      <c r="H275" s="201">
        <v>61.56</v>
      </c>
      <c r="I275" s="202"/>
      <c r="J275" s="202"/>
      <c r="K275" s="203">
        <f>ROUND(P275*H275,2)</f>
        <v>0</v>
      </c>
      <c r="L275" s="199" t="s">
        <v>178</v>
      </c>
      <c r="M275" s="60"/>
      <c r="N275" s="204" t="s">
        <v>22</v>
      </c>
      <c r="O275" s="205" t="s">
        <v>44</v>
      </c>
      <c r="P275" s="129">
        <f>I275+J275</f>
        <v>0</v>
      </c>
      <c r="Q275" s="129">
        <f>ROUND(I275*H275,2)</f>
        <v>0</v>
      </c>
      <c r="R275" s="129">
        <f>ROUND(J275*H275,2)</f>
        <v>0</v>
      </c>
      <c r="S275" s="41"/>
      <c r="T275" s="206">
        <f>S275*H275</f>
        <v>0</v>
      </c>
      <c r="U275" s="206">
        <v>0</v>
      </c>
      <c r="V275" s="206">
        <f>U275*H275</f>
        <v>0</v>
      </c>
      <c r="W275" s="206">
        <v>0</v>
      </c>
      <c r="X275" s="207">
        <f>W275*H275</f>
        <v>0</v>
      </c>
      <c r="AR275" s="23" t="s">
        <v>179</v>
      </c>
      <c r="AT275" s="23" t="s">
        <v>174</v>
      </c>
      <c r="AU275" s="23" t="s">
        <v>89</v>
      </c>
      <c r="AY275" s="23" t="s">
        <v>172</v>
      </c>
      <c r="BE275" s="208">
        <f>IF(O275="základní",K275,0)</f>
        <v>0</v>
      </c>
      <c r="BF275" s="208">
        <f>IF(O275="snížená",K275,0)</f>
        <v>0</v>
      </c>
      <c r="BG275" s="208">
        <f>IF(O275="zákl. přenesená",K275,0)</f>
        <v>0</v>
      </c>
      <c r="BH275" s="208">
        <f>IF(O275="sníž. přenesená",K275,0)</f>
        <v>0</v>
      </c>
      <c r="BI275" s="208">
        <f>IF(O275="nulová",K275,0)</f>
        <v>0</v>
      </c>
      <c r="BJ275" s="23" t="s">
        <v>80</v>
      </c>
      <c r="BK275" s="208">
        <f>ROUND(P275*H275,2)</f>
        <v>0</v>
      </c>
      <c r="BL275" s="23" t="s">
        <v>179</v>
      </c>
      <c r="BM275" s="23" t="s">
        <v>454</v>
      </c>
    </row>
    <row r="276" spans="2:65" s="11" customFormat="1" ht="27">
      <c r="B276" s="209"/>
      <c r="C276" s="210"/>
      <c r="D276" s="211" t="s">
        <v>181</v>
      </c>
      <c r="E276" s="212" t="s">
        <v>22</v>
      </c>
      <c r="F276" s="213" t="s">
        <v>455</v>
      </c>
      <c r="G276" s="210"/>
      <c r="H276" s="214">
        <v>21.56</v>
      </c>
      <c r="I276" s="215"/>
      <c r="J276" s="215"/>
      <c r="K276" s="210"/>
      <c r="L276" s="210"/>
      <c r="M276" s="216"/>
      <c r="N276" s="217"/>
      <c r="O276" s="218"/>
      <c r="P276" s="218"/>
      <c r="Q276" s="218"/>
      <c r="R276" s="218"/>
      <c r="S276" s="218"/>
      <c r="T276" s="218"/>
      <c r="U276" s="218"/>
      <c r="V276" s="218"/>
      <c r="W276" s="218"/>
      <c r="X276" s="219"/>
      <c r="AT276" s="220" t="s">
        <v>181</v>
      </c>
      <c r="AU276" s="220" t="s">
        <v>89</v>
      </c>
      <c r="AV276" s="11" t="s">
        <v>89</v>
      </c>
      <c r="AW276" s="11" t="s">
        <v>7</v>
      </c>
      <c r="AX276" s="11" t="s">
        <v>75</v>
      </c>
      <c r="AY276" s="220" t="s">
        <v>172</v>
      </c>
    </row>
    <row r="277" spans="2:65" s="11" customFormat="1">
      <c r="B277" s="209"/>
      <c r="C277" s="210"/>
      <c r="D277" s="211" t="s">
        <v>181</v>
      </c>
      <c r="E277" s="212" t="s">
        <v>22</v>
      </c>
      <c r="F277" s="213" t="s">
        <v>456</v>
      </c>
      <c r="G277" s="210"/>
      <c r="H277" s="214">
        <v>40</v>
      </c>
      <c r="I277" s="215"/>
      <c r="J277" s="215"/>
      <c r="K277" s="210"/>
      <c r="L277" s="210"/>
      <c r="M277" s="216"/>
      <c r="N277" s="217"/>
      <c r="O277" s="218"/>
      <c r="P277" s="218"/>
      <c r="Q277" s="218"/>
      <c r="R277" s="218"/>
      <c r="S277" s="218"/>
      <c r="T277" s="218"/>
      <c r="U277" s="218"/>
      <c r="V277" s="218"/>
      <c r="W277" s="218"/>
      <c r="X277" s="219"/>
      <c r="AT277" s="220" t="s">
        <v>181</v>
      </c>
      <c r="AU277" s="220" t="s">
        <v>89</v>
      </c>
      <c r="AV277" s="11" t="s">
        <v>89</v>
      </c>
      <c r="AW277" s="11" t="s">
        <v>7</v>
      </c>
      <c r="AX277" s="11" t="s">
        <v>75</v>
      </c>
      <c r="AY277" s="220" t="s">
        <v>172</v>
      </c>
    </row>
    <row r="278" spans="2:65" s="12" customFormat="1">
      <c r="B278" s="221"/>
      <c r="C278" s="222"/>
      <c r="D278" s="223" t="s">
        <v>181</v>
      </c>
      <c r="E278" s="224" t="s">
        <v>22</v>
      </c>
      <c r="F278" s="225" t="s">
        <v>183</v>
      </c>
      <c r="G278" s="222"/>
      <c r="H278" s="226">
        <v>61.56</v>
      </c>
      <c r="I278" s="227"/>
      <c r="J278" s="227"/>
      <c r="K278" s="222"/>
      <c r="L278" s="222"/>
      <c r="M278" s="228"/>
      <c r="N278" s="229"/>
      <c r="O278" s="230"/>
      <c r="P278" s="230"/>
      <c r="Q278" s="230"/>
      <c r="R278" s="230"/>
      <c r="S278" s="230"/>
      <c r="T278" s="230"/>
      <c r="U278" s="230"/>
      <c r="V278" s="230"/>
      <c r="W278" s="230"/>
      <c r="X278" s="231"/>
      <c r="AT278" s="232" t="s">
        <v>181</v>
      </c>
      <c r="AU278" s="232" t="s">
        <v>89</v>
      </c>
      <c r="AV278" s="12" t="s">
        <v>179</v>
      </c>
      <c r="AW278" s="12" t="s">
        <v>7</v>
      </c>
      <c r="AX278" s="12" t="s">
        <v>80</v>
      </c>
      <c r="AY278" s="232" t="s">
        <v>172</v>
      </c>
    </row>
    <row r="279" spans="2:65" s="1" customFormat="1" ht="31.5" customHeight="1">
      <c r="B279" s="40"/>
      <c r="C279" s="197" t="s">
        <v>457</v>
      </c>
      <c r="D279" s="197" t="s">
        <v>174</v>
      </c>
      <c r="E279" s="198" t="s">
        <v>458</v>
      </c>
      <c r="F279" s="199" t="s">
        <v>459</v>
      </c>
      <c r="G279" s="200" t="s">
        <v>177</v>
      </c>
      <c r="H279" s="201">
        <v>118.64</v>
      </c>
      <c r="I279" s="202"/>
      <c r="J279" s="202"/>
      <c r="K279" s="203">
        <f>ROUND(P279*H279,2)</f>
        <v>0</v>
      </c>
      <c r="L279" s="199" t="s">
        <v>178</v>
      </c>
      <c r="M279" s="60"/>
      <c r="N279" s="204" t="s">
        <v>22</v>
      </c>
      <c r="O279" s="205" t="s">
        <v>44</v>
      </c>
      <c r="P279" s="129">
        <f>I279+J279</f>
        <v>0</v>
      </c>
      <c r="Q279" s="129">
        <f>ROUND(I279*H279,2)</f>
        <v>0</v>
      </c>
      <c r="R279" s="129">
        <f>ROUND(J279*H279,2)</f>
        <v>0</v>
      </c>
      <c r="S279" s="41"/>
      <c r="T279" s="206">
        <f>S279*H279</f>
        <v>0</v>
      </c>
      <c r="U279" s="206">
        <v>0</v>
      </c>
      <c r="V279" s="206">
        <f>U279*H279</f>
        <v>0</v>
      </c>
      <c r="W279" s="206">
        <v>0</v>
      </c>
      <c r="X279" s="207">
        <f>W279*H279</f>
        <v>0</v>
      </c>
      <c r="AR279" s="23" t="s">
        <v>179</v>
      </c>
      <c r="AT279" s="23" t="s">
        <v>174</v>
      </c>
      <c r="AU279" s="23" t="s">
        <v>89</v>
      </c>
      <c r="AY279" s="23" t="s">
        <v>172</v>
      </c>
      <c r="BE279" s="208">
        <f>IF(O279="základní",K279,0)</f>
        <v>0</v>
      </c>
      <c r="BF279" s="208">
        <f>IF(O279="snížená",K279,0)</f>
        <v>0</v>
      </c>
      <c r="BG279" s="208">
        <f>IF(O279="zákl. přenesená",K279,0)</f>
        <v>0</v>
      </c>
      <c r="BH279" s="208">
        <f>IF(O279="sníž. přenesená",K279,0)</f>
        <v>0</v>
      </c>
      <c r="BI279" s="208">
        <f>IF(O279="nulová",K279,0)</f>
        <v>0</v>
      </c>
      <c r="BJ279" s="23" t="s">
        <v>80</v>
      </c>
      <c r="BK279" s="208">
        <f>ROUND(P279*H279,2)</f>
        <v>0</v>
      </c>
      <c r="BL279" s="23" t="s">
        <v>179</v>
      </c>
      <c r="BM279" s="23" t="s">
        <v>460</v>
      </c>
    </row>
    <row r="280" spans="2:65" s="11" customFormat="1">
      <c r="B280" s="209"/>
      <c r="C280" s="210"/>
      <c r="D280" s="211" t="s">
        <v>181</v>
      </c>
      <c r="E280" s="212" t="s">
        <v>22</v>
      </c>
      <c r="F280" s="213" t="s">
        <v>461</v>
      </c>
      <c r="G280" s="210"/>
      <c r="H280" s="214">
        <v>24</v>
      </c>
      <c r="I280" s="215"/>
      <c r="J280" s="215"/>
      <c r="K280" s="210"/>
      <c r="L280" s="210"/>
      <c r="M280" s="216"/>
      <c r="N280" s="217"/>
      <c r="O280" s="218"/>
      <c r="P280" s="218"/>
      <c r="Q280" s="218"/>
      <c r="R280" s="218"/>
      <c r="S280" s="218"/>
      <c r="T280" s="218"/>
      <c r="U280" s="218"/>
      <c r="V280" s="218"/>
      <c r="W280" s="218"/>
      <c r="X280" s="219"/>
      <c r="AT280" s="220" t="s">
        <v>181</v>
      </c>
      <c r="AU280" s="220" t="s">
        <v>89</v>
      </c>
      <c r="AV280" s="11" t="s">
        <v>89</v>
      </c>
      <c r="AW280" s="11" t="s">
        <v>7</v>
      </c>
      <c r="AX280" s="11" t="s">
        <v>75</v>
      </c>
      <c r="AY280" s="220" t="s">
        <v>172</v>
      </c>
    </row>
    <row r="281" spans="2:65" s="11" customFormat="1">
      <c r="B281" s="209"/>
      <c r="C281" s="210"/>
      <c r="D281" s="211" t="s">
        <v>181</v>
      </c>
      <c r="E281" s="212" t="s">
        <v>22</v>
      </c>
      <c r="F281" s="213" t="s">
        <v>462</v>
      </c>
      <c r="G281" s="210"/>
      <c r="H281" s="214">
        <v>10.4</v>
      </c>
      <c r="I281" s="215"/>
      <c r="J281" s="215"/>
      <c r="K281" s="210"/>
      <c r="L281" s="210"/>
      <c r="M281" s="216"/>
      <c r="N281" s="217"/>
      <c r="O281" s="218"/>
      <c r="P281" s="218"/>
      <c r="Q281" s="218"/>
      <c r="R281" s="218"/>
      <c r="S281" s="218"/>
      <c r="T281" s="218"/>
      <c r="U281" s="218"/>
      <c r="V281" s="218"/>
      <c r="W281" s="218"/>
      <c r="X281" s="219"/>
      <c r="AT281" s="220" t="s">
        <v>181</v>
      </c>
      <c r="AU281" s="220" t="s">
        <v>89</v>
      </c>
      <c r="AV281" s="11" t="s">
        <v>89</v>
      </c>
      <c r="AW281" s="11" t="s">
        <v>7</v>
      </c>
      <c r="AX281" s="11" t="s">
        <v>75</v>
      </c>
      <c r="AY281" s="220" t="s">
        <v>172</v>
      </c>
    </row>
    <row r="282" spans="2:65" s="11" customFormat="1">
      <c r="B282" s="209"/>
      <c r="C282" s="210"/>
      <c r="D282" s="211" t="s">
        <v>181</v>
      </c>
      <c r="E282" s="212" t="s">
        <v>22</v>
      </c>
      <c r="F282" s="213" t="s">
        <v>463</v>
      </c>
      <c r="G282" s="210"/>
      <c r="H282" s="214">
        <v>35</v>
      </c>
      <c r="I282" s="215"/>
      <c r="J282" s="215"/>
      <c r="K282" s="210"/>
      <c r="L282" s="210"/>
      <c r="M282" s="216"/>
      <c r="N282" s="217"/>
      <c r="O282" s="218"/>
      <c r="P282" s="218"/>
      <c r="Q282" s="218"/>
      <c r="R282" s="218"/>
      <c r="S282" s="218"/>
      <c r="T282" s="218"/>
      <c r="U282" s="218"/>
      <c r="V282" s="218"/>
      <c r="W282" s="218"/>
      <c r="X282" s="219"/>
      <c r="AT282" s="220" t="s">
        <v>181</v>
      </c>
      <c r="AU282" s="220" t="s">
        <v>89</v>
      </c>
      <c r="AV282" s="11" t="s">
        <v>89</v>
      </c>
      <c r="AW282" s="11" t="s">
        <v>7</v>
      </c>
      <c r="AX282" s="11" t="s">
        <v>75</v>
      </c>
      <c r="AY282" s="220" t="s">
        <v>172</v>
      </c>
    </row>
    <row r="283" spans="2:65" s="11" customFormat="1">
      <c r="B283" s="209"/>
      <c r="C283" s="210"/>
      <c r="D283" s="211" t="s">
        <v>181</v>
      </c>
      <c r="E283" s="212" t="s">
        <v>22</v>
      </c>
      <c r="F283" s="213" t="s">
        <v>464</v>
      </c>
      <c r="G283" s="210"/>
      <c r="H283" s="214">
        <v>49.24</v>
      </c>
      <c r="I283" s="215"/>
      <c r="J283" s="215"/>
      <c r="K283" s="210"/>
      <c r="L283" s="210"/>
      <c r="M283" s="216"/>
      <c r="N283" s="217"/>
      <c r="O283" s="218"/>
      <c r="P283" s="218"/>
      <c r="Q283" s="218"/>
      <c r="R283" s="218"/>
      <c r="S283" s="218"/>
      <c r="T283" s="218"/>
      <c r="U283" s="218"/>
      <c r="V283" s="218"/>
      <c r="W283" s="218"/>
      <c r="X283" s="219"/>
      <c r="AT283" s="220" t="s">
        <v>181</v>
      </c>
      <c r="AU283" s="220" t="s">
        <v>89</v>
      </c>
      <c r="AV283" s="11" t="s">
        <v>89</v>
      </c>
      <c r="AW283" s="11" t="s">
        <v>7</v>
      </c>
      <c r="AX283" s="11" t="s">
        <v>75</v>
      </c>
      <c r="AY283" s="220" t="s">
        <v>172</v>
      </c>
    </row>
    <row r="284" spans="2:65" s="12" customFormat="1">
      <c r="B284" s="221"/>
      <c r="C284" s="222"/>
      <c r="D284" s="223" t="s">
        <v>181</v>
      </c>
      <c r="E284" s="224" t="s">
        <v>103</v>
      </c>
      <c r="F284" s="225" t="s">
        <v>183</v>
      </c>
      <c r="G284" s="222"/>
      <c r="H284" s="226">
        <v>118.64</v>
      </c>
      <c r="I284" s="227"/>
      <c r="J284" s="227"/>
      <c r="K284" s="222"/>
      <c r="L284" s="222"/>
      <c r="M284" s="228"/>
      <c r="N284" s="229"/>
      <c r="O284" s="230"/>
      <c r="P284" s="230"/>
      <c r="Q284" s="230"/>
      <c r="R284" s="230"/>
      <c r="S284" s="230"/>
      <c r="T284" s="230"/>
      <c r="U284" s="230"/>
      <c r="V284" s="230"/>
      <c r="W284" s="230"/>
      <c r="X284" s="231"/>
      <c r="AT284" s="232" t="s">
        <v>181</v>
      </c>
      <c r="AU284" s="232" t="s">
        <v>89</v>
      </c>
      <c r="AV284" s="12" t="s">
        <v>179</v>
      </c>
      <c r="AW284" s="12" t="s">
        <v>7</v>
      </c>
      <c r="AX284" s="12" t="s">
        <v>80</v>
      </c>
      <c r="AY284" s="232" t="s">
        <v>172</v>
      </c>
    </row>
    <row r="285" spans="2:65" s="1" customFormat="1" ht="22.5" customHeight="1">
      <c r="B285" s="40"/>
      <c r="C285" s="241" t="s">
        <v>465</v>
      </c>
      <c r="D285" s="241" t="s">
        <v>289</v>
      </c>
      <c r="E285" s="242" t="s">
        <v>466</v>
      </c>
      <c r="F285" s="243" t="s">
        <v>467</v>
      </c>
      <c r="G285" s="244" t="s">
        <v>468</v>
      </c>
      <c r="H285" s="245">
        <v>2.96600000000001</v>
      </c>
      <c r="I285" s="246"/>
      <c r="J285" s="247"/>
      <c r="K285" s="248">
        <f>ROUND(P285*H285,2)</f>
        <v>0</v>
      </c>
      <c r="L285" s="243" t="s">
        <v>178</v>
      </c>
      <c r="M285" s="249"/>
      <c r="N285" s="250" t="s">
        <v>22</v>
      </c>
      <c r="O285" s="205" t="s">
        <v>44</v>
      </c>
      <c r="P285" s="129">
        <f>I285+J285</f>
        <v>0</v>
      </c>
      <c r="Q285" s="129">
        <f>ROUND(I285*H285,2)</f>
        <v>0</v>
      </c>
      <c r="R285" s="129">
        <f>ROUND(J285*H285,2)</f>
        <v>0</v>
      </c>
      <c r="S285" s="41"/>
      <c r="T285" s="206">
        <f>S285*H285</f>
        <v>0</v>
      </c>
      <c r="U285" s="206">
        <v>1E-3</v>
      </c>
      <c r="V285" s="206">
        <f>U285*H285</f>
        <v>2.9660000000000099E-3</v>
      </c>
      <c r="W285" s="206">
        <v>0</v>
      </c>
      <c r="X285" s="207">
        <f>W285*H285</f>
        <v>0</v>
      </c>
      <c r="AR285" s="23" t="s">
        <v>212</v>
      </c>
      <c r="AT285" s="23" t="s">
        <v>289</v>
      </c>
      <c r="AU285" s="23" t="s">
        <v>89</v>
      </c>
      <c r="AY285" s="23" t="s">
        <v>172</v>
      </c>
      <c r="BE285" s="208">
        <f>IF(O285="základní",K285,0)</f>
        <v>0</v>
      </c>
      <c r="BF285" s="208">
        <f>IF(O285="snížená",K285,0)</f>
        <v>0</v>
      </c>
      <c r="BG285" s="208">
        <f>IF(O285="zákl. přenesená",K285,0)</f>
        <v>0</v>
      </c>
      <c r="BH285" s="208">
        <f>IF(O285="sníž. přenesená",K285,0)</f>
        <v>0</v>
      </c>
      <c r="BI285" s="208">
        <f>IF(O285="nulová",K285,0)</f>
        <v>0</v>
      </c>
      <c r="BJ285" s="23" t="s">
        <v>80</v>
      </c>
      <c r="BK285" s="208">
        <f>ROUND(P285*H285,2)</f>
        <v>0</v>
      </c>
      <c r="BL285" s="23" t="s">
        <v>179</v>
      </c>
      <c r="BM285" s="23" t="s">
        <v>469</v>
      </c>
    </row>
    <row r="286" spans="2:65" s="1" customFormat="1" ht="31.5" customHeight="1">
      <c r="B286" s="40"/>
      <c r="C286" s="197" t="s">
        <v>470</v>
      </c>
      <c r="D286" s="197" t="s">
        <v>174</v>
      </c>
      <c r="E286" s="198" t="s">
        <v>471</v>
      </c>
      <c r="F286" s="199" t="s">
        <v>472</v>
      </c>
      <c r="G286" s="200" t="s">
        <v>177</v>
      </c>
      <c r="H286" s="201">
        <v>86.4</v>
      </c>
      <c r="I286" s="202"/>
      <c r="J286" s="202"/>
      <c r="K286" s="203">
        <f>ROUND(P286*H286,2)</f>
        <v>0</v>
      </c>
      <c r="L286" s="199" t="s">
        <v>178</v>
      </c>
      <c r="M286" s="60"/>
      <c r="N286" s="204" t="s">
        <v>22</v>
      </c>
      <c r="O286" s="205" t="s">
        <v>44</v>
      </c>
      <c r="P286" s="129">
        <f>I286+J286</f>
        <v>0</v>
      </c>
      <c r="Q286" s="129">
        <f>ROUND(I286*H286,2)</f>
        <v>0</v>
      </c>
      <c r="R286" s="129">
        <f>ROUND(J286*H286,2)</f>
        <v>0</v>
      </c>
      <c r="S286" s="41"/>
      <c r="T286" s="206">
        <f>S286*H286</f>
        <v>0</v>
      </c>
      <c r="U286" s="206">
        <v>0</v>
      </c>
      <c r="V286" s="206">
        <f>U286*H286</f>
        <v>0</v>
      </c>
      <c r="W286" s="206">
        <v>0</v>
      </c>
      <c r="X286" s="207">
        <f>W286*H286</f>
        <v>0</v>
      </c>
      <c r="AR286" s="23" t="s">
        <v>179</v>
      </c>
      <c r="AT286" s="23" t="s">
        <v>174</v>
      </c>
      <c r="AU286" s="23" t="s">
        <v>89</v>
      </c>
      <c r="AY286" s="23" t="s">
        <v>172</v>
      </c>
      <c r="BE286" s="208">
        <f>IF(O286="základní",K286,0)</f>
        <v>0</v>
      </c>
      <c r="BF286" s="208">
        <f>IF(O286="snížená",K286,0)</f>
        <v>0</v>
      </c>
      <c r="BG286" s="208">
        <f>IF(O286="zákl. přenesená",K286,0)</f>
        <v>0</v>
      </c>
      <c r="BH286" s="208">
        <f>IF(O286="sníž. přenesená",K286,0)</f>
        <v>0</v>
      </c>
      <c r="BI286" s="208">
        <f>IF(O286="nulová",K286,0)</f>
        <v>0</v>
      </c>
      <c r="BJ286" s="23" t="s">
        <v>80</v>
      </c>
      <c r="BK286" s="208">
        <f>ROUND(P286*H286,2)</f>
        <v>0</v>
      </c>
      <c r="BL286" s="23" t="s">
        <v>179</v>
      </c>
      <c r="BM286" s="23" t="s">
        <v>473</v>
      </c>
    </row>
    <row r="287" spans="2:65" s="11" customFormat="1">
      <c r="B287" s="209"/>
      <c r="C287" s="210"/>
      <c r="D287" s="211" t="s">
        <v>181</v>
      </c>
      <c r="E287" s="212" t="s">
        <v>22</v>
      </c>
      <c r="F287" s="213" t="s">
        <v>474</v>
      </c>
      <c r="G287" s="210"/>
      <c r="H287" s="214">
        <v>86.4</v>
      </c>
      <c r="I287" s="215"/>
      <c r="J287" s="215"/>
      <c r="K287" s="210"/>
      <c r="L287" s="210"/>
      <c r="M287" s="216"/>
      <c r="N287" s="217"/>
      <c r="O287" s="218"/>
      <c r="P287" s="218"/>
      <c r="Q287" s="218"/>
      <c r="R287" s="218"/>
      <c r="S287" s="218"/>
      <c r="T287" s="218"/>
      <c r="U287" s="218"/>
      <c r="V287" s="218"/>
      <c r="W287" s="218"/>
      <c r="X287" s="219"/>
      <c r="AT287" s="220" t="s">
        <v>181</v>
      </c>
      <c r="AU287" s="220" t="s">
        <v>89</v>
      </c>
      <c r="AV287" s="11" t="s">
        <v>89</v>
      </c>
      <c r="AW287" s="11" t="s">
        <v>7</v>
      </c>
      <c r="AX287" s="11" t="s">
        <v>75</v>
      </c>
      <c r="AY287" s="220" t="s">
        <v>172</v>
      </c>
    </row>
    <row r="288" spans="2:65" s="12" customFormat="1">
      <c r="B288" s="221"/>
      <c r="C288" s="222"/>
      <c r="D288" s="223" t="s">
        <v>181</v>
      </c>
      <c r="E288" s="224" t="s">
        <v>22</v>
      </c>
      <c r="F288" s="225" t="s">
        <v>183</v>
      </c>
      <c r="G288" s="222"/>
      <c r="H288" s="226">
        <v>86.4</v>
      </c>
      <c r="I288" s="227"/>
      <c r="J288" s="227"/>
      <c r="K288" s="222"/>
      <c r="L288" s="222"/>
      <c r="M288" s="228"/>
      <c r="N288" s="229"/>
      <c r="O288" s="230"/>
      <c r="P288" s="230"/>
      <c r="Q288" s="230"/>
      <c r="R288" s="230"/>
      <c r="S288" s="230"/>
      <c r="T288" s="230"/>
      <c r="U288" s="230"/>
      <c r="V288" s="230"/>
      <c r="W288" s="230"/>
      <c r="X288" s="231"/>
      <c r="AT288" s="232" t="s">
        <v>181</v>
      </c>
      <c r="AU288" s="232" t="s">
        <v>89</v>
      </c>
      <c r="AV288" s="12" t="s">
        <v>179</v>
      </c>
      <c r="AW288" s="12" t="s">
        <v>7</v>
      </c>
      <c r="AX288" s="12" t="s">
        <v>80</v>
      </c>
      <c r="AY288" s="232" t="s">
        <v>172</v>
      </c>
    </row>
    <row r="289" spans="2:65" s="1" customFormat="1" ht="31.5" customHeight="1">
      <c r="B289" s="40"/>
      <c r="C289" s="197" t="s">
        <v>475</v>
      </c>
      <c r="D289" s="197" t="s">
        <v>174</v>
      </c>
      <c r="E289" s="198" t="s">
        <v>476</v>
      </c>
      <c r="F289" s="199" t="s">
        <v>477</v>
      </c>
      <c r="G289" s="200" t="s">
        <v>177</v>
      </c>
      <c r="H289" s="201">
        <v>57.6</v>
      </c>
      <c r="I289" s="202"/>
      <c r="J289" s="202"/>
      <c r="K289" s="203">
        <f>ROUND(P289*H289,2)</f>
        <v>0</v>
      </c>
      <c r="L289" s="199" t="s">
        <v>178</v>
      </c>
      <c r="M289" s="60"/>
      <c r="N289" s="204" t="s">
        <v>22</v>
      </c>
      <c r="O289" s="205" t="s">
        <v>44</v>
      </c>
      <c r="P289" s="129">
        <f>I289+J289</f>
        <v>0</v>
      </c>
      <c r="Q289" s="129">
        <f>ROUND(I289*H289,2)</f>
        <v>0</v>
      </c>
      <c r="R289" s="129">
        <f>ROUND(J289*H289,2)</f>
        <v>0</v>
      </c>
      <c r="S289" s="41"/>
      <c r="T289" s="206">
        <f>S289*H289</f>
        <v>0</v>
      </c>
      <c r="U289" s="206">
        <v>0</v>
      </c>
      <c r="V289" s="206">
        <f>U289*H289</f>
        <v>0</v>
      </c>
      <c r="W289" s="206">
        <v>0</v>
      </c>
      <c r="X289" s="207">
        <f>W289*H289</f>
        <v>0</v>
      </c>
      <c r="AR289" s="23" t="s">
        <v>179</v>
      </c>
      <c r="AT289" s="23" t="s">
        <v>174</v>
      </c>
      <c r="AU289" s="23" t="s">
        <v>89</v>
      </c>
      <c r="AY289" s="23" t="s">
        <v>172</v>
      </c>
      <c r="BE289" s="208">
        <f>IF(O289="základní",K289,0)</f>
        <v>0</v>
      </c>
      <c r="BF289" s="208">
        <f>IF(O289="snížená",K289,0)</f>
        <v>0</v>
      </c>
      <c r="BG289" s="208">
        <f>IF(O289="zákl. přenesená",K289,0)</f>
        <v>0</v>
      </c>
      <c r="BH289" s="208">
        <f>IF(O289="sníž. přenesená",K289,0)</f>
        <v>0</v>
      </c>
      <c r="BI289" s="208">
        <f>IF(O289="nulová",K289,0)</f>
        <v>0</v>
      </c>
      <c r="BJ289" s="23" t="s">
        <v>80</v>
      </c>
      <c r="BK289" s="208">
        <f>ROUND(P289*H289,2)</f>
        <v>0</v>
      </c>
      <c r="BL289" s="23" t="s">
        <v>179</v>
      </c>
      <c r="BM289" s="23" t="s">
        <v>478</v>
      </c>
    </row>
    <row r="290" spans="2:65" s="11" customFormat="1">
      <c r="B290" s="209"/>
      <c r="C290" s="210"/>
      <c r="D290" s="211" t="s">
        <v>181</v>
      </c>
      <c r="E290" s="212" t="s">
        <v>22</v>
      </c>
      <c r="F290" s="213" t="s">
        <v>479</v>
      </c>
      <c r="G290" s="210"/>
      <c r="H290" s="214">
        <v>57.6</v>
      </c>
      <c r="I290" s="215"/>
      <c r="J290" s="215"/>
      <c r="K290" s="210"/>
      <c r="L290" s="210"/>
      <c r="M290" s="216"/>
      <c r="N290" s="217"/>
      <c r="O290" s="218"/>
      <c r="P290" s="218"/>
      <c r="Q290" s="218"/>
      <c r="R290" s="218"/>
      <c r="S290" s="218"/>
      <c r="T290" s="218"/>
      <c r="U290" s="218"/>
      <c r="V290" s="218"/>
      <c r="W290" s="218"/>
      <c r="X290" s="219"/>
      <c r="AT290" s="220" t="s">
        <v>181</v>
      </c>
      <c r="AU290" s="220" t="s">
        <v>89</v>
      </c>
      <c r="AV290" s="11" t="s">
        <v>89</v>
      </c>
      <c r="AW290" s="11" t="s">
        <v>7</v>
      </c>
      <c r="AX290" s="11" t="s">
        <v>75</v>
      </c>
      <c r="AY290" s="220" t="s">
        <v>172</v>
      </c>
    </row>
    <row r="291" spans="2:65" s="12" customFormat="1">
      <c r="B291" s="221"/>
      <c r="C291" s="222"/>
      <c r="D291" s="223" t="s">
        <v>181</v>
      </c>
      <c r="E291" s="224" t="s">
        <v>22</v>
      </c>
      <c r="F291" s="225" t="s">
        <v>183</v>
      </c>
      <c r="G291" s="222"/>
      <c r="H291" s="226">
        <v>57.6</v>
      </c>
      <c r="I291" s="227"/>
      <c r="J291" s="227"/>
      <c r="K291" s="222"/>
      <c r="L291" s="222"/>
      <c r="M291" s="228"/>
      <c r="N291" s="229"/>
      <c r="O291" s="230"/>
      <c r="P291" s="230"/>
      <c r="Q291" s="230"/>
      <c r="R291" s="230"/>
      <c r="S291" s="230"/>
      <c r="T291" s="230"/>
      <c r="U291" s="230"/>
      <c r="V291" s="230"/>
      <c r="W291" s="230"/>
      <c r="X291" s="231"/>
      <c r="AT291" s="232" t="s">
        <v>181</v>
      </c>
      <c r="AU291" s="232" t="s">
        <v>89</v>
      </c>
      <c r="AV291" s="12" t="s">
        <v>179</v>
      </c>
      <c r="AW291" s="12" t="s">
        <v>7</v>
      </c>
      <c r="AX291" s="12" t="s">
        <v>80</v>
      </c>
      <c r="AY291" s="232" t="s">
        <v>172</v>
      </c>
    </row>
    <row r="292" spans="2:65" s="1" customFormat="1" ht="22.5" customHeight="1">
      <c r="B292" s="40"/>
      <c r="C292" s="197" t="s">
        <v>112</v>
      </c>
      <c r="D292" s="197" t="s">
        <v>174</v>
      </c>
      <c r="E292" s="198" t="s">
        <v>480</v>
      </c>
      <c r="F292" s="199" t="s">
        <v>481</v>
      </c>
      <c r="G292" s="200" t="s">
        <v>209</v>
      </c>
      <c r="H292" s="201">
        <v>15.502000000000001</v>
      </c>
      <c r="I292" s="202"/>
      <c r="J292" s="202"/>
      <c r="K292" s="203">
        <f>ROUND(P292*H292,2)</f>
        <v>0</v>
      </c>
      <c r="L292" s="199" t="s">
        <v>22</v>
      </c>
      <c r="M292" s="60"/>
      <c r="N292" s="204" t="s">
        <v>22</v>
      </c>
      <c r="O292" s="205" t="s">
        <v>44</v>
      </c>
      <c r="P292" s="129">
        <f>I292+J292</f>
        <v>0</v>
      </c>
      <c r="Q292" s="129">
        <f>ROUND(I292*H292,2)</f>
        <v>0</v>
      </c>
      <c r="R292" s="129">
        <f>ROUND(J292*H292,2)</f>
        <v>0</v>
      </c>
      <c r="S292" s="41"/>
      <c r="T292" s="206">
        <f>S292*H292</f>
        <v>0</v>
      </c>
      <c r="U292" s="206">
        <v>0</v>
      </c>
      <c r="V292" s="206">
        <f>U292*H292</f>
        <v>0</v>
      </c>
      <c r="W292" s="206">
        <v>2</v>
      </c>
      <c r="X292" s="207">
        <f>W292*H292</f>
        <v>31.004000000000001</v>
      </c>
      <c r="AR292" s="23" t="s">
        <v>179</v>
      </c>
      <c r="AT292" s="23" t="s">
        <v>174</v>
      </c>
      <c r="AU292" s="23" t="s">
        <v>89</v>
      </c>
      <c r="AY292" s="23" t="s">
        <v>172</v>
      </c>
      <c r="BE292" s="208">
        <f>IF(O292="základní",K292,0)</f>
        <v>0</v>
      </c>
      <c r="BF292" s="208">
        <f>IF(O292="snížená",K292,0)</f>
        <v>0</v>
      </c>
      <c r="BG292" s="208">
        <f>IF(O292="zákl. přenesená",K292,0)</f>
        <v>0</v>
      </c>
      <c r="BH292" s="208">
        <f>IF(O292="sníž. přenesená",K292,0)</f>
        <v>0</v>
      </c>
      <c r="BI292" s="208">
        <f>IF(O292="nulová",K292,0)</f>
        <v>0</v>
      </c>
      <c r="BJ292" s="23" t="s">
        <v>80</v>
      </c>
      <c r="BK292" s="208">
        <f>ROUND(P292*H292,2)</f>
        <v>0</v>
      </c>
      <c r="BL292" s="23" t="s">
        <v>179</v>
      </c>
      <c r="BM292" s="23" t="s">
        <v>482</v>
      </c>
    </row>
    <row r="293" spans="2:65" s="1" customFormat="1" ht="54">
      <c r="B293" s="40"/>
      <c r="C293" s="62"/>
      <c r="D293" s="211" t="s">
        <v>217</v>
      </c>
      <c r="E293" s="62"/>
      <c r="F293" s="233" t="s">
        <v>483</v>
      </c>
      <c r="G293" s="62"/>
      <c r="H293" s="62"/>
      <c r="I293" s="163"/>
      <c r="J293" s="163"/>
      <c r="K293" s="62"/>
      <c r="L293" s="62"/>
      <c r="M293" s="60"/>
      <c r="N293" s="234"/>
      <c r="O293" s="41"/>
      <c r="P293" s="41"/>
      <c r="Q293" s="41"/>
      <c r="R293" s="41"/>
      <c r="S293" s="41"/>
      <c r="T293" s="41"/>
      <c r="U293" s="41"/>
      <c r="V293" s="41"/>
      <c r="W293" s="41"/>
      <c r="X293" s="76"/>
      <c r="AT293" s="23" t="s">
        <v>217</v>
      </c>
      <c r="AU293" s="23" t="s">
        <v>89</v>
      </c>
    </row>
    <row r="294" spans="2:65" s="11" customFormat="1">
      <c r="B294" s="209"/>
      <c r="C294" s="210"/>
      <c r="D294" s="211" t="s">
        <v>181</v>
      </c>
      <c r="E294" s="212" t="s">
        <v>22</v>
      </c>
      <c r="F294" s="213" t="s">
        <v>484</v>
      </c>
      <c r="G294" s="210"/>
      <c r="H294" s="214">
        <v>2.496</v>
      </c>
      <c r="I294" s="215"/>
      <c r="J294" s="215"/>
      <c r="K294" s="210"/>
      <c r="L294" s="210"/>
      <c r="M294" s="216"/>
      <c r="N294" s="217"/>
      <c r="O294" s="218"/>
      <c r="P294" s="218"/>
      <c r="Q294" s="218"/>
      <c r="R294" s="218"/>
      <c r="S294" s="218"/>
      <c r="T294" s="218"/>
      <c r="U294" s="218"/>
      <c r="V294" s="218"/>
      <c r="W294" s="218"/>
      <c r="X294" s="219"/>
      <c r="AT294" s="220" t="s">
        <v>181</v>
      </c>
      <c r="AU294" s="220" t="s">
        <v>89</v>
      </c>
      <c r="AV294" s="11" t="s">
        <v>89</v>
      </c>
      <c r="AW294" s="11" t="s">
        <v>7</v>
      </c>
      <c r="AX294" s="11" t="s">
        <v>75</v>
      </c>
      <c r="AY294" s="220" t="s">
        <v>172</v>
      </c>
    </row>
    <row r="295" spans="2:65" s="11" customFormat="1">
      <c r="B295" s="209"/>
      <c r="C295" s="210"/>
      <c r="D295" s="211" t="s">
        <v>181</v>
      </c>
      <c r="E295" s="212" t="s">
        <v>22</v>
      </c>
      <c r="F295" s="213" t="s">
        <v>485</v>
      </c>
      <c r="G295" s="210"/>
      <c r="H295" s="214">
        <v>2.016</v>
      </c>
      <c r="I295" s="215"/>
      <c r="J295" s="215"/>
      <c r="K295" s="210"/>
      <c r="L295" s="210"/>
      <c r="M295" s="216"/>
      <c r="N295" s="217"/>
      <c r="O295" s="218"/>
      <c r="P295" s="218"/>
      <c r="Q295" s="218"/>
      <c r="R295" s="218"/>
      <c r="S295" s="218"/>
      <c r="T295" s="218"/>
      <c r="U295" s="218"/>
      <c r="V295" s="218"/>
      <c r="W295" s="218"/>
      <c r="X295" s="219"/>
      <c r="AT295" s="220" t="s">
        <v>181</v>
      </c>
      <c r="AU295" s="220" t="s">
        <v>89</v>
      </c>
      <c r="AV295" s="11" t="s">
        <v>89</v>
      </c>
      <c r="AW295" s="11" t="s">
        <v>7</v>
      </c>
      <c r="AX295" s="11" t="s">
        <v>75</v>
      </c>
      <c r="AY295" s="220" t="s">
        <v>172</v>
      </c>
    </row>
    <row r="296" spans="2:65" s="11" customFormat="1">
      <c r="B296" s="209"/>
      <c r="C296" s="210"/>
      <c r="D296" s="211" t="s">
        <v>181</v>
      </c>
      <c r="E296" s="212" t="s">
        <v>22</v>
      </c>
      <c r="F296" s="213" t="s">
        <v>486</v>
      </c>
      <c r="G296" s="210"/>
      <c r="H296" s="214">
        <v>7.2320000000000002</v>
      </c>
      <c r="I296" s="215"/>
      <c r="J296" s="215"/>
      <c r="K296" s="210"/>
      <c r="L296" s="210"/>
      <c r="M296" s="216"/>
      <c r="N296" s="217"/>
      <c r="O296" s="218"/>
      <c r="P296" s="218"/>
      <c r="Q296" s="218"/>
      <c r="R296" s="218"/>
      <c r="S296" s="218"/>
      <c r="T296" s="218"/>
      <c r="U296" s="218"/>
      <c r="V296" s="218"/>
      <c r="W296" s="218"/>
      <c r="X296" s="219"/>
      <c r="AT296" s="220" t="s">
        <v>181</v>
      </c>
      <c r="AU296" s="220" t="s">
        <v>89</v>
      </c>
      <c r="AV296" s="11" t="s">
        <v>89</v>
      </c>
      <c r="AW296" s="11" t="s">
        <v>7</v>
      </c>
      <c r="AX296" s="11" t="s">
        <v>75</v>
      </c>
      <c r="AY296" s="220" t="s">
        <v>172</v>
      </c>
    </row>
    <row r="297" spans="2:65" s="11" customFormat="1">
      <c r="B297" s="209"/>
      <c r="C297" s="210"/>
      <c r="D297" s="211" t="s">
        <v>181</v>
      </c>
      <c r="E297" s="212" t="s">
        <v>22</v>
      </c>
      <c r="F297" s="213" t="s">
        <v>487</v>
      </c>
      <c r="G297" s="210"/>
      <c r="H297" s="214">
        <v>2.2080000000000002</v>
      </c>
      <c r="I297" s="215"/>
      <c r="J297" s="215"/>
      <c r="K297" s="210"/>
      <c r="L297" s="210"/>
      <c r="M297" s="216"/>
      <c r="N297" s="217"/>
      <c r="O297" s="218"/>
      <c r="P297" s="218"/>
      <c r="Q297" s="218"/>
      <c r="R297" s="218"/>
      <c r="S297" s="218"/>
      <c r="T297" s="218"/>
      <c r="U297" s="218"/>
      <c r="V297" s="218"/>
      <c r="W297" s="218"/>
      <c r="X297" s="219"/>
      <c r="AT297" s="220" t="s">
        <v>181</v>
      </c>
      <c r="AU297" s="220" t="s">
        <v>89</v>
      </c>
      <c r="AV297" s="11" t="s">
        <v>89</v>
      </c>
      <c r="AW297" s="11" t="s">
        <v>7</v>
      </c>
      <c r="AX297" s="11" t="s">
        <v>75</v>
      </c>
      <c r="AY297" s="220" t="s">
        <v>172</v>
      </c>
    </row>
    <row r="298" spans="2:65" s="11" customFormat="1">
      <c r="B298" s="209"/>
      <c r="C298" s="210"/>
      <c r="D298" s="211" t="s">
        <v>181</v>
      </c>
      <c r="E298" s="212" t="s">
        <v>22</v>
      </c>
      <c r="F298" s="213" t="s">
        <v>488</v>
      </c>
      <c r="G298" s="210"/>
      <c r="H298" s="214">
        <v>0.35</v>
      </c>
      <c r="I298" s="215"/>
      <c r="J298" s="215"/>
      <c r="K298" s="210"/>
      <c r="L298" s="210"/>
      <c r="M298" s="216"/>
      <c r="N298" s="217"/>
      <c r="O298" s="218"/>
      <c r="P298" s="218"/>
      <c r="Q298" s="218"/>
      <c r="R298" s="218"/>
      <c r="S298" s="218"/>
      <c r="T298" s="218"/>
      <c r="U298" s="218"/>
      <c r="V298" s="218"/>
      <c r="W298" s="218"/>
      <c r="X298" s="219"/>
      <c r="AT298" s="220" t="s">
        <v>181</v>
      </c>
      <c r="AU298" s="220" t="s">
        <v>89</v>
      </c>
      <c r="AV298" s="11" t="s">
        <v>89</v>
      </c>
      <c r="AW298" s="11" t="s">
        <v>7</v>
      </c>
      <c r="AX298" s="11" t="s">
        <v>75</v>
      </c>
      <c r="AY298" s="220" t="s">
        <v>172</v>
      </c>
    </row>
    <row r="299" spans="2:65" s="11" customFormat="1">
      <c r="B299" s="209"/>
      <c r="C299" s="210"/>
      <c r="D299" s="211" t="s">
        <v>181</v>
      </c>
      <c r="E299" s="212" t="s">
        <v>22</v>
      </c>
      <c r="F299" s="213" t="s">
        <v>489</v>
      </c>
      <c r="G299" s="210"/>
      <c r="H299" s="214">
        <v>0.7</v>
      </c>
      <c r="I299" s="215"/>
      <c r="J299" s="215"/>
      <c r="K299" s="210"/>
      <c r="L299" s="210"/>
      <c r="M299" s="216"/>
      <c r="N299" s="217"/>
      <c r="O299" s="218"/>
      <c r="P299" s="218"/>
      <c r="Q299" s="218"/>
      <c r="R299" s="218"/>
      <c r="S299" s="218"/>
      <c r="T299" s="218"/>
      <c r="U299" s="218"/>
      <c r="V299" s="218"/>
      <c r="W299" s="218"/>
      <c r="X299" s="219"/>
      <c r="AT299" s="220" t="s">
        <v>181</v>
      </c>
      <c r="AU299" s="220" t="s">
        <v>89</v>
      </c>
      <c r="AV299" s="11" t="s">
        <v>89</v>
      </c>
      <c r="AW299" s="11" t="s">
        <v>7</v>
      </c>
      <c r="AX299" s="11" t="s">
        <v>75</v>
      </c>
      <c r="AY299" s="220" t="s">
        <v>172</v>
      </c>
    </row>
    <row r="300" spans="2:65" s="11" customFormat="1">
      <c r="B300" s="209"/>
      <c r="C300" s="210"/>
      <c r="D300" s="211" t="s">
        <v>181</v>
      </c>
      <c r="E300" s="212" t="s">
        <v>22</v>
      </c>
      <c r="F300" s="213" t="s">
        <v>490</v>
      </c>
      <c r="G300" s="210"/>
      <c r="H300" s="214">
        <v>0.5</v>
      </c>
      <c r="I300" s="215"/>
      <c r="J300" s="215"/>
      <c r="K300" s="210"/>
      <c r="L300" s="210"/>
      <c r="M300" s="216"/>
      <c r="N300" s="217"/>
      <c r="O300" s="218"/>
      <c r="P300" s="218"/>
      <c r="Q300" s="218"/>
      <c r="R300" s="218"/>
      <c r="S300" s="218"/>
      <c r="T300" s="218"/>
      <c r="U300" s="218"/>
      <c r="V300" s="218"/>
      <c r="W300" s="218"/>
      <c r="X300" s="219"/>
      <c r="AT300" s="220" t="s">
        <v>181</v>
      </c>
      <c r="AU300" s="220" t="s">
        <v>89</v>
      </c>
      <c r="AV300" s="11" t="s">
        <v>89</v>
      </c>
      <c r="AW300" s="11" t="s">
        <v>7</v>
      </c>
      <c r="AX300" s="11" t="s">
        <v>75</v>
      </c>
      <c r="AY300" s="220" t="s">
        <v>172</v>
      </c>
    </row>
    <row r="301" spans="2:65" s="12" customFormat="1">
      <c r="B301" s="221"/>
      <c r="C301" s="222"/>
      <c r="D301" s="223" t="s">
        <v>181</v>
      </c>
      <c r="E301" s="224" t="s">
        <v>22</v>
      </c>
      <c r="F301" s="225" t="s">
        <v>183</v>
      </c>
      <c r="G301" s="222"/>
      <c r="H301" s="226">
        <v>15.502000000000001</v>
      </c>
      <c r="I301" s="227"/>
      <c r="J301" s="227"/>
      <c r="K301" s="222"/>
      <c r="L301" s="222"/>
      <c r="M301" s="228"/>
      <c r="N301" s="229"/>
      <c r="O301" s="230"/>
      <c r="P301" s="230"/>
      <c r="Q301" s="230"/>
      <c r="R301" s="230"/>
      <c r="S301" s="230"/>
      <c r="T301" s="230"/>
      <c r="U301" s="230"/>
      <c r="V301" s="230"/>
      <c r="W301" s="230"/>
      <c r="X301" s="231"/>
      <c r="AT301" s="232" t="s">
        <v>181</v>
      </c>
      <c r="AU301" s="232" t="s">
        <v>89</v>
      </c>
      <c r="AV301" s="12" t="s">
        <v>179</v>
      </c>
      <c r="AW301" s="12" t="s">
        <v>7</v>
      </c>
      <c r="AX301" s="12" t="s">
        <v>80</v>
      </c>
      <c r="AY301" s="232" t="s">
        <v>172</v>
      </c>
    </row>
    <row r="302" spans="2:65" s="1" customFormat="1" ht="22.5" customHeight="1">
      <c r="B302" s="40"/>
      <c r="C302" s="197" t="s">
        <v>491</v>
      </c>
      <c r="D302" s="197" t="s">
        <v>174</v>
      </c>
      <c r="E302" s="198" t="s">
        <v>492</v>
      </c>
      <c r="F302" s="199" t="s">
        <v>493</v>
      </c>
      <c r="G302" s="200" t="s">
        <v>209</v>
      </c>
      <c r="H302" s="201">
        <v>120.8</v>
      </c>
      <c r="I302" s="202"/>
      <c r="J302" s="202"/>
      <c r="K302" s="203">
        <f>ROUND(P302*H302,2)</f>
        <v>0</v>
      </c>
      <c r="L302" s="199" t="s">
        <v>22</v>
      </c>
      <c r="M302" s="60"/>
      <c r="N302" s="204" t="s">
        <v>22</v>
      </c>
      <c r="O302" s="205" t="s">
        <v>44</v>
      </c>
      <c r="P302" s="129">
        <f>I302+J302</f>
        <v>0</v>
      </c>
      <c r="Q302" s="129">
        <f>ROUND(I302*H302,2)</f>
        <v>0</v>
      </c>
      <c r="R302" s="129">
        <f>ROUND(J302*H302,2)</f>
        <v>0</v>
      </c>
      <c r="S302" s="41"/>
      <c r="T302" s="206">
        <f>S302*H302</f>
        <v>0</v>
      </c>
      <c r="U302" s="206">
        <v>0</v>
      </c>
      <c r="V302" s="206">
        <f>U302*H302</f>
        <v>0</v>
      </c>
      <c r="W302" s="206">
        <v>0</v>
      </c>
      <c r="X302" s="207">
        <f>W302*H302</f>
        <v>0</v>
      </c>
      <c r="AR302" s="23" t="s">
        <v>179</v>
      </c>
      <c r="AT302" s="23" t="s">
        <v>174</v>
      </c>
      <c r="AU302" s="23" t="s">
        <v>89</v>
      </c>
      <c r="AY302" s="23" t="s">
        <v>172</v>
      </c>
      <c r="BE302" s="208">
        <f>IF(O302="základní",K302,0)</f>
        <v>0</v>
      </c>
      <c r="BF302" s="208">
        <f>IF(O302="snížená",K302,0)</f>
        <v>0</v>
      </c>
      <c r="BG302" s="208">
        <f>IF(O302="zákl. přenesená",K302,0)</f>
        <v>0</v>
      </c>
      <c r="BH302" s="208">
        <f>IF(O302="sníž. přenesená",K302,0)</f>
        <v>0</v>
      </c>
      <c r="BI302" s="208">
        <f>IF(O302="nulová",K302,0)</f>
        <v>0</v>
      </c>
      <c r="BJ302" s="23" t="s">
        <v>80</v>
      </c>
      <c r="BK302" s="208">
        <f>ROUND(P302*H302,2)</f>
        <v>0</v>
      </c>
      <c r="BL302" s="23" t="s">
        <v>179</v>
      </c>
      <c r="BM302" s="23" t="s">
        <v>494</v>
      </c>
    </row>
    <row r="303" spans="2:65" s="11" customFormat="1">
      <c r="B303" s="209"/>
      <c r="C303" s="210"/>
      <c r="D303" s="211" t="s">
        <v>181</v>
      </c>
      <c r="E303" s="212" t="s">
        <v>22</v>
      </c>
      <c r="F303" s="213" t="s">
        <v>495</v>
      </c>
      <c r="G303" s="210"/>
      <c r="H303" s="214">
        <v>120.8</v>
      </c>
      <c r="I303" s="215"/>
      <c r="J303" s="215"/>
      <c r="K303" s="210"/>
      <c r="L303" s="210"/>
      <c r="M303" s="216"/>
      <c r="N303" s="217"/>
      <c r="O303" s="218"/>
      <c r="P303" s="218"/>
      <c r="Q303" s="218"/>
      <c r="R303" s="218"/>
      <c r="S303" s="218"/>
      <c r="T303" s="218"/>
      <c r="U303" s="218"/>
      <c r="V303" s="218"/>
      <c r="W303" s="218"/>
      <c r="X303" s="219"/>
      <c r="AT303" s="220" t="s">
        <v>181</v>
      </c>
      <c r="AU303" s="220" t="s">
        <v>89</v>
      </c>
      <c r="AV303" s="11" t="s">
        <v>89</v>
      </c>
      <c r="AW303" s="11" t="s">
        <v>7</v>
      </c>
      <c r="AX303" s="11" t="s">
        <v>75</v>
      </c>
      <c r="AY303" s="220" t="s">
        <v>172</v>
      </c>
    </row>
    <row r="304" spans="2:65" s="12" customFormat="1">
      <c r="B304" s="221"/>
      <c r="C304" s="222"/>
      <c r="D304" s="211" t="s">
        <v>181</v>
      </c>
      <c r="E304" s="235" t="s">
        <v>22</v>
      </c>
      <c r="F304" s="236" t="s">
        <v>183</v>
      </c>
      <c r="G304" s="222"/>
      <c r="H304" s="237">
        <v>120.8</v>
      </c>
      <c r="I304" s="227"/>
      <c r="J304" s="227"/>
      <c r="K304" s="222"/>
      <c r="L304" s="222"/>
      <c r="M304" s="228"/>
      <c r="N304" s="229"/>
      <c r="O304" s="230"/>
      <c r="P304" s="230"/>
      <c r="Q304" s="230"/>
      <c r="R304" s="230"/>
      <c r="S304" s="230"/>
      <c r="T304" s="230"/>
      <c r="U304" s="230"/>
      <c r="V304" s="230"/>
      <c r="W304" s="230"/>
      <c r="X304" s="231"/>
      <c r="AT304" s="232" t="s">
        <v>181</v>
      </c>
      <c r="AU304" s="232" t="s">
        <v>89</v>
      </c>
      <c r="AV304" s="12" t="s">
        <v>179</v>
      </c>
      <c r="AW304" s="12" t="s">
        <v>7</v>
      </c>
      <c r="AX304" s="12" t="s">
        <v>80</v>
      </c>
      <c r="AY304" s="232" t="s">
        <v>172</v>
      </c>
    </row>
    <row r="305" spans="2:65" s="10" customFormat="1" ht="29.85" customHeight="1">
      <c r="B305" s="179"/>
      <c r="C305" s="180"/>
      <c r="D305" s="194" t="s">
        <v>74</v>
      </c>
      <c r="E305" s="195" t="s">
        <v>89</v>
      </c>
      <c r="F305" s="195" t="s">
        <v>496</v>
      </c>
      <c r="G305" s="180"/>
      <c r="H305" s="180"/>
      <c r="I305" s="183"/>
      <c r="J305" s="183"/>
      <c r="K305" s="196">
        <f>BK305</f>
        <v>0</v>
      </c>
      <c r="L305" s="180"/>
      <c r="M305" s="185"/>
      <c r="N305" s="186"/>
      <c r="O305" s="187"/>
      <c r="P305" s="187"/>
      <c r="Q305" s="188">
        <f>SUM(Q306:Q312)</f>
        <v>0</v>
      </c>
      <c r="R305" s="188">
        <f>SUM(R306:R312)</f>
        <v>0</v>
      </c>
      <c r="S305" s="187"/>
      <c r="T305" s="189">
        <f>SUM(T306:T312)</f>
        <v>0</v>
      </c>
      <c r="U305" s="187"/>
      <c r="V305" s="189">
        <f>SUM(V306:V312)</f>
        <v>6.6378540799999994</v>
      </c>
      <c r="W305" s="187"/>
      <c r="X305" s="190">
        <f>SUM(X306:X312)</f>
        <v>0</v>
      </c>
      <c r="AR305" s="191" t="s">
        <v>80</v>
      </c>
      <c r="AT305" s="192" t="s">
        <v>74</v>
      </c>
      <c r="AU305" s="192" t="s">
        <v>80</v>
      </c>
      <c r="AY305" s="191" t="s">
        <v>172</v>
      </c>
      <c r="BK305" s="193">
        <f>SUM(BK306:BK312)</f>
        <v>0</v>
      </c>
    </row>
    <row r="306" spans="2:65" s="1" customFormat="1" ht="31.5" customHeight="1">
      <c r="B306" s="40"/>
      <c r="C306" s="197" t="s">
        <v>497</v>
      </c>
      <c r="D306" s="197" t="s">
        <v>174</v>
      </c>
      <c r="E306" s="198" t="s">
        <v>498</v>
      </c>
      <c r="F306" s="199" t="s">
        <v>499</v>
      </c>
      <c r="G306" s="200" t="s">
        <v>209</v>
      </c>
      <c r="H306" s="201">
        <v>2.9119999999999999</v>
      </c>
      <c r="I306" s="202"/>
      <c r="J306" s="202"/>
      <c r="K306" s="203">
        <f>ROUND(P306*H306,2)</f>
        <v>0</v>
      </c>
      <c r="L306" s="199" t="s">
        <v>178</v>
      </c>
      <c r="M306" s="60"/>
      <c r="N306" s="204" t="s">
        <v>22</v>
      </c>
      <c r="O306" s="205" t="s">
        <v>44</v>
      </c>
      <c r="P306" s="129">
        <f>I306+J306</f>
        <v>0</v>
      </c>
      <c r="Q306" s="129">
        <f>ROUND(I306*H306,2)</f>
        <v>0</v>
      </c>
      <c r="R306" s="129">
        <f>ROUND(J306*H306,2)</f>
        <v>0</v>
      </c>
      <c r="S306" s="41"/>
      <c r="T306" s="206">
        <f>S306*H306</f>
        <v>0</v>
      </c>
      <c r="U306" s="206">
        <v>2.2563399999999998</v>
      </c>
      <c r="V306" s="206">
        <f>U306*H306</f>
        <v>6.5704620799999995</v>
      </c>
      <c r="W306" s="206">
        <v>0</v>
      </c>
      <c r="X306" s="207">
        <f>W306*H306</f>
        <v>0</v>
      </c>
      <c r="AR306" s="23" t="s">
        <v>179</v>
      </c>
      <c r="AT306" s="23" t="s">
        <v>174</v>
      </c>
      <c r="AU306" s="23" t="s">
        <v>89</v>
      </c>
      <c r="AY306" s="23" t="s">
        <v>172</v>
      </c>
      <c r="BE306" s="208">
        <f>IF(O306="základní",K306,0)</f>
        <v>0</v>
      </c>
      <c r="BF306" s="208">
        <f>IF(O306="snížená",K306,0)</f>
        <v>0</v>
      </c>
      <c r="BG306" s="208">
        <f>IF(O306="zákl. přenesená",K306,0)</f>
        <v>0</v>
      </c>
      <c r="BH306" s="208">
        <f>IF(O306="sníž. přenesená",K306,0)</f>
        <v>0</v>
      </c>
      <c r="BI306" s="208">
        <f>IF(O306="nulová",K306,0)</f>
        <v>0</v>
      </c>
      <c r="BJ306" s="23" t="s">
        <v>80</v>
      </c>
      <c r="BK306" s="208">
        <f>ROUND(P306*H306,2)</f>
        <v>0</v>
      </c>
      <c r="BL306" s="23" t="s">
        <v>179</v>
      </c>
      <c r="BM306" s="23" t="s">
        <v>500</v>
      </c>
    </row>
    <row r="307" spans="2:65" s="1" customFormat="1" ht="27">
      <c r="B307" s="40"/>
      <c r="C307" s="62"/>
      <c r="D307" s="211" t="s">
        <v>217</v>
      </c>
      <c r="E307" s="62"/>
      <c r="F307" s="233" t="s">
        <v>501</v>
      </c>
      <c r="G307" s="62"/>
      <c r="H307" s="62"/>
      <c r="I307" s="163"/>
      <c r="J307" s="163"/>
      <c r="K307" s="62"/>
      <c r="L307" s="62"/>
      <c r="M307" s="60"/>
      <c r="N307" s="234"/>
      <c r="O307" s="41"/>
      <c r="P307" s="41"/>
      <c r="Q307" s="41"/>
      <c r="R307" s="41"/>
      <c r="S307" s="41"/>
      <c r="T307" s="41"/>
      <c r="U307" s="41"/>
      <c r="V307" s="41"/>
      <c r="W307" s="41"/>
      <c r="X307" s="76"/>
      <c r="AT307" s="23" t="s">
        <v>217</v>
      </c>
      <c r="AU307" s="23" t="s">
        <v>89</v>
      </c>
    </row>
    <row r="308" spans="2:65" s="11" customFormat="1">
      <c r="B308" s="209"/>
      <c r="C308" s="210"/>
      <c r="D308" s="211" t="s">
        <v>181</v>
      </c>
      <c r="E308" s="212" t="s">
        <v>22</v>
      </c>
      <c r="F308" s="213" t="s">
        <v>502</v>
      </c>
      <c r="G308" s="210"/>
      <c r="H308" s="214">
        <v>2.9119999999999999</v>
      </c>
      <c r="I308" s="215"/>
      <c r="J308" s="215"/>
      <c r="K308" s="210"/>
      <c r="L308" s="210"/>
      <c r="M308" s="216"/>
      <c r="N308" s="217"/>
      <c r="O308" s="218"/>
      <c r="P308" s="218"/>
      <c r="Q308" s="218"/>
      <c r="R308" s="218"/>
      <c r="S308" s="218"/>
      <c r="T308" s="218"/>
      <c r="U308" s="218"/>
      <c r="V308" s="218"/>
      <c r="W308" s="218"/>
      <c r="X308" s="219"/>
      <c r="AT308" s="220" t="s">
        <v>181</v>
      </c>
      <c r="AU308" s="220" t="s">
        <v>89</v>
      </c>
      <c r="AV308" s="11" t="s">
        <v>89</v>
      </c>
      <c r="AW308" s="11" t="s">
        <v>7</v>
      </c>
      <c r="AX308" s="11" t="s">
        <v>75</v>
      </c>
      <c r="AY308" s="220" t="s">
        <v>172</v>
      </c>
    </row>
    <row r="309" spans="2:65" s="12" customFormat="1">
      <c r="B309" s="221"/>
      <c r="C309" s="222"/>
      <c r="D309" s="223" t="s">
        <v>181</v>
      </c>
      <c r="E309" s="224" t="s">
        <v>22</v>
      </c>
      <c r="F309" s="225" t="s">
        <v>183</v>
      </c>
      <c r="G309" s="222"/>
      <c r="H309" s="226">
        <v>2.9119999999999999</v>
      </c>
      <c r="I309" s="227"/>
      <c r="J309" s="227"/>
      <c r="K309" s="222"/>
      <c r="L309" s="222"/>
      <c r="M309" s="228"/>
      <c r="N309" s="229"/>
      <c r="O309" s="230"/>
      <c r="P309" s="230"/>
      <c r="Q309" s="230"/>
      <c r="R309" s="230"/>
      <c r="S309" s="230"/>
      <c r="T309" s="230"/>
      <c r="U309" s="230"/>
      <c r="V309" s="230"/>
      <c r="W309" s="230"/>
      <c r="X309" s="231"/>
      <c r="AT309" s="232" t="s">
        <v>181</v>
      </c>
      <c r="AU309" s="232" t="s">
        <v>89</v>
      </c>
      <c r="AV309" s="12" t="s">
        <v>179</v>
      </c>
      <c r="AW309" s="12" t="s">
        <v>7</v>
      </c>
      <c r="AX309" s="12" t="s">
        <v>80</v>
      </c>
      <c r="AY309" s="232" t="s">
        <v>172</v>
      </c>
    </row>
    <row r="310" spans="2:65" s="1" customFormat="1" ht="22.5" customHeight="1">
      <c r="B310" s="40"/>
      <c r="C310" s="197" t="s">
        <v>503</v>
      </c>
      <c r="D310" s="197" t="s">
        <v>174</v>
      </c>
      <c r="E310" s="198" t="s">
        <v>504</v>
      </c>
      <c r="F310" s="199" t="s">
        <v>505</v>
      </c>
      <c r="G310" s="200" t="s">
        <v>177</v>
      </c>
      <c r="H310" s="201">
        <v>1.92</v>
      </c>
      <c r="I310" s="202"/>
      <c r="J310" s="202"/>
      <c r="K310" s="203">
        <f>ROUND(P310*H310,2)</f>
        <v>0</v>
      </c>
      <c r="L310" s="199" t="s">
        <v>506</v>
      </c>
      <c r="M310" s="60"/>
      <c r="N310" s="204" t="s">
        <v>22</v>
      </c>
      <c r="O310" s="205" t="s">
        <v>44</v>
      </c>
      <c r="P310" s="129">
        <f>I310+J310</f>
        <v>0</v>
      </c>
      <c r="Q310" s="129">
        <f>ROUND(I310*H310,2)</f>
        <v>0</v>
      </c>
      <c r="R310" s="129">
        <f>ROUND(J310*H310,2)</f>
        <v>0</v>
      </c>
      <c r="S310" s="41"/>
      <c r="T310" s="206">
        <f>S310*H310</f>
        <v>0</v>
      </c>
      <c r="U310" s="206">
        <v>3.5099999999999999E-2</v>
      </c>
      <c r="V310" s="206">
        <f>U310*H310</f>
        <v>6.7391999999999994E-2</v>
      </c>
      <c r="W310" s="206">
        <v>0</v>
      </c>
      <c r="X310" s="207">
        <f>W310*H310</f>
        <v>0</v>
      </c>
      <c r="AR310" s="23" t="s">
        <v>179</v>
      </c>
      <c r="AT310" s="23" t="s">
        <v>174</v>
      </c>
      <c r="AU310" s="23" t="s">
        <v>89</v>
      </c>
      <c r="AY310" s="23" t="s">
        <v>172</v>
      </c>
      <c r="BE310" s="208">
        <f>IF(O310="základní",K310,0)</f>
        <v>0</v>
      </c>
      <c r="BF310" s="208">
        <f>IF(O310="snížená",K310,0)</f>
        <v>0</v>
      </c>
      <c r="BG310" s="208">
        <f>IF(O310="zákl. přenesená",K310,0)</f>
        <v>0</v>
      </c>
      <c r="BH310" s="208">
        <f>IF(O310="sníž. přenesená",K310,0)</f>
        <v>0</v>
      </c>
      <c r="BI310" s="208">
        <f>IF(O310="nulová",K310,0)</f>
        <v>0</v>
      </c>
      <c r="BJ310" s="23" t="s">
        <v>80</v>
      </c>
      <c r="BK310" s="208">
        <f>ROUND(P310*H310,2)</f>
        <v>0</v>
      </c>
      <c r="BL310" s="23" t="s">
        <v>179</v>
      </c>
      <c r="BM310" s="23" t="s">
        <v>507</v>
      </c>
    </row>
    <row r="311" spans="2:65" s="11" customFormat="1">
      <c r="B311" s="209"/>
      <c r="C311" s="210"/>
      <c r="D311" s="211" t="s">
        <v>181</v>
      </c>
      <c r="E311" s="212" t="s">
        <v>22</v>
      </c>
      <c r="F311" s="213" t="s">
        <v>508</v>
      </c>
      <c r="G311" s="210"/>
      <c r="H311" s="214">
        <v>1.92</v>
      </c>
      <c r="I311" s="215"/>
      <c r="J311" s="215"/>
      <c r="K311" s="210"/>
      <c r="L311" s="210"/>
      <c r="M311" s="216"/>
      <c r="N311" s="217"/>
      <c r="O311" s="218"/>
      <c r="P311" s="218"/>
      <c r="Q311" s="218"/>
      <c r="R311" s="218"/>
      <c r="S311" s="218"/>
      <c r="T311" s="218"/>
      <c r="U311" s="218"/>
      <c r="V311" s="218"/>
      <c r="W311" s="218"/>
      <c r="X311" s="219"/>
      <c r="AT311" s="220" t="s">
        <v>181</v>
      </c>
      <c r="AU311" s="220" t="s">
        <v>89</v>
      </c>
      <c r="AV311" s="11" t="s">
        <v>89</v>
      </c>
      <c r="AW311" s="11" t="s">
        <v>7</v>
      </c>
      <c r="AX311" s="11" t="s">
        <v>75</v>
      </c>
      <c r="AY311" s="220" t="s">
        <v>172</v>
      </c>
    </row>
    <row r="312" spans="2:65" s="12" customFormat="1">
      <c r="B312" s="221"/>
      <c r="C312" s="222"/>
      <c r="D312" s="211" t="s">
        <v>181</v>
      </c>
      <c r="E312" s="235" t="s">
        <v>22</v>
      </c>
      <c r="F312" s="236" t="s">
        <v>183</v>
      </c>
      <c r="G312" s="222"/>
      <c r="H312" s="237">
        <v>1.92</v>
      </c>
      <c r="I312" s="227"/>
      <c r="J312" s="227"/>
      <c r="K312" s="222"/>
      <c r="L312" s="222"/>
      <c r="M312" s="228"/>
      <c r="N312" s="229"/>
      <c r="O312" s="230"/>
      <c r="P312" s="230"/>
      <c r="Q312" s="230"/>
      <c r="R312" s="230"/>
      <c r="S312" s="230"/>
      <c r="T312" s="230"/>
      <c r="U312" s="230"/>
      <c r="V312" s="230"/>
      <c r="W312" s="230"/>
      <c r="X312" s="231"/>
      <c r="AT312" s="232" t="s">
        <v>181</v>
      </c>
      <c r="AU312" s="232" t="s">
        <v>89</v>
      </c>
      <c r="AV312" s="12" t="s">
        <v>179</v>
      </c>
      <c r="AW312" s="12" t="s">
        <v>7</v>
      </c>
      <c r="AX312" s="12" t="s">
        <v>80</v>
      </c>
      <c r="AY312" s="232" t="s">
        <v>172</v>
      </c>
    </row>
    <row r="313" spans="2:65" s="10" customFormat="1" ht="29.85" customHeight="1">
      <c r="B313" s="179"/>
      <c r="C313" s="180"/>
      <c r="D313" s="194" t="s">
        <v>74</v>
      </c>
      <c r="E313" s="195" t="s">
        <v>189</v>
      </c>
      <c r="F313" s="195" t="s">
        <v>509</v>
      </c>
      <c r="G313" s="180"/>
      <c r="H313" s="180"/>
      <c r="I313" s="183"/>
      <c r="J313" s="183"/>
      <c r="K313" s="196">
        <f>BK313</f>
        <v>0</v>
      </c>
      <c r="L313" s="180"/>
      <c r="M313" s="185"/>
      <c r="N313" s="186"/>
      <c r="O313" s="187"/>
      <c r="P313" s="187"/>
      <c r="Q313" s="188">
        <f>SUM(Q314:Q380)</f>
        <v>0</v>
      </c>
      <c r="R313" s="188">
        <f>SUM(R314:R380)</f>
        <v>0</v>
      </c>
      <c r="S313" s="187"/>
      <c r="T313" s="189">
        <f>SUM(T314:T380)</f>
        <v>0</v>
      </c>
      <c r="U313" s="187"/>
      <c r="V313" s="189">
        <f>SUM(V314:V380)</f>
        <v>79.115883860514387</v>
      </c>
      <c r="W313" s="187"/>
      <c r="X313" s="190">
        <f>SUM(X314:X380)</f>
        <v>0</v>
      </c>
      <c r="AR313" s="191" t="s">
        <v>80</v>
      </c>
      <c r="AT313" s="192" t="s">
        <v>74</v>
      </c>
      <c r="AU313" s="192" t="s">
        <v>80</v>
      </c>
      <c r="AY313" s="191" t="s">
        <v>172</v>
      </c>
      <c r="BK313" s="193">
        <f>SUM(BK314:BK380)</f>
        <v>0</v>
      </c>
    </row>
    <row r="314" spans="2:65" s="1" customFormat="1" ht="22.5" customHeight="1">
      <c r="B314" s="40"/>
      <c r="C314" s="197" t="s">
        <v>510</v>
      </c>
      <c r="D314" s="197" t="s">
        <v>174</v>
      </c>
      <c r="E314" s="198" t="s">
        <v>511</v>
      </c>
      <c r="F314" s="199" t="s">
        <v>512</v>
      </c>
      <c r="G314" s="200" t="s">
        <v>209</v>
      </c>
      <c r="H314" s="201">
        <v>0.13600000000000001</v>
      </c>
      <c r="I314" s="202"/>
      <c r="J314" s="202"/>
      <c r="K314" s="203">
        <f>ROUND(P314*H314,2)</f>
        <v>0</v>
      </c>
      <c r="L314" s="199" t="s">
        <v>178</v>
      </c>
      <c r="M314" s="60"/>
      <c r="N314" s="204" t="s">
        <v>22</v>
      </c>
      <c r="O314" s="205" t="s">
        <v>44</v>
      </c>
      <c r="P314" s="129">
        <f>I314+J314</f>
        <v>0</v>
      </c>
      <c r="Q314" s="129">
        <f>ROUND(I314*H314,2)</f>
        <v>0</v>
      </c>
      <c r="R314" s="129">
        <f>ROUND(J314*H314,2)</f>
        <v>0</v>
      </c>
      <c r="S314" s="41"/>
      <c r="T314" s="206">
        <f>S314*H314</f>
        <v>0</v>
      </c>
      <c r="U314" s="206">
        <v>2.4705699999999999</v>
      </c>
      <c r="V314" s="206">
        <f>U314*H314</f>
        <v>0.33599751999999999</v>
      </c>
      <c r="W314" s="206">
        <v>0</v>
      </c>
      <c r="X314" s="207">
        <f>W314*H314</f>
        <v>0</v>
      </c>
      <c r="AR314" s="23" t="s">
        <v>179</v>
      </c>
      <c r="AT314" s="23" t="s">
        <v>174</v>
      </c>
      <c r="AU314" s="23" t="s">
        <v>89</v>
      </c>
      <c r="AY314" s="23" t="s">
        <v>172</v>
      </c>
      <c r="BE314" s="208">
        <f>IF(O314="základní",K314,0)</f>
        <v>0</v>
      </c>
      <c r="BF314" s="208">
        <f>IF(O314="snížená",K314,0)</f>
        <v>0</v>
      </c>
      <c r="BG314" s="208">
        <f>IF(O314="zákl. přenesená",K314,0)</f>
        <v>0</v>
      </c>
      <c r="BH314" s="208">
        <f>IF(O314="sníž. přenesená",K314,0)</f>
        <v>0</v>
      </c>
      <c r="BI314" s="208">
        <f>IF(O314="nulová",K314,0)</f>
        <v>0</v>
      </c>
      <c r="BJ314" s="23" t="s">
        <v>80</v>
      </c>
      <c r="BK314" s="208">
        <f>ROUND(P314*H314,2)</f>
        <v>0</v>
      </c>
      <c r="BL314" s="23" t="s">
        <v>179</v>
      </c>
      <c r="BM314" s="23" t="s">
        <v>513</v>
      </c>
    </row>
    <row r="315" spans="2:65" s="11" customFormat="1">
      <c r="B315" s="209"/>
      <c r="C315" s="210"/>
      <c r="D315" s="211" t="s">
        <v>181</v>
      </c>
      <c r="E315" s="212" t="s">
        <v>22</v>
      </c>
      <c r="F315" s="213" t="s">
        <v>514</v>
      </c>
      <c r="G315" s="210"/>
      <c r="H315" s="214">
        <v>0.13600000000000001</v>
      </c>
      <c r="I315" s="215"/>
      <c r="J315" s="215"/>
      <c r="K315" s="210"/>
      <c r="L315" s="210"/>
      <c r="M315" s="216"/>
      <c r="N315" s="217"/>
      <c r="O315" s="218"/>
      <c r="P315" s="218"/>
      <c r="Q315" s="218"/>
      <c r="R315" s="218"/>
      <c r="S315" s="218"/>
      <c r="T315" s="218"/>
      <c r="U315" s="218"/>
      <c r="V315" s="218"/>
      <c r="W315" s="218"/>
      <c r="X315" s="219"/>
      <c r="AT315" s="220" t="s">
        <v>181</v>
      </c>
      <c r="AU315" s="220" t="s">
        <v>89</v>
      </c>
      <c r="AV315" s="11" t="s">
        <v>89</v>
      </c>
      <c r="AW315" s="11" t="s">
        <v>7</v>
      </c>
      <c r="AX315" s="11" t="s">
        <v>75</v>
      </c>
      <c r="AY315" s="220" t="s">
        <v>172</v>
      </c>
    </row>
    <row r="316" spans="2:65" s="12" customFormat="1">
      <c r="B316" s="221"/>
      <c r="C316" s="222"/>
      <c r="D316" s="223" t="s">
        <v>181</v>
      </c>
      <c r="E316" s="224" t="s">
        <v>22</v>
      </c>
      <c r="F316" s="225" t="s">
        <v>183</v>
      </c>
      <c r="G316" s="222"/>
      <c r="H316" s="226">
        <v>0.13600000000000001</v>
      </c>
      <c r="I316" s="227"/>
      <c r="J316" s="227"/>
      <c r="K316" s="222"/>
      <c r="L316" s="222"/>
      <c r="M316" s="228"/>
      <c r="N316" s="229"/>
      <c r="O316" s="230"/>
      <c r="P316" s="230"/>
      <c r="Q316" s="230"/>
      <c r="R316" s="230"/>
      <c r="S316" s="230"/>
      <c r="T316" s="230"/>
      <c r="U316" s="230"/>
      <c r="V316" s="230"/>
      <c r="W316" s="230"/>
      <c r="X316" s="231"/>
      <c r="AT316" s="232" t="s">
        <v>181</v>
      </c>
      <c r="AU316" s="232" t="s">
        <v>89</v>
      </c>
      <c r="AV316" s="12" t="s">
        <v>179</v>
      </c>
      <c r="AW316" s="12" t="s">
        <v>7</v>
      </c>
      <c r="AX316" s="12" t="s">
        <v>80</v>
      </c>
      <c r="AY316" s="232" t="s">
        <v>172</v>
      </c>
    </row>
    <row r="317" spans="2:65" s="1" customFormat="1" ht="31.5" customHeight="1">
      <c r="B317" s="40"/>
      <c r="C317" s="197" t="s">
        <v>515</v>
      </c>
      <c r="D317" s="197" t="s">
        <v>174</v>
      </c>
      <c r="E317" s="198" t="s">
        <v>516</v>
      </c>
      <c r="F317" s="199" t="s">
        <v>517</v>
      </c>
      <c r="G317" s="200" t="s">
        <v>177</v>
      </c>
      <c r="H317" s="201">
        <v>0.78300000000000003</v>
      </c>
      <c r="I317" s="202"/>
      <c r="J317" s="202"/>
      <c r="K317" s="203">
        <f>ROUND(P317*H317,2)</f>
        <v>0</v>
      </c>
      <c r="L317" s="199" t="s">
        <v>178</v>
      </c>
      <c r="M317" s="60"/>
      <c r="N317" s="204" t="s">
        <v>22</v>
      </c>
      <c r="O317" s="205" t="s">
        <v>44</v>
      </c>
      <c r="P317" s="129">
        <f>I317+J317</f>
        <v>0</v>
      </c>
      <c r="Q317" s="129">
        <f>ROUND(I317*H317,2)</f>
        <v>0</v>
      </c>
      <c r="R317" s="129">
        <f>ROUND(J317*H317,2)</f>
        <v>0</v>
      </c>
      <c r="S317" s="41"/>
      <c r="T317" s="206">
        <f>S317*H317</f>
        <v>0</v>
      </c>
      <c r="U317" s="206">
        <v>2.5190000000000001E-2</v>
      </c>
      <c r="V317" s="206">
        <f>U317*H317</f>
        <v>1.9723770000000002E-2</v>
      </c>
      <c r="W317" s="206">
        <v>0</v>
      </c>
      <c r="X317" s="207">
        <f>W317*H317</f>
        <v>0</v>
      </c>
      <c r="AR317" s="23" t="s">
        <v>179</v>
      </c>
      <c r="AT317" s="23" t="s">
        <v>174</v>
      </c>
      <c r="AU317" s="23" t="s">
        <v>89</v>
      </c>
      <c r="AY317" s="23" t="s">
        <v>172</v>
      </c>
      <c r="BE317" s="208">
        <f>IF(O317="základní",K317,0)</f>
        <v>0</v>
      </c>
      <c r="BF317" s="208">
        <f>IF(O317="snížená",K317,0)</f>
        <v>0</v>
      </c>
      <c r="BG317" s="208">
        <f>IF(O317="zákl. přenesená",K317,0)</f>
        <v>0</v>
      </c>
      <c r="BH317" s="208">
        <f>IF(O317="sníž. přenesená",K317,0)</f>
        <v>0</v>
      </c>
      <c r="BI317" s="208">
        <f>IF(O317="nulová",K317,0)</f>
        <v>0</v>
      </c>
      <c r="BJ317" s="23" t="s">
        <v>80</v>
      </c>
      <c r="BK317" s="208">
        <f>ROUND(P317*H317,2)</f>
        <v>0</v>
      </c>
      <c r="BL317" s="23" t="s">
        <v>179</v>
      </c>
      <c r="BM317" s="23" t="s">
        <v>518</v>
      </c>
    </row>
    <row r="318" spans="2:65" s="11" customFormat="1">
      <c r="B318" s="209"/>
      <c r="C318" s="210"/>
      <c r="D318" s="211" t="s">
        <v>181</v>
      </c>
      <c r="E318" s="212" t="s">
        <v>22</v>
      </c>
      <c r="F318" s="213" t="s">
        <v>519</v>
      </c>
      <c r="G318" s="210"/>
      <c r="H318" s="214">
        <v>0.78300000000000003</v>
      </c>
      <c r="I318" s="215"/>
      <c r="J318" s="215"/>
      <c r="K318" s="210"/>
      <c r="L318" s="210"/>
      <c r="M318" s="216"/>
      <c r="N318" s="217"/>
      <c r="O318" s="218"/>
      <c r="P318" s="218"/>
      <c r="Q318" s="218"/>
      <c r="R318" s="218"/>
      <c r="S318" s="218"/>
      <c r="T318" s="218"/>
      <c r="U318" s="218"/>
      <c r="V318" s="218"/>
      <c r="W318" s="218"/>
      <c r="X318" s="219"/>
      <c r="AT318" s="220" t="s">
        <v>181</v>
      </c>
      <c r="AU318" s="220" t="s">
        <v>89</v>
      </c>
      <c r="AV318" s="11" t="s">
        <v>89</v>
      </c>
      <c r="AW318" s="11" t="s">
        <v>7</v>
      </c>
      <c r="AX318" s="11" t="s">
        <v>75</v>
      </c>
      <c r="AY318" s="220" t="s">
        <v>172</v>
      </c>
    </row>
    <row r="319" spans="2:65" s="12" customFormat="1">
      <c r="B319" s="221"/>
      <c r="C319" s="222"/>
      <c r="D319" s="223" t="s">
        <v>181</v>
      </c>
      <c r="E319" s="224" t="s">
        <v>123</v>
      </c>
      <c r="F319" s="225" t="s">
        <v>183</v>
      </c>
      <c r="G319" s="222"/>
      <c r="H319" s="226">
        <v>0.78300000000000003</v>
      </c>
      <c r="I319" s="227"/>
      <c r="J319" s="227"/>
      <c r="K319" s="222"/>
      <c r="L319" s="222"/>
      <c r="M319" s="228"/>
      <c r="N319" s="229"/>
      <c r="O319" s="230"/>
      <c r="P319" s="230"/>
      <c r="Q319" s="230"/>
      <c r="R319" s="230"/>
      <c r="S319" s="230"/>
      <c r="T319" s="230"/>
      <c r="U319" s="230"/>
      <c r="V319" s="230"/>
      <c r="W319" s="230"/>
      <c r="X319" s="231"/>
      <c r="AT319" s="232" t="s">
        <v>181</v>
      </c>
      <c r="AU319" s="232" t="s">
        <v>89</v>
      </c>
      <c r="AV319" s="12" t="s">
        <v>179</v>
      </c>
      <c r="AW319" s="12" t="s">
        <v>7</v>
      </c>
      <c r="AX319" s="12" t="s">
        <v>80</v>
      </c>
      <c r="AY319" s="232" t="s">
        <v>172</v>
      </c>
    </row>
    <row r="320" spans="2:65" s="1" customFormat="1" ht="31.5" customHeight="1">
      <c r="B320" s="40"/>
      <c r="C320" s="197" t="s">
        <v>520</v>
      </c>
      <c r="D320" s="197" t="s">
        <v>174</v>
      </c>
      <c r="E320" s="198" t="s">
        <v>521</v>
      </c>
      <c r="F320" s="199" t="s">
        <v>522</v>
      </c>
      <c r="G320" s="200" t="s">
        <v>177</v>
      </c>
      <c r="H320" s="201">
        <v>0.78300000000000003</v>
      </c>
      <c r="I320" s="202"/>
      <c r="J320" s="202"/>
      <c r="K320" s="203">
        <f>ROUND(P320*H320,2)</f>
        <v>0</v>
      </c>
      <c r="L320" s="199" t="s">
        <v>178</v>
      </c>
      <c r="M320" s="60"/>
      <c r="N320" s="204" t="s">
        <v>22</v>
      </c>
      <c r="O320" s="205" t="s">
        <v>44</v>
      </c>
      <c r="P320" s="129">
        <f>I320+J320</f>
        <v>0</v>
      </c>
      <c r="Q320" s="129">
        <f>ROUND(I320*H320,2)</f>
        <v>0</v>
      </c>
      <c r="R320" s="129">
        <f>ROUND(J320*H320,2)</f>
        <v>0</v>
      </c>
      <c r="S320" s="41"/>
      <c r="T320" s="206">
        <f>S320*H320</f>
        <v>0</v>
      </c>
      <c r="U320" s="206">
        <v>0</v>
      </c>
      <c r="V320" s="206">
        <f>U320*H320</f>
        <v>0</v>
      </c>
      <c r="W320" s="206">
        <v>0</v>
      </c>
      <c r="X320" s="207">
        <f>W320*H320</f>
        <v>0</v>
      </c>
      <c r="AR320" s="23" t="s">
        <v>179</v>
      </c>
      <c r="AT320" s="23" t="s">
        <v>174</v>
      </c>
      <c r="AU320" s="23" t="s">
        <v>89</v>
      </c>
      <c r="AY320" s="23" t="s">
        <v>172</v>
      </c>
      <c r="BE320" s="208">
        <f>IF(O320="základní",K320,0)</f>
        <v>0</v>
      </c>
      <c r="BF320" s="208">
        <f>IF(O320="snížená",K320,0)</f>
        <v>0</v>
      </c>
      <c r="BG320" s="208">
        <f>IF(O320="zákl. přenesená",K320,0)</f>
        <v>0</v>
      </c>
      <c r="BH320" s="208">
        <f>IF(O320="sníž. přenesená",K320,0)</f>
        <v>0</v>
      </c>
      <c r="BI320" s="208">
        <f>IF(O320="nulová",K320,0)</f>
        <v>0</v>
      </c>
      <c r="BJ320" s="23" t="s">
        <v>80</v>
      </c>
      <c r="BK320" s="208">
        <f>ROUND(P320*H320,2)</f>
        <v>0</v>
      </c>
      <c r="BL320" s="23" t="s">
        <v>179</v>
      </c>
      <c r="BM320" s="23" t="s">
        <v>523</v>
      </c>
    </row>
    <row r="321" spans="2:65" s="11" customFormat="1">
      <c r="B321" s="209"/>
      <c r="C321" s="210"/>
      <c r="D321" s="211" t="s">
        <v>181</v>
      </c>
      <c r="E321" s="212" t="s">
        <v>22</v>
      </c>
      <c r="F321" s="213" t="s">
        <v>123</v>
      </c>
      <c r="G321" s="210"/>
      <c r="H321" s="214">
        <v>0.78300000000000003</v>
      </c>
      <c r="I321" s="215"/>
      <c r="J321" s="215"/>
      <c r="K321" s="210"/>
      <c r="L321" s="210"/>
      <c r="M321" s="216"/>
      <c r="N321" s="217"/>
      <c r="O321" s="218"/>
      <c r="P321" s="218"/>
      <c r="Q321" s="218"/>
      <c r="R321" s="218"/>
      <c r="S321" s="218"/>
      <c r="T321" s="218"/>
      <c r="U321" s="218"/>
      <c r="V321" s="218"/>
      <c r="W321" s="218"/>
      <c r="X321" s="219"/>
      <c r="AT321" s="220" t="s">
        <v>181</v>
      </c>
      <c r="AU321" s="220" t="s">
        <v>89</v>
      </c>
      <c r="AV321" s="11" t="s">
        <v>89</v>
      </c>
      <c r="AW321" s="11" t="s">
        <v>7</v>
      </c>
      <c r="AX321" s="11" t="s">
        <v>75</v>
      </c>
      <c r="AY321" s="220" t="s">
        <v>172</v>
      </c>
    </row>
    <row r="322" spans="2:65" s="12" customFormat="1">
      <c r="B322" s="221"/>
      <c r="C322" s="222"/>
      <c r="D322" s="223" t="s">
        <v>181</v>
      </c>
      <c r="E322" s="224" t="s">
        <v>22</v>
      </c>
      <c r="F322" s="225" t="s">
        <v>183</v>
      </c>
      <c r="G322" s="222"/>
      <c r="H322" s="226">
        <v>0.78300000000000003</v>
      </c>
      <c r="I322" s="227"/>
      <c r="J322" s="227"/>
      <c r="K322" s="222"/>
      <c r="L322" s="222"/>
      <c r="M322" s="228"/>
      <c r="N322" s="229"/>
      <c r="O322" s="230"/>
      <c r="P322" s="230"/>
      <c r="Q322" s="230"/>
      <c r="R322" s="230"/>
      <c r="S322" s="230"/>
      <c r="T322" s="230"/>
      <c r="U322" s="230"/>
      <c r="V322" s="230"/>
      <c r="W322" s="230"/>
      <c r="X322" s="231"/>
      <c r="AT322" s="232" t="s">
        <v>181</v>
      </c>
      <c r="AU322" s="232" t="s">
        <v>89</v>
      </c>
      <c r="AV322" s="12" t="s">
        <v>179</v>
      </c>
      <c r="AW322" s="12" t="s">
        <v>7</v>
      </c>
      <c r="AX322" s="12" t="s">
        <v>80</v>
      </c>
      <c r="AY322" s="232" t="s">
        <v>172</v>
      </c>
    </row>
    <row r="323" spans="2:65" s="1" customFormat="1" ht="57" customHeight="1">
      <c r="B323" s="40"/>
      <c r="C323" s="197" t="s">
        <v>524</v>
      </c>
      <c r="D323" s="197" t="s">
        <v>174</v>
      </c>
      <c r="E323" s="198" t="s">
        <v>525</v>
      </c>
      <c r="F323" s="199" t="s">
        <v>526</v>
      </c>
      <c r="G323" s="200" t="s">
        <v>209</v>
      </c>
      <c r="H323" s="201">
        <v>21.49</v>
      </c>
      <c r="I323" s="202"/>
      <c r="J323" s="202"/>
      <c r="K323" s="203">
        <f>ROUND(P323*H323,2)</f>
        <v>0</v>
      </c>
      <c r="L323" s="199" t="s">
        <v>178</v>
      </c>
      <c r="M323" s="60"/>
      <c r="N323" s="204" t="s">
        <v>22</v>
      </c>
      <c r="O323" s="205" t="s">
        <v>44</v>
      </c>
      <c r="P323" s="129">
        <f>I323+J323</f>
        <v>0</v>
      </c>
      <c r="Q323" s="129">
        <f>ROUND(I323*H323,2)</f>
        <v>0</v>
      </c>
      <c r="R323" s="129">
        <f>ROUND(J323*H323,2)</f>
        <v>0</v>
      </c>
      <c r="S323" s="41"/>
      <c r="T323" s="206">
        <f>S323*H323</f>
        <v>0</v>
      </c>
      <c r="U323" s="206">
        <v>2.7676599999999998</v>
      </c>
      <c r="V323" s="206">
        <f>U323*H323</f>
        <v>59.47701339999999</v>
      </c>
      <c r="W323" s="206">
        <v>0</v>
      </c>
      <c r="X323" s="207">
        <f>W323*H323</f>
        <v>0</v>
      </c>
      <c r="AR323" s="23" t="s">
        <v>179</v>
      </c>
      <c r="AT323" s="23" t="s">
        <v>174</v>
      </c>
      <c r="AU323" s="23" t="s">
        <v>89</v>
      </c>
      <c r="AY323" s="23" t="s">
        <v>172</v>
      </c>
      <c r="BE323" s="208">
        <f>IF(O323="základní",K323,0)</f>
        <v>0</v>
      </c>
      <c r="BF323" s="208">
        <f>IF(O323="snížená",K323,0)</f>
        <v>0</v>
      </c>
      <c r="BG323" s="208">
        <f>IF(O323="zákl. přenesená",K323,0)</f>
        <v>0</v>
      </c>
      <c r="BH323" s="208">
        <f>IF(O323="sníž. přenesená",K323,0)</f>
        <v>0</v>
      </c>
      <c r="BI323" s="208">
        <f>IF(O323="nulová",K323,0)</f>
        <v>0</v>
      </c>
      <c r="BJ323" s="23" t="s">
        <v>80</v>
      </c>
      <c r="BK323" s="208">
        <f>ROUND(P323*H323,2)</f>
        <v>0</v>
      </c>
      <c r="BL323" s="23" t="s">
        <v>179</v>
      </c>
      <c r="BM323" s="23" t="s">
        <v>527</v>
      </c>
    </row>
    <row r="324" spans="2:65" s="11" customFormat="1" ht="27">
      <c r="B324" s="209"/>
      <c r="C324" s="210"/>
      <c r="D324" s="211" t="s">
        <v>181</v>
      </c>
      <c r="E324" s="212" t="s">
        <v>22</v>
      </c>
      <c r="F324" s="213" t="s">
        <v>528</v>
      </c>
      <c r="G324" s="210"/>
      <c r="H324" s="214">
        <v>14.122</v>
      </c>
      <c r="I324" s="215"/>
      <c r="J324" s="215"/>
      <c r="K324" s="210"/>
      <c r="L324" s="210"/>
      <c r="M324" s="216"/>
      <c r="N324" s="217"/>
      <c r="O324" s="218"/>
      <c r="P324" s="218"/>
      <c r="Q324" s="218"/>
      <c r="R324" s="218"/>
      <c r="S324" s="218"/>
      <c r="T324" s="218"/>
      <c r="U324" s="218"/>
      <c r="V324" s="218"/>
      <c r="W324" s="218"/>
      <c r="X324" s="219"/>
      <c r="AT324" s="220" t="s">
        <v>181</v>
      </c>
      <c r="AU324" s="220" t="s">
        <v>89</v>
      </c>
      <c r="AV324" s="11" t="s">
        <v>89</v>
      </c>
      <c r="AW324" s="11" t="s">
        <v>7</v>
      </c>
      <c r="AX324" s="11" t="s">
        <v>75</v>
      </c>
      <c r="AY324" s="220" t="s">
        <v>172</v>
      </c>
    </row>
    <row r="325" spans="2:65" s="11" customFormat="1">
      <c r="B325" s="209"/>
      <c r="C325" s="210"/>
      <c r="D325" s="211" t="s">
        <v>181</v>
      </c>
      <c r="E325" s="212" t="s">
        <v>22</v>
      </c>
      <c r="F325" s="213" t="s">
        <v>529</v>
      </c>
      <c r="G325" s="210"/>
      <c r="H325" s="214">
        <v>0.56000000000000005</v>
      </c>
      <c r="I325" s="215"/>
      <c r="J325" s="215"/>
      <c r="K325" s="210"/>
      <c r="L325" s="210"/>
      <c r="M325" s="216"/>
      <c r="N325" s="217"/>
      <c r="O325" s="218"/>
      <c r="P325" s="218"/>
      <c r="Q325" s="218"/>
      <c r="R325" s="218"/>
      <c r="S325" s="218"/>
      <c r="T325" s="218"/>
      <c r="U325" s="218"/>
      <c r="V325" s="218"/>
      <c r="W325" s="218"/>
      <c r="X325" s="219"/>
      <c r="AT325" s="220" t="s">
        <v>181</v>
      </c>
      <c r="AU325" s="220" t="s">
        <v>89</v>
      </c>
      <c r="AV325" s="11" t="s">
        <v>89</v>
      </c>
      <c r="AW325" s="11" t="s">
        <v>7</v>
      </c>
      <c r="AX325" s="11" t="s">
        <v>75</v>
      </c>
      <c r="AY325" s="220" t="s">
        <v>172</v>
      </c>
    </row>
    <row r="326" spans="2:65" s="11" customFormat="1">
      <c r="B326" s="209"/>
      <c r="C326" s="210"/>
      <c r="D326" s="211" t="s">
        <v>181</v>
      </c>
      <c r="E326" s="212" t="s">
        <v>22</v>
      </c>
      <c r="F326" s="213" t="s">
        <v>530</v>
      </c>
      <c r="G326" s="210"/>
      <c r="H326" s="214">
        <v>3.1680000000000001</v>
      </c>
      <c r="I326" s="215"/>
      <c r="J326" s="215"/>
      <c r="K326" s="210"/>
      <c r="L326" s="210"/>
      <c r="M326" s="216"/>
      <c r="N326" s="217"/>
      <c r="O326" s="218"/>
      <c r="P326" s="218"/>
      <c r="Q326" s="218"/>
      <c r="R326" s="218"/>
      <c r="S326" s="218"/>
      <c r="T326" s="218"/>
      <c r="U326" s="218"/>
      <c r="V326" s="218"/>
      <c r="W326" s="218"/>
      <c r="X326" s="219"/>
      <c r="AT326" s="220" t="s">
        <v>181</v>
      </c>
      <c r="AU326" s="220" t="s">
        <v>89</v>
      </c>
      <c r="AV326" s="11" t="s">
        <v>89</v>
      </c>
      <c r="AW326" s="11" t="s">
        <v>7</v>
      </c>
      <c r="AX326" s="11" t="s">
        <v>75</v>
      </c>
      <c r="AY326" s="220" t="s">
        <v>172</v>
      </c>
    </row>
    <row r="327" spans="2:65" s="11" customFormat="1">
      <c r="B327" s="209"/>
      <c r="C327" s="210"/>
      <c r="D327" s="211" t="s">
        <v>181</v>
      </c>
      <c r="E327" s="212" t="s">
        <v>22</v>
      </c>
      <c r="F327" s="213" t="s">
        <v>531</v>
      </c>
      <c r="G327" s="210"/>
      <c r="H327" s="214">
        <v>2.855</v>
      </c>
      <c r="I327" s="215"/>
      <c r="J327" s="215"/>
      <c r="K327" s="210"/>
      <c r="L327" s="210"/>
      <c r="M327" s="216"/>
      <c r="N327" s="217"/>
      <c r="O327" s="218"/>
      <c r="P327" s="218"/>
      <c r="Q327" s="218"/>
      <c r="R327" s="218"/>
      <c r="S327" s="218"/>
      <c r="T327" s="218"/>
      <c r="U327" s="218"/>
      <c r="V327" s="218"/>
      <c r="W327" s="218"/>
      <c r="X327" s="219"/>
      <c r="AT327" s="220" t="s">
        <v>181</v>
      </c>
      <c r="AU327" s="220" t="s">
        <v>89</v>
      </c>
      <c r="AV327" s="11" t="s">
        <v>89</v>
      </c>
      <c r="AW327" s="11" t="s">
        <v>7</v>
      </c>
      <c r="AX327" s="11" t="s">
        <v>75</v>
      </c>
      <c r="AY327" s="220" t="s">
        <v>172</v>
      </c>
    </row>
    <row r="328" spans="2:65" s="11" customFormat="1" ht="27">
      <c r="B328" s="209"/>
      <c r="C328" s="210"/>
      <c r="D328" s="211" t="s">
        <v>181</v>
      </c>
      <c r="E328" s="212" t="s">
        <v>22</v>
      </c>
      <c r="F328" s="213" t="s">
        <v>532</v>
      </c>
      <c r="G328" s="210"/>
      <c r="H328" s="214">
        <v>0.28499999999999998</v>
      </c>
      <c r="I328" s="215"/>
      <c r="J328" s="215"/>
      <c r="K328" s="210"/>
      <c r="L328" s="210"/>
      <c r="M328" s="216"/>
      <c r="N328" s="217"/>
      <c r="O328" s="218"/>
      <c r="P328" s="218"/>
      <c r="Q328" s="218"/>
      <c r="R328" s="218"/>
      <c r="S328" s="218"/>
      <c r="T328" s="218"/>
      <c r="U328" s="218"/>
      <c r="V328" s="218"/>
      <c r="W328" s="218"/>
      <c r="X328" s="219"/>
      <c r="AT328" s="220" t="s">
        <v>181</v>
      </c>
      <c r="AU328" s="220" t="s">
        <v>89</v>
      </c>
      <c r="AV328" s="11" t="s">
        <v>89</v>
      </c>
      <c r="AW328" s="11" t="s">
        <v>7</v>
      </c>
      <c r="AX328" s="11" t="s">
        <v>75</v>
      </c>
      <c r="AY328" s="220" t="s">
        <v>172</v>
      </c>
    </row>
    <row r="329" spans="2:65" s="11" customFormat="1">
      <c r="B329" s="209"/>
      <c r="C329" s="210"/>
      <c r="D329" s="211" t="s">
        <v>181</v>
      </c>
      <c r="E329" s="212" t="s">
        <v>22</v>
      </c>
      <c r="F329" s="213" t="s">
        <v>533</v>
      </c>
      <c r="G329" s="210"/>
      <c r="H329" s="214">
        <v>0.5</v>
      </c>
      <c r="I329" s="215"/>
      <c r="J329" s="215"/>
      <c r="K329" s="210"/>
      <c r="L329" s="210"/>
      <c r="M329" s="216"/>
      <c r="N329" s="217"/>
      <c r="O329" s="218"/>
      <c r="P329" s="218"/>
      <c r="Q329" s="218"/>
      <c r="R329" s="218"/>
      <c r="S329" s="218"/>
      <c r="T329" s="218"/>
      <c r="U329" s="218"/>
      <c r="V329" s="218"/>
      <c r="W329" s="218"/>
      <c r="X329" s="219"/>
      <c r="AT329" s="220" t="s">
        <v>181</v>
      </c>
      <c r="AU329" s="220" t="s">
        <v>89</v>
      </c>
      <c r="AV329" s="11" t="s">
        <v>89</v>
      </c>
      <c r="AW329" s="11" t="s">
        <v>7</v>
      </c>
      <c r="AX329" s="11" t="s">
        <v>75</v>
      </c>
      <c r="AY329" s="220" t="s">
        <v>172</v>
      </c>
    </row>
    <row r="330" spans="2:65" s="12" customFormat="1">
      <c r="B330" s="221"/>
      <c r="C330" s="222"/>
      <c r="D330" s="223" t="s">
        <v>181</v>
      </c>
      <c r="E330" s="224" t="s">
        <v>22</v>
      </c>
      <c r="F330" s="225" t="s">
        <v>183</v>
      </c>
      <c r="G330" s="222"/>
      <c r="H330" s="226">
        <v>21.49</v>
      </c>
      <c r="I330" s="227"/>
      <c r="J330" s="227"/>
      <c r="K330" s="222"/>
      <c r="L330" s="222"/>
      <c r="M330" s="228"/>
      <c r="N330" s="229"/>
      <c r="O330" s="230"/>
      <c r="P330" s="230"/>
      <c r="Q330" s="230"/>
      <c r="R330" s="230"/>
      <c r="S330" s="230"/>
      <c r="T330" s="230"/>
      <c r="U330" s="230"/>
      <c r="V330" s="230"/>
      <c r="W330" s="230"/>
      <c r="X330" s="231"/>
      <c r="AT330" s="232" t="s">
        <v>181</v>
      </c>
      <c r="AU330" s="232" t="s">
        <v>89</v>
      </c>
      <c r="AV330" s="12" t="s">
        <v>179</v>
      </c>
      <c r="AW330" s="12" t="s">
        <v>7</v>
      </c>
      <c r="AX330" s="12" t="s">
        <v>80</v>
      </c>
      <c r="AY330" s="232" t="s">
        <v>172</v>
      </c>
    </row>
    <row r="331" spans="2:65" s="1" customFormat="1" ht="57" customHeight="1">
      <c r="B331" s="40"/>
      <c r="C331" s="197" t="s">
        <v>534</v>
      </c>
      <c r="D331" s="197" t="s">
        <v>174</v>
      </c>
      <c r="E331" s="198" t="s">
        <v>535</v>
      </c>
      <c r="F331" s="199" t="s">
        <v>536</v>
      </c>
      <c r="G331" s="200" t="s">
        <v>177</v>
      </c>
      <c r="H331" s="201">
        <v>67.902000000000001</v>
      </c>
      <c r="I331" s="202"/>
      <c r="J331" s="202"/>
      <c r="K331" s="203">
        <f>ROUND(P331*H331,2)</f>
        <v>0</v>
      </c>
      <c r="L331" s="199" t="s">
        <v>506</v>
      </c>
      <c r="M331" s="60"/>
      <c r="N331" s="204" t="s">
        <v>22</v>
      </c>
      <c r="O331" s="205" t="s">
        <v>44</v>
      </c>
      <c r="P331" s="129">
        <f>I331+J331</f>
        <v>0</v>
      </c>
      <c r="Q331" s="129">
        <f>ROUND(I331*H331,2)</f>
        <v>0</v>
      </c>
      <c r="R331" s="129">
        <f>ROUND(J331*H331,2)</f>
        <v>0</v>
      </c>
      <c r="S331" s="41"/>
      <c r="T331" s="206">
        <f>S331*H331</f>
        <v>0</v>
      </c>
      <c r="U331" s="206">
        <v>7.6543821999999996E-3</v>
      </c>
      <c r="V331" s="206">
        <f>U331*H331</f>
        <v>0.5197478601444</v>
      </c>
      <c r="W331" s="206">
        <v>0</v>
      </c>
      <c r="X331" s="207">
        <f>W331*H331</f>
        <v>0</v>
      </c>
      <c r="AR331" s="23" t="s">
        <v>179</v>
      </c>
      <c r="AT331" s="23" t="s">
        <v>174</v>
      </c>
      <c r="AU331" s="23" t="s">
        <v>89</v>
      </c>
      <c r="AY331" s="23" t="s">
        <v>172</v>
      </c>
      <c r="BE331" s="208">
        <f>IF(O331="základní",K331,0)</f>
        <v>0</v>
      </c>
      <c r="BF331" s="208">
        <f>IF(O331="snížená",K331,0)</f>
        <v>0</v>
      </c>
      <c r="BG331" s="208">
        <f>IF(O331="zákl. přenesená",K331,0)</f>
        <v>0</v>
      </c>
      <c r="BH331" s="208">
        <f>IF(O331="sníž. přenesená",K331,0)</f>
        <v>0</v>
      </c>
      <c r="BI331" s="208">
        <f>IF(O331="nulová",K331,0)</f>
        <v>0</v>
      </c>
      <c r="BJ331" s="23" t="s">
        <v>80</v>
      </c>
      <c r="BK331" s="208">
        <f>ROUND(P331*H331,2)</f>
        <v>0</v>
      </c>
      <c r="BL331" s="23" t="s">
        <v>179</v>
      </c>
      <c r="BM331" s="23" t="s">
        <v>537</v>
      </c>
    </row>
    <row r="332" spans="2:65" s="11" customFormat="1" ht="27">
      <c r="B332" s="209"/>
      <c r="C332" s="210"/>
      <c r="D332" s="211" t="s">
        <v>181</v>
      </c>
      <c r="E332" s="212" t="s">
        <v>22</v>
      </c>
      <c r="F332" s="213" t="s">
        <v>538</v>
      </c>
      <c r="G332" s="210"/>
      <c r="H332" s="214">
        <v>22</v>
      </c>
      <c r="I332" s="215"/>
      <c r="J332" s="215"/>
      <c r="K332" s="210"/>
      <c r="L332" s="210"/>
      <c r="M332" s="216"/>
      <c r="N332" s="217"/>
      <c r="O332" s="218"/>
      <c r="P332" s="218"/>
      <c r="Q332" s="218"/>
      <c r="R332" s="218"/>
      <c r="S332" s="218"/>
      <c r="T332" s="218"/>
      <c r="U332" s="218"/>
      <c r="V332" s="218"/>
      <c r="W332" s="218"/>
      <c r="X332" s="219"/>
      <c r="AT332" s="220" t="s">
        <v>181</v>
      </c>
      <c r="AU332" s="220" t="s">
        <v>89</v>
      </c>
      <c r="AV332" s="11" t="s">
        <v>89</v>
      </c>
      <c r="AW332" s="11" t="s">
        <v>7</v>
      </c>
      <c r="AX332" s="11" t="s">
        <v>75</v>
      </c>
      <c r="AY332" s="220" t="s">
        <v>172</v>
      </c>
    </row>
    <row r="333" spans="2:65" s="11" customFormat="1">
      <c r="B333" s="209"/>
      <c r="C333" s="210"/>
      <c r="D333" s="211" t="s">
        <v>181</v>
      </c>
      <c r="E333" s="212" t="s">
        <v>22</v>
      </c>
      <c r="F333" s="213" t="s">
        <v>539</v>
      </c>
      <c r="G333" s="210"/>
      <c r="H333" s="214">
        <v>3.24</v>
      </c>
      <c r="I333" s="215"/>
      <c r="J333" s="215"/>
      <c r="K333" s="210"/>
      <c r="L333" s="210"/>
      <c r="M333" s="216"/>
      <c r="N333" s="217"/>
      <c r="O333" s="218"/>
      <c r="P333" s="218"/>
      <c r="Q333" s="218"/>
      <c r="R333" s="218"/>
      <c r="S333" s="218"/>
      <c r="T333" s="218"/>
      <c r="U333" s="218"/>
      <c r="V333" s="218"/>
      <c r="W333" s="218"/>
      <c r="X333" s="219"/>
      <c r="AT333" s="220" t="s">
        <v>181</v>
      </c>
      <c r="AU333" s="220" t="s">
        <v>89</v>
      </c>
      <c r="AV333" s="11" t="s">
        <v>89</v>
      </c>
      <c r="AW333" s="11" t="s">
        <v>7</v>
      </c>
      <c r="AX333" s="11" t="s">
        <v>75</v>
      </c>
      <c r="AY333" s="220" t="s">
        <v>172</v>
      </c>
    </row>
    <row r="334" spans="2:65" s="11" customFormat="1">
      <c r="B334" s="209"/>
      <c r="C334" s="210"/>
      <c r="D334" s="211" t="s">
        <v>181</v>
      </c>
      <c r="E334" s="212" t="s">
        <v>22</v>
      </c>
      <c r="F334" s="213" t="s">
        <v>540</v>
      </c>
      <c r="G334" s="210"/>
      <c r="H334" s="214">
        <v>21.48</v>
      </c>
      <c r="I334" s="215"/>
      <c r="J334" s="215"/>
      <c r="K334" s="210"/>
      <c r="L334" s="210"/>
      <c r="M334" s="216"/>
      <c r="N334" s="217"/>
      <c r="O334" s="218"/>
      <c r="P334" s="218"/>
      <c r="Q334" s="218"/>
      <c r="R334" s="218"/>
      <c r="S334" s="218"/>
      <c r="T334" s="218"/>
      <c r="U334" s="218"/>
      <c r="V334" s="218"/>
      <c r="W334" s="218"/>
      <c r="X334" s="219"/>
      <c r="AT334" s="220" t="s">
        <v>181</v>
      </c>
      <c r="AU334" s="220" t="s">
        <v>89</v>
      </c>
      <c r="AV334" s="11" t="s">
        <v>89</v>
      </c>
      <c r="AW334" s="11" t="s">
        <v>7</v>
      </c>
      <c r="AX334" s="11" t="s">
        <v>75</v>
      </c>
      <c r="AY334" s="220" t="s">
        <v>172</v>
      </c>
    </row>
    <row r="335" spans="2:65" s="11" customFormat="1" ht="27">
      <c r="B335" s="209"/>
      <c r="C335" s="210"/>
      <c r="D335" s="211" t="s">
        <v>181</v>
      </c>
      <c r="E335" s="212" t="s">
        <v>22</v>
      </c>
      <c r="F335" s="213" t="s">
        <v>541</v>
      </c>
      <c r="G335" s="210"/>
      <c r="H335" s="214">
        <v>15.637</v>
      </c>
      <c r="I335" s="215"/>
      <c r="J335" s="215"/>
      <c r="K335" s="210"/>
      <c r="L335" s="210"/>
      <c r="M335" s="216"/>
      <c r="N335" s="217"/>
      <c r="O335" s="218"/>
      <c r="P335" s="218"/>
      <c r="Q335" s="218"/>
      <c r="R335" s="218"/>
      <c r="S335" s="218"/>
      <c r="T335" s="218"/>
      <c r="U335" s="218"/>
      <c r="V335" s="218"/>
      <c r="W335" s="218"/>
      <c r="X335" s="219"/>
      <c r="AT335" s="220" t="s">
        <v>181</v>
      </c>
      <c r="AU335" s="220" t="s">
        <v>89</v>
      </c>
      <c r="AV335" s="11" t="s">
        <v>89</v>
      </c>
      <c r="AW335" s="11" t="s">
        <v>7</v>
      </c>
      <c r="AX335" s="11" t="s">
        <v>75</v>
      </c>
      <c r="AY335" s="220" t="s">
        <v>172</v>
      </c>
    </row>
    <row r="336" spans="2:65" s="11" customFormat="1">
      <c r="B336" s="209"/>
      <c r="C336" s="210"/>
      <c r="D336" s="211" t="s">
        <v>181</v>
      </c>
      <c r="E336" s="212" t="s">
        <v>22</v>
      </c>
      <c r="F336" s="213" t="s">
        <v>542</v>
      </c>
      <c r="G336" s="210"/>
      <c r="H336" s="214">
        <v>1.3480000000000001</v>
      </c>
      <c r="I336" s="215"/>
      <c r="J336" s="215"/>
      <c r="K336" s="210"/>
      <c r="L336" s="210"/>
      <c r="M336" s="216"/>
      <c r="N336" s="217"/>
      <c r="O336" s="218"/>
      <c r="P336" s="218"/>
      <c r="Q336" s="218"/>
      <c r="R336" s="218"/>
      <c r="S336" s="218"/>
      <c r="T336" s="218"/>
      <c r="U336" s="218"/>
      <c r="V336" s="218"/>
      <c r="W336" s="218"/>
      <c r="X336" s="219"/>
      <c r="AT336" s="220" t="s">
        <v>181</v>
      </c>
      <c r="AU336" s="220" t="s">
        <v>89</v>
      </c>
      <c r="AV336" s="11" t="s">
        <v>89</v>
      </c>
      <c r="AW336" s="11" t="s">
        <v>7</v>
      </c>
      <c r="AX336" s="11" t="s">
        <v>75</v>
      </c>
      <c r="AY336" s="220" t="s">
        <v>172</v>
      </c>
    </row>
    <row r="337" spans="2:65" s="11" customFormat="1">
      <c r="B337" s="209"/>
      <c r="C337" s="210"/>
      <c r="D337" s="211" t="s">
        <v>181</v>
      </c>
      <c r="E337" s="212" t="s">
        <v>22</v>
      </c>
      <c r="F337" s="213" t="s">
        <v>543</v>
      </c>
      <c r="G337" s="210"/>
      <c r="H337" s="214">
        <v>2.2400000000000002</v>
      </c>
      <c r="I337" s="215"/>
      <c r="J337" s="215"/>
      <c r="K337" s="210"/>
      <c r="L337" s="210"/>
      <c r="M337" s="216"/>
      <c r="N337" s="217"/>
      <c r="O337" s="218"/>
      <c r="P337" s="218"/>
      <c r="Q337" s="218"/>
      <c r="R337" s="218"/>
      <c r="S337" s="218"/>
      <c r="T337" s="218"/>
      <c r="U337" s="218"/>
      <c r="V337" s="218"/>
      <c r="W337" s="218"/>
      <c r="X337" s="219"/>
      <c r="AT337" s="220" t="s">
        <v>181</v>
      </c>
      <c r="AU337" s="220" t="s">
        <v>89</v>
      </c>
      <c r="AV337" s="11" t="s">
        <v>89</v>
      </c>
      <c r="AW337" s="11" t="s">
        <v>7</v>
      </c>
      <c r="AX337" s="11" t="s">
        <v>75</v>
      </c>
      <c r="AY337" s="220" t="s">
        <v>172</v>
      </c>
    </row>
    <row r="338" spans="2:65" s="11" customFormat="1">
      <c r="B338" s="209"/>
      <c r="C338" s="210"/>
      <c r="D338" s="211" t="s">
        <v>181</v>
      </c>
      <c r="E338" s="212" t="s">
        <v>22</v>
      </c>
      <c r="F338" s="213" t="s">
        <v>544</v>
      </c>
      <c r="G338" s="210"/>
      <c r="H338" s="214">
        <v>0.755</v>
      </c>
      <c r="I338" s="215"/>
      <c r="J338" s="215"/>
      <c r="K338" s="210"/>
      <c r="L338" s="210"/>
      <c r="M338" s="216"/>
      <c r="N338" s="217"/>
      <c r="O338" s="218"/>
      <c r="P338" s="218"/>
      <c r="Q338" s="218"/>
      <c r="R338" s="218"/>
      <c r="S338" s="218"/>
      <c r="T338" s="218"/>
      <c r="U338" s="218"/>
      <c r="V338" s="218"/>
      <c r="W338" s="218"/>
      <c r="X338" s="219"/>
      <c r="AT338" s="220" t="s">
        <v>181</v>
      </c>
      <c r="AU338" s="220" t="s">
        <v>89</v>
      </c>
      <c r="AV338" s="11" t="s">
        <v>89</v>
      </c>
      <c r="AW338" s="11" t="s">
        <v>7</v>
      </c>
      <c r="AX338" s="11" t="s">
        <v>75</v>
      </c>
      <c r="AY338" s="220" t="s">
        <v>172</v>
      </c>
    </row>
    <row r="339" spans="2:65" s="11" customFormat="1">
      <c r="B339" s="209"/>
      <c r="C339" s="210"/>
      <c r="D339" s="211" t="s">
        <v>181</v>
      </c>
      <c r="E339" s="212" t="s">
        <v>22</v>
      </c>
      <c r="F339" s="213" t="s">
        <v>545</v>
      </c>
      <c r="G339" s="210"/>
      <c r="H339" s="214">
        <v>1.202</v>
      </c>
      <c r="I339" s="215"/>
      <c r="J339" s="215"/>
      <c r="K339" s="210"/>
      <c r="L339" s="210"/>
      <c r="M339" s="216"/>
      <c r="N339" s="217"/>
      <c r="O339" s="218"/>
      <c r="P339" s="218"/>
      <c r="Q339" s="218"/>
      <c r="R339" s="218"/>
      <c r="S339" s="218"/>
      <c r="T339" s="218"/>
      <c r="U339" s="218"/>
      <c r="V339" s="218"/>
      <c r="W339" s="218"/>
      <c r="X339" s="219"/>
      <c r="AT339" s="220" t="s">
        <v>181</v>
      </c>
      <c r="AU339" s="220" t="s">
        <v>89</v>
      </c>
      <c r="AV339" s="11" t="s">
        <v>89</v>
      </c>
      <c r="AW339" s="11" t="s">
        <v>7</v>
      </c>
      <c r="AX339" s="11" t="s">
        <v>75</v>
      </c>
      <c r="AY339" s="220" t="s">
        <v>172</v>
      </c>
    </row>
    <row r="340" spans="2:65" s="12" customFormat="1">
      <c r="B340" s="221"/>
      <c r="C340" s="222"/>
      <c r="D340" s="223" t="s">
        <v>181</v>
      </c>
      <c r="E340" s="224" t="s">
        <v>101</v>
      </c>
      <c r="F340" s="225" t="s">
        <v>183</v>
      </c>
      <c r="G340" s="222"/>
      <c r="H340" s="226">
        <v>67.902000000000001</v>
      </c>
      <c r="I340" s="227"/>
      <c r="J340" s="227"/>
      <c r="K340" s="222"/>
      <c r="L340" s="222"/>
      <c r="M340" s="228"/>
      <c r="N340" s="229"/>
      <c r="O340" s="230"/>
      <c r="P340" s="230"/>
      <c r="Q340" s="230"/>
      <c r="R340" s="230"/>
      <c r="S340" s="230"/>
      <c r="T340" s="230"/>
      <c r="U340" s="230"/>
      <c r="V340" s="230"/>
      <c r="W340" s="230"/>
      <c r="X340" s="231"/>
      <c r="AT340" s="232" t="s">
        <v>181</v>
      </c>
      <c r="AU340" s="232" t="s">
        <v>89</v>
      </c>
      <c r="AV340" s="12" t="s">
        <v>179</v>
      </c>
      <c r="AW340" s="12" t="s">
        <v>7</v>
      </c>
      <c r="AX340" s="12" t="s">
        <v>80</v>
      </c>
      <c r="AY340" s="232" t="s">
        <v>172</v>
      </c>
    </row>
    <row r="341" spans="2:65" s="1" customFormat="1" ht="57" customHeight="1">
      <c r="B341" s="40"/>
      <c r="C341" s="197" t="s">
        <v>546</v>
      </c>
      <c r="D341" s="197" t="s">
        <v>174</v>
      </c>
      <c r="E341" s="198" t="s">
        <v>547</v>
      </c>
      <c r="F341" s="199" t="s">
        <v>548</v>
      </c>
      <c r="G341" s="200" t="s">
        <v>177</v>
      </c>
      <c r="H341" s="201">
        <v>67.902000000000001</v>
      </c>
      <c r="I341" s="202"/>
      <c r="J341" s="202"/>
      <c r="K341" s="203">
        <f>ROUND(P341*H341,2)</f>
        <v>0</v>
      </c>
      <c r="L341" s="199" t="s">
        <v>506</v>
      </c>
      <c r="M341" s="60"/>
      <c r="N341" s="204" t="s">
        <v>22</v>
      </c>
      <c r="O341" s="205" t="s">
        <v>44</v>
      </c>
      <c r="P341" s="129">
        <f>I341+J341</f>
        <v>0</v>
      </c>
      <c r="Q341" s="129">
        <f>ROUND(I341*H341,2)</f>
        <v>0</v>
      </c>
      <c r="R341" s="129">
        <f>ROUND(J341*H341,2)</f>
        <v>0</v>
      </c>
      <c r="S341" s="41"/>
      <c r="T341" s="206">
        <f>S341*H341</f>
        <v>0</v>
      </c>
      <c r="U341" s="206">
        <v>8.5693499999999997E-4</v>
      </c>
      <c r="V341" s="206">
        <f>U341*H341</f>
        <v>5.8187600370000002E-2</v>
      </c>
      <c r="W341" s="206">
        <v>0</v>
      </c>
      <c r="X341" s="207">
        <f>W341*H341</f>
        <v>0</v>
      </c>
      <c r="AR341" s="23" t="s">
        <v>179</v>
      </c>
      <c r="AT341" s="23" t="s">
        <v>174</v>
      </c>
      <c r="AU341" s="23" t="s">
        <v>89</v>
      </c>
      <c r="AY341" s="23" t="s">
        <v>172</v>
      </c>
      <c r="BE341" s="208">
        <f>IF(O341="základní",K341,0)</f>
        <v>0</v>
      </c>
      <c r="BF341" s="208">
        <f>IF(O341="snížená",K341,0)</f>
        <v>0</v>
      </c>
      <c r="BG341" s="208">
        <f>IF(O341="zákl. přenesená",K341,0)</f>
        <v>0</v>
      </c>
      <c r="BH341" s="208">
        <f>IF(O341="sníž. přenesená",K341,0)</f>
        <v>0</v>
      </c>
      <c r="BI341" s="208">
        <f>IF(O341="nulová",K341,0)</f>
        <v>0</v>
      </c>
      <c r="BJ341" s="23" t="s">
        <v>80</v>
      </c>
      <c r="BK341" s="208">
        <f>ROUND(P341*H341,2)</f>
        <v>0</v>
      </c>
      <c r="BL341" s="23" t="s">
        <v>179</v>
      </c>
      <c r="BM341" s="23" t="s">
        <v>549</v>
      </c>
    </row>
    <row r="342" spans="2:65" s="11" customFormat="1">
      <c r="B342" s="209"/>
      <c r="C342" s="210"/>
      <c r="D342" s="211" t="s">
        <v>181</v>
      </c>
      <c r="E342" s="212" t="s">
        <v>22</v>
      </c>
      <c r="F342" s="213" t="s">
        <v>101</v>
      </c>
      <c r="G342" s="210"/>
      <c r="H342" s="214">
        <v>67.902000000000001</v>
      </c>
      <c r="I342" s="215"/>
      <c r="J342" s="215"/>
      <c r="K342" s="210"/>
      <c r="L342" s="210"/>
      <c r="M342" s="216"/>
      <c r="N342" s="217"/>
      <c r="O342" s="218"/>
      <c r="P342" s="218"/>
      <c r="Q342" s="218"/>
      <c r="R342" s="218"/>
      <c r="S342" s="218"/>
      <c r="T342" s="218"/>
      <c r="U342" s="218"/>
      <c r="V342" s="218"/>
      <c r="W342" s="218"/>
      <c r="X342" s="219"/>
      <c r="AT342" s="220" t="s">
        <v>181</v>
      </c>
      <c r="AU342" s="220" t="s">
        <v>89</v>
      </c>
      <c r="AV342" s="11" t="s">
        <v>89</v>
      </c>
      <c r="AW342" s="11" t="s">
        <v>7</v>
      </c>
      <c r="AX342" s="11" t="s">
        <v>75</v>
      </c>
      <c r="AY342" s="220" t="s">
        <v>172</v>
      </c>
    </row>
    <row r="343" spans="2:65" s="12" customFormat="1">
      <c r="B343" s="221"/>
      <c r="C343" s="222"/>
      <c r="D343" s="223" t="s">
        <v>181</v>
      </c>
      <c r="E343" s="224" t="s">
        <v>22</v>
      </c>
      <c r="F343" s="225" t="s">
        <v>183</v>
      </c>
      <c r="G343" s="222"/>
      <c r="H343" s="226">
        <v>67.902000000000001</v>
      </c>
      <c r="I343" s="227"/>
      <c r="J343" s="227"/>
      <c r="K343" s="222"/>
      <c r="L343" s="222"/>
      <c r="M343" s="228"/>
      <c r="N343" s="229"/>
      <c r="O343" s="230"/>
      <c r="P343" s="230"/>
      <c r="Q343" s="230"/>
      <c r="R343" s="230"/>
      <c r="S343" s="230"/>
      <c r="T343" s="230"/>
      <c r="U343" s="230"/>
      <c r="V343" s="230"/>
      <c r="W343" s="230"/>
      <c r="X343" s="231"/>
      <c r="AT343" s="232" t="s">
        <v>181</v>
      </c>
      <c r="AU343" s="232" t="s">
        <v>89</v>
      </c>
      <c r="AV343" s="12" t="s">
        <v>179</v>
      </c>
      <c r="AW343" s="12" t="s">
        <v>7</v>
      </c>
      <c r="AX343" s="12" t="s">
        <v>80</v>
      </c>
      <c r="AY343" s="232" t="s">
        <v>172</v>
      </c>
    </row>
    <row r="344" spans="2:65" s="1" customFormat="1" ht="57" customHeight="1">
      <c r="B344" s="40"/>
      <c r="C344" s="197" t="s">
        <v>550</v>
      </c>
      <c r="D344" s="197" t="s">
        <v>174</v>
      </c>
      <c r="E344" s="198" t="s">
        <v>551</v>
      </c>
      <c r="F344" s="199" t="s">
        <v>552</v>
      </c>
      <c r="G344" s="200" t="s">
        <v>292</v>
      </c>
      <c r="H344" s="201">
        <v>4.0000000000000001E-3</v>
      </c>
      <c r="I344" s="202"/>
      <c r="J344" s="202"/>
      <c r="K344" s="203">
        <f>ROUND(P344*H344,2)</f>
        <v>0</v>
      </c>
      <c r="L344" s="199" t="s">
        <v>178</v>
      </c>
      <c r="M344" s="60"/>
      <c r="N344" s="204" t="s">
        <v>22</v>
      </c>
      <c r="O344" s="205" t="s">
        <v>44</v>
      </c>
      <c r="P344" s="129">
        <f>I344+J344</f>
        <v>0</v>
      </c>
      <c r="Q344" s="129">
        <f>ROUND(I344*H344,2)</f>
        <v>0</v>
      </c>
      <c r="R344" s="129">
        <f>ROUND(J344*H344,2)</f>
        <v>0</v>
      </c>
      <c r="S344" s="41"/>
      <c r="T344" s="206">
        <f>S344*H344</f>
        <v>0</v>
      </c>
      <c r="U344" s="206">
        <v>1.0958000000000001</v>
      </c>
      <c r="V344" s="206">
        <f>U344*H344</f>
        <v>4.3832000000000003E-3</v>
      </c>
      <c r="W344" s="206">
        <v>0</v>
      </c>
      <c r="X344" s="207">
        <f>W344*H344</f>
        <v>0</v>
      </c>
      <c r="AR344" s="23" t="s">
        <v>179</v>
      </c>
      <c r="AT344" s="23" t="s">
        <v>174</v>
      </c>
      <c r="AU344" s="23" t="s">
        <v>89</v>
      </c>
      <c r="AY344" s="23" t="s">
        <v>172</v>
      </c>
      <c r="BE344" s="208">
        <f>IF(O344="základní",K344,0)</f>
        <v>0</v>
      </c>
      <c r="BF344" s="208">
        <f>IF(O344="snížená",K344,0)</f>
        <v>0</v>
      </c>
      <c r="BG344" s="208">
        <f>IF(O344="zákl. přenesená",K344,0)</f>
        <v>0</v>
      </c>
      <c r="BH344" s="208">
        <f>IF(O344="sníž. přenesená",K344,0)</f>
        <v>0</v>
      </c>
      <c r="BI344" s="208">
        <f>IF(O344="nulová",K344,0)</f>
        <v>0</v>
      </c>
      <c r="BJ344" s="23" t="s">
        <v>80</v>
      </c>
      <c r="BK344" s="208">
        <f>ROUND(P344*H344,2)</f>
        <v>0</v>
      </c>
      <c r="BL344" s="23" t="s">
        <v>179</v>
      </c>
      <c r="BM344" s="23" t="s">
        <v>553</v>
      </c>
    </row>
    <row r="345" spans="2:65" s="1" customFormat="1" ht="54">
      <c r="B345" s="40"/>
      <c r="C345" s="62"/>
      <c r="D345" s="211" t="s">
        <v>217</v>
      </c>
      <c r="E345" s="62"/>
      <c r="F345" s="233" t="s">
        <v>554</v>
      </c>
      <c r="G345" s="62"/>
      <c r="H345" s="62"/>
      <c r="I345" s="163"/>
      <c r="J345" s="163"/>
      <c r="K345" s="62"/>
      <c r="L345" s="62"/>
      <c r="M345" s="60"/>
      <c r="N345" s="234"/>
      <c r="O345" s="41"/>
      <c r="P345" s="41"/>
      <c r="Q345" s="41"/>
      <c r="R345" s="41"/>
      <c r="S345" s="41"/>
      <c r="T345" s="41"/>
      <c r="U345" s="41"/>
      <c r="V345" s="41"/>
      <c r="W345" s="41"/>
      <c r="X345" s="76"/>
      <c r="AT345" s="23" t="s">
        <v>217</v>
      </c>
      <c r="AU345" s="23" t="s">
        <v>89</v>
      </c>
    </row>
    <row r="346" spans="2:65" s="11" customFormat="1">
      <c r="B346" s="209"/>
      <c r="C346" s="210"/>
      <c r="D346" s="211" t="s">
        <v>181</v>
      </c>
      <c r="E346" s="212" t="s">
        <v>22</v>
      </c>
      <c r="F346" s="213" t="s">
        <v>555</v>
      </c>
      <c r="G346" s="210"/>
      <c r="H346" s="214">
        <v>4.0000000000000001E-3</v>
      </c>
      <c r="I346" s="215"/>
      <c r="J346" s="215"/>
      <c r="K346" s="210"/>
      <c r="L346" s="210"/>
      <c r="M346" s="216"/>
      <c r="N346" s="217"/>
      <c r="O346" s="218"/>
      <c r="P346" s="218"/>
      <c r="Q346" s="218"/>
      <c r="R346" s="218"/>
      <c r="S346" s="218"/>
      <c r="T346" s="218"/>
      <c r="U346" s="218"/>
      <c r="V346" s="218"/>
      <c r="W346" s="218"/>
      <c r="X346" s="219"/>
      <c r="AT346" s="220" t="s">
        <v>181</v>
      </c>
      <c r="AU346" s="220" t="s">
        <v>89</v>
      </c>
      <c r="AV346" s="11" t="s">
        <v>89</v>
      </c>
      <c r="AW346" s="11" t="s">
        <v>7</v>
      </c>
      <c r="AX346" s="11" t="s">
        <v>75</v>
      </c>
      <c r="AY346" s="220" t="s">
        <v>172</v>
      </c>
    </row>
    <row r="347" spans="2:65" s="12" customFormat="1">
      <c r="B347" s="221"/>
      <c r="C347" s="222"/>
      <c r="D347" s="223" t="s">
        <v>181</v>
      </c>
      <c r="E347" s="224" t="s">
        <v>22</v>
      </c>
      <c r="F347" s="225" t="s">
        <v>183</v>
      </c>
      <c r="G347" s="222"/>
      <c r="H347" s="226">
        <v>4.0000000000000001E-3</v>
      </c>
      <c r="I347" s="227"/>
      <c r="J347" s="227"/>
      <c r="K347" s="222"/>
      <c r="L347" s="222"/>
      <c r="M347" s="228"/>
      <c r="N347" s="229"/>
      <c r="O347" s="230"/>
      <c r="P347" s="230"/>
      <c r="Q347" s="230"/>
      <c r="R347" s="230"/>
      <c r="S347" s="230"/>
      <c r="T347" s="230"/>
      <c r="U347" s="230"/>
      <c r="V347" s="230"/>
      <c r="W347" s="230"/>
      <c r="X347" s="231"/>
      <c r="AT347" s="232" t="s">
        <v>181</v>
      </c>
      <c r="AU347" s="232" t="s">
        <v>89</v>
      </c>
      <c r="AV347" s="12" t="s">
        <v>179</v>
      </c>
      <c r="AW347" s="12" t="s">
        <v>7</v>
      </c>
      <c r="AX347" s="12" t="s">
        <v>80</v>
      </c>
      <c r="AY347" s="232" t="s">
        <v>172</v>
      </c>
    </row>
    <row r="348" spans="2:65" s="1" customFormat="1" ht="57" customHeight="1">
      <c r="B348" s="40"/>
      <c r="C348" s="197" t="s">
        <v>556</v>
      </c>
      <c r="D348" s="197" t="s">
        <v>174</v>
      </c>
      <c r="E348" s="198" t="s">
        <v>557</v>
      </c>
      <c r="F348" s="199" t="s">
        <v>558</v>
      </c>
      <c r="G348" s="200" t="s">
        <v>292</v>
      </c>
      <c r="H348" s="201">
        <v>0.34</v>
      </c>
      <c r="I348" s="202"/>
      <c r="J348" s="202"/>
      <c r="K348" s="203">
        <f>ROUND(P348*H348,2)</f>
        <v>0</v>
      </c>
      <c r="L348" s="199" t="s">
        <v>178</v>
      </c>
      <c r="M348" s="60"/>
      <c r="N348" s="204" t="s">
        <v>22</v>
      </c>
      <c r="O348" s="205" t="s">
        <v>44</v>
      </c>
      <c r="P348" s="129">
        <f>I348+J348</f>
        <v>0</v>
      </c>
      <c r="Q348" s="129">
        <f>ROUND(I348*H348,2)</f>
        <v>0</v>
      </c>
      <c r="R348" s="129">
        <f>ROUND(J348*H348,2)</f>
        <v>0</v>
      </c>
      <c r="S348" s="41"/>
      <c r="T348" s="206">
        <f>S348*H348</f>
        <v>0</v>
      </c>
      <c r="U348" s="206">
        <v>1.0563100000000001</v>
      </c>
      <c r="V348" s="206">
        <f>U348*H348</f>
        <v>0.35914540000000006</v>
      </c>
      <c r="W348" s="206">
        <v>0</v>
      </c>
      <c r="X348" s="207">
        <f>W348*H348</f>
        <v>0</v>
      </c>
      <c r="AR348" s="23" t="s">
        <v>179</v>
      </c>
      <c r="AT348" s="23" t="s">
        <v>174</v>
      </c>
      <c r="AU348" s="23" t="s">
        <v>89</v>
      </c>
      <c r="AY348" s="23" t="s">
        <v>172</v>
      </c>
      <c r="BE348" s="208">
        <f>IF(O348="základní",K348,0)</f>
        <v>0</v>
      </c>
      <c r="BF348" s="208">
        <f>IF(O348="snížená",K348,0)</f>
        <v>0</v>
      </c>
      <c r="BG348" s="208">
        <f>IF(O348="zákl. přenesená",K348,0)</f>
        <v>0</v>
      </c>
      <c r="BH348" s="208">
        <f>IF(O348="sníž. přenesená",K348,0)</f>
        <v>0</v>
      </c>
      <c r="BI348" s="208">
        <f>IF(O348="nulová",K348,0)</f>
        <v>0</v>
      </c>
      <c r="BJ348" s="23" t="s">
        <v>80</v>
      </c>
      <c r="BK348" s="208">
        <f>ROUND(P348*H348,2)</f>
        <v>0</v>
      </c>
      <c r="BL348" s="23" t="s">
        <v>179</v>
      </c>
      <c r="BM348" s="23" t="s">
        <v>559</v>
      </c>
    </row>
    <row r="349" spans="2:65" s="11" customFormat="1" ht="27">
      <c r="B349" s="209"/>
      <c r="C349" s="210"/>
      <c r="D349" s="211" t="s">
        <v>181</v>
      </c>
      <c r="E349" s="212" t="s">
        <v>22</v>
      </c>
      <c r="F349" s="213" t="s">
        <v>560</v>
      </c>
      <c r="G349" s="210"/>
      <c r="H349" s="214">
        <v>6.6000000000000003E-2</v>
      </c>
      <c r="I349" s="215"/>
      <c r="J349" s="215"/>
      <c r="K349" s="210"/>
      <c r="L349" s="210"/>
      <c r="M349" s="216"/>
      <c r="N349" s="217"/>
      <c r="O349" s="218"/>
      <c r="P349" s="218"/>
      <c r="Q349" s="218"/>
      <c r="R349" s="218"/>
      <c r="S349" s="218"/>
      <c r="T349" s="218"/>
      <c r="U349" s="218"/>
      <c r="V349" s="218"/>
      <c r="W349" s="218"/>
      <c r="X349" s="219"/>
      <c r="AT349" s="220" t="s">
        <v>181</v>
      </c>
      <c r="AU349" s="220" t="s">
        <v>89</v>
      </c>
      <c r="AV349" s="11" t="s">
        <v>89</v>
      </c>
      <c r="AW349" s="11" t="s">
        <v>7</v>
      </c>
      <c r="AX349" s="11" t="s">
        <v>75</v>
      </c>
      <c r="AY349" s="220" t="s">
        <v>172</v>
      </c>
    </row>
    <row r="350" spans="2:65" s="11" customFormat="1" ht="27">
      <c r="B350" s="209"/>
      <c r="C350" s="210"/>
      <c r="D350" s="211" t="s">
        <v>181</v>
      </c>
      <c r="E350" s="212" t="s">
        <v>22</v>
      </c>
      <c r="F350" s="213" t="s">
        <v>561</v>
      </c>
      <c r="G350" s="210"/>
      <c r="H350" s="214">
        <v>0.17699999999999999</v>
      </c>
      <c r="I350" s="215"/>
      <c r="J350" s="215"/>
      <c r="K350" s="210"/>
      <c r="L350" s="210"/>
      <c r="M350" s="216"/>
      <c r="N350" s="217"/>
      <c r="O350" s="218"/>
      <c r="P350" s="218"/>
      <c r="Q350" s="218"/>
      <c r="R350" s="218"/>
      <c r="S350" s="218"/>
      <c r="T350" s="218"/>
      <c r="U350" s="218"/>
      <c r="V350" s="218"/>
      <c r="W350" s="218"/>
      <c r="X350" s="219"/>
      <c r="AT350" s="220" t="s">
        <v>181</v>
      </c>
      <c r="AU350" s="220" t="s">
        <v>89</v>
      </c>
      <c r="AV350" s="11" t="s">
        <v>89</v>
      </c>
      <c r="AW350" s="11" t="s">
        <v>7</v>
      </c>
      <c r="AX350" s="11" t="s">
        <v>75</v>
      </c>
      <c r="AY350" s="220" t="s">
        <v>172</v>
      </c>
    </row>
    <row r="351" spans="2:65" s="11" customFormat="1" ht="27">
      <c r="B351" s="209"/>
      <c r="C351" s="210"/>
      <c r="D351" s="211" t="s">
        <v>181</v>
      </c>
      <c r="E351" s="212" t="s">
        <v>22</v>
      </c>
      <c r="F351" s="213" t="s">
        <v>562</v>
      </c>
      <c r="G351" s="210"/>
      <c r="H351" s="214">
        <v>6.6000000000000003E-2</v>
      </c>
      <c r="I351" s="215"/>
      <c r="J351" s="215"/>
      <c r="K351" s="210"/>
      <c r="L351" s="210"/>
      <c r="M351" s="216"/>
      <c r="N351" s="217"/>
      <c r="O351" s="218"/>
      <c r="P351" s="218"/>
      <c r="Q351" s="218"/>
      <c r="R351" s="218"/>
      <c r="S351" s="218"/>
      <c r="T351" s="218"/>
      <c r="U351" s="218"/>
      <c r="V351" s="218"/>
      <c r="W351" s="218"/>
      <c r="X351" s="219"/>
      <c r="AT351" s="220" t="s">
        <v>181</v>
      </c>
      <c r="AU351" s="220" t="s">
        <v>89</v>
      </c>
      <c r="AV351" s="11" t="s">
        <v>89</v>
      </c>
      <c r="AW351" s="11" t="s">
        <v>7</v>
      </c>
      <c r="AX351" s="11" t="s">
        <v>75</v>
      </c>
      <c r="AY351" s="220" t="s">
        <v>172</v>
      </c>
    </row>
    <row r="352" spans="2:65" s="12" customFormat="1">
      <c r="B352" s="221"/>
      <c r="C352" s="222"/>
      <c r="D352" s="211" t="s">
        <v>181</v>
      </c>
      <c r="E352" s="235" t="s">
        <v>115</v>
      </c>
      <c r="F352" s="236" t="s">
        <v>183</v>
      </c>
      <c r="G352" s="222"/>
      <c r="H352" s="237">
        <v>0.309</v>
      </c>
      <c r="I352" s="227"/>
      <c r="J352" s="227"/>
      <c r="K352" s="222"/>
      <c r="L352" s="222"/>
      <c r="M352" s="228"/>
      <c r="N352" s="229"/>
      <c r="O352" s="230"/>
      <c r="P352" s="230"/>
      <c r="Q352" s="230"/>
      <c r="R352" s="230"/>
      <c r="S352" s="230"/>
      <c r="T352" s="230"/>
      <c r="U352" s="230"/>
      <c r="V352" s="230"/>
      <c r="W352" s="230"/>
      <c r="X352" s="231"/>
      <c r="AT352" s="232" t="s">
        <v>181</v>
      </c>
      <c r="AU352" s="232" t="s">
        <v>89</v>
      </c>
      <c r="AV352" s="12" t="s">
        <v>179</v>
      </c>
      <c r="AW352" s="12" t="s">
        <v>7</v>
      </c>
      <c r="AX352" s="12" t="s">
        <v>75</v>
      </c>
      <c r="AY352" s="232" t="s">
        <v>172</v>
      </c>
    </row>
    <row r="353" spans="2:65" s="11" customFormat="1">
      <c r="B353" s="209"/>
      <c r="C353" s="210"/>
      <c r="D353" s="211" t="s">
        <v>181</v>
      </c>
      <c r="E353" s="212" t="s">
        <v>22</v>
      </c>
      <c r="F353" s="213" t="s">
        <v>563</v>
      </c>
      <c r="G353" s="210"/>
      <c r="H353" s="214">
        <v>0.34</v>
      </c>
      <c r="I353" s="215"/>
      <c r="J353" s="215"/>
      <c r="K353" s="210"/>
      <c r="L353" s="210"/>
      <c r="M353" s="216"/>
      <c r="N353" s="217"/>
      <c r="O353" s="218"/>
      <c r="P353" s="218"/>
      <c r="Q353" s="218"/>
      <c r="R353" s="218"/>
      <c r="S353" s="218"/>
      <c r="T353" s="218"/>
      <c r="U353" s="218"/>
      <c r="V353" s="218"/>
      <c r="W353" s="218"/>
      <c r="X353" s="219"/>
      <c r="AT353" s="220" t="s">
        <v>181</v>
      </c>
      <c r="AU353" s="220" t="s">
        <v>89</v>
      </c>
      <c r="AV353" s="11" t="s">
        <v>89</v>
      </c>
      <c r="AW353" s="11" t="s">
        <v>7</v>
      </c>
      <c r="AX353" s="11" t="s">
        <v>75</v>
      </c>
      <c r="AY353" s="220" t="s">
        <v>172</v>
      </c>
    </row>
    <row r="354" spans="2:65" s="12" customFormat="1">
      <c r="B354" s="221"/>
      <c r="C354" s="222"/>
      <c r="D354" s="223" t="s">
        <v>181</v>
      </c>
      <c r="E354" s="224" t="s">
        <v>22</v>
      </c>
      <c r="F354" s="225" t="s">
        <v>183</v>
      </c>
      <c r="G354" s="222"/>
      <c r="H354" s="226">
        <v>0.34</v>
      </c>
      <c r="I354" s="227"/>
      <c r="J354" s="227"/>
      <c r="K354" s="222"/>
      <c r="L354" s="222"/>
      <c r="M354" s="228"/>
      <c r="N354" s="229"/>
      <c r="O354" s="230"/>
      <c r="P354" s="230"/>
      <c r="Q354" s="230"/>
      <c r="R354" s="230"/>
      <c r="S354" s="230"/>
      <c r="T354" s="230"/>
      <c r="U354" s="230"/>
      <c r="V354" s="230"/>
      <c r="W354" s="230"/>
      <c r="X354" s="231"/>
      <c r="AT354" s="232" t="s">
        <v>181</v>
      </c>
      <c r="AU354" s="232" t="s">
        <v>89</v>
      </c>
      <c r="AV354" s="12" t="s">
        <v>179</v>
      </c>
      <c r="AW354" s="12" t="s">
        <v>7</v>
      </c>
      <c r="AX354" s="12" t="s">
        <v>80</v>
      </c>
      <c r="AY354" s="232" t="s">
        <v>172</v>
      </c>
    </row>
    <row r="355" spans="2:65" s="1" customFormat="1" ht="69.75" customHeight="1">
      <c r="B355" s="40"/>
      <c r="C355" s="197" t="s">
        <v>564</v>
      </c>
      <c r="D355" s="197" t="s">
        <v>174</v>
      </c>
      <c r="E355" s="198" t="s">
        <v>565</v>
      </c>
      <c r="F355" s="199" t="s">
        <v>566</v>
      </c>
      <c r="G355" s="200" t="s">
        <v>292</v>
      </c>
      <c r="H355" s="201">
        <v>0.35</v>
      </c>
      <c r="I355" s="202"/>
      <c r="J355" s="202"/>
      <c r="K355" s="203">
        <f>ROUND(P355*H355,2)</f>
        <v>0</v>
      </c>
      <c r="L355" s="199" t="s">
        <v>178</v>
      </c>
      <c r="M355" s="60"/>
      <c r="N355" s="204" t="s">
        <v>22</v>
      </c>
      <c r="O355" s="205" t="s">
        <v>44</v>
      </c>
      <c r="P355" s="129">
        <f>I355+J355</f>
        <v>0</v>
      </c>
      <c r="Q355" s="129">
        <f>ROUND(I355*H355,2)</f>
        <v>0</v>
      </c>
      <c r="R355" s="129">
        <f>ROUND(J355*H355,2)</f>
        <v>0</v>
      </c>
      <c r="S355" s="41"/>
      <c r="T355" s="206">
        <f>S355*H355</f>
        <v>0</v>
      </c>
      <c r="U355" s="206">
        <v>1.03003</v>
      </c>
      <c r="V355" s="206">
        <f>U355*H355</f>
        <v>0.36051049999999996</v>
      </c>
      <c r="W355" s="206">
        <v>0</v>
      </c>
      <c r="X355" s="207">
        <f>W355*H355</f>
        <v>0</v>
      </c>
      <c r="AR355" s="23" t="s">
        <v>179</v>
      </c>
      <c r="AT355" s="23" t="s">
        <v>174</v>
      </c>
      <c r="AU355" s="23" t="s">
        <v>89</v>
      </c>
      <c r="AY355" s="23" t="s">
        <v>172</v>
      </c>
      <c r="BE355" s="208">
        <f>IF(O355="základní",K355,0)</f>
        <v>0</v>
      </c>
      <c r="BF355" s="208">
        <f>IF(O355="snížená",K355,0)</f>
        <v>0</v>
      </c>
      <c r="BG355" s="208">
        <f>IF(O355="zákl. přenesená",K355,0)</f>
        <v>0</v>
      </c>
      <c r="BH355" s="208">
        <f>IF(O355="sníž. přenesená",K355,0)</f>
        <v>0</v>
      </c>
      <c r="BI355" s="208">
        <f>IF(O355="nulová",K355,0)</f>
        <v>0</v>
      </c>
      <c r="BJ355" s="23" t="s">
        <v>80</v>
      </c>
      <c r="BK355" s="208">
        <f>ROUND(P355*H355,2)</f>
        <v>0</v>
      </c>
      <c r="BL355" s="23" t="s">
        <v>179</v>
      </c>
      <c r="BM355" s="23" t="s">
        <v>567</v>
      </c>
    </row>
    <row r="356" spans="2:65" s="11" customFormat="1">
      <c r="B356" s="209"/>
      <c r="C356" s="210"/>
      <c r="D356" s="211" t="s">
        <v>181</v>
      </c>
      <c r="E356" s="212" t="s">
        <v>22</v>
      </c>
      <c r="F356" s="213" t="s">
        <v>568</v>
      </c>
      <c r="G356" s="210"/>
      <c r="H356" s="214">
        <v>4.3999999999999997E-2</v>
      </c>
      <c r="I356" s="215"/>
      <c r="J356" s="215"/>
      <c r="K356" s="210"/>
      <c r="L356" s="210"/>
      <c r="M356" s="216"/>
      <c r="N356" s="217"/>
      <c r="O356" s="218"/>
      <c r="P356" s="218"/>
      <c r="Q356" s="218"/>
      <c r="R356" s="218"/>
      <c r="S356" s="218"/>
      <c r="T356" s="218"/>
      <c r="U356" s="218"/>
      <c r="V356" s="218"/>
      <c r="W356" s="218"/>
      <c r="X356" s="219"/>
      <c r="AT356" s="220" t="s">
        <v>181</v>
      </c>
      <c r="AU356" s="220" t="s">
        <v>89</v>
      </c>
      <c r="AV356" s="11" t="s">
        <v>89</v>
      </c>
      <c r="AW356" s="11" t="s">
        <v>7</v>
      </c>
      <c r="AX356" s="11" t="s">
        <v>75</v>
      </c>
      <c r="AY356" s="220" t="s">
        <v>172</v>
      </c>
    </row>
    <row r="357" spans="2:65" s="11" customFormat="1" ht="27">
      <c r="B357" s="209"/>
      <c r="C357" s="210"/>
      <c r="D357" s="211" t="s">
        <v>181</v>
      </c>
      <c r="E357" s="212" t="s">
        <v>22</v>
      </c>
      <c r="F357" s="213" t="s">
        <v>569</v>
      </c>
      <c r="G357" s="210"/>
      <c r="H357" s="214">
        <v>0.13400000000000001</v>
      </c>
      <c r="I357" s="215"/>
      <c r="J357" s="215"/>
      <c r="K357" s="210"/>
      <c r="L357" s="210"/>
      <c r="M357" s="216"/>
      <c r="N357" s="217"/>
      <c r="O357" s="218"/>
      <c r="P357" s="218"/>
      <c r="Q357" s="218"/>
      <c r="R357" s="218"/>
      <c r="S357" s="218"/>
      <c r="T357" s="218"/>
      <c r="U357" s="218"/>
      <c r="V357" s="218"/>
      <c r="W357" s="218"/>
      <c r="X357" s="219"/>
      <c r="AT357" s="220" t="s">
        <v>181</v>
      </c>
      <c r="AU357" s="220" t="s">
        <v>89</v>
      </c>
      <c r="AV357" s="11" t="s">
        <v>89</v>
      </c>
      <c r="AW357" s="11" t="s">
        <v>7</v>
      </c>
      <c r="AX357" s="11" t="s">
        <v>75</v>
      </c>
      <c r="AY357" s="220" t="s">
        <v>172</v>
      </c>
    </row>
    <row r="358" spans="2:65" s="11" customFormat="1">
      <c r="B358" s="209"/>
      <c r="C358" s="210"/>
      <c r="D358" s="211" t="s">
        <v>181</v>
      </c>
      <c r="E358" s="212" t="s">
        <v>22</v>
      </c>
      <c r="F358" s="213" t="s">
        <v>570</v>
      </c>
      <c r="G358" s="210"/>
      <c r="H358" s="214">
        <v>5.2999999999999999E-2</v>
      </c>
      <c r="I358" s="215"/>
      <c r="J358" s="215"/>
      <c r="K358" s="210"/>
      <c r="L358" s="210"/>
      <c r="M358" s="216"/>
      <c r="N358" s="217"/>
      <c r="O358" s="218"/>
      <c r="P358" s="218"/>
      <c r="Q358" s="218"/>
      <c r="R358" s="218"/>
      <c r="S358" s="218"/>
      <c r="T358" s="218"/>
      <c r="U358" s="218"/>
      <c r="V358" s="218"/>
      <c r="W358" s="218"/>
      <c r="X358" s="219"/>
      <c r="AT358" s="220" t="s">
        <v>181</v>
      </c>
      <c r="AU358" s="220" t="s">
        <v>89</v>
      </c>
      <c r="AV358" s="11" t="s">
        <v>89</v>
      </c>
      <c r="AW358" s="11" t="s">
        <v>7</v>
      </c>
      <c r="AX358" s="11" t="s">
        <v>75</v>
      </c>
      <c r="AY358" s="220" t="s">
        <v>172</v>
      </c>
    </row>
    <row r="359" spans="2:65" s="11" customFormat="1">
      <c r="B359" s="209"/>
      <c r="C359" s="210"/>
      <c r="D359" s="211" t="s">
        <v>181</v>
      </c>
      <c r="E359" s="212" t="s">
        <v>22</v>
      </c>
      <c r="F359" s="213" t="s">
        <v>571</v>
      </c>
      <c r="G359" s="210"/>
      <c r="H359" s="214">
        <v>1E-3</v>
      </c>
      <c r="I359" s="215"/>
      <c r="J359" s="215"/>
      <c r="K359" s="210"/>
      <c r="L359" s="210"/>
      <c r="M359" s="216"/>
      <c r="N359" s="217"/>
      <c r="O359" s="218"/>
      <c r="P359" s="218"/>
      <c r="Q359" s="218"/>
      <c r="R359" s="218"/>
      <c r="S359" s="218"/>
      <c r="T359" s="218"/>
      <c r="U359" s="218"/>
      <c r="V359" s="218"/>
      <c r="W359" s="218"/>
      <c r="X359" s="219"/>
      <c r="AT359" s="220" t="s">
        <v>181</v>
      </c>
      <c r="AU359" s="220" t="s">
        <v>89</v>
      </c>
      <c r="AV359" s="11" t="s">
        <v>89</v>
      </c>
      <c r="AW359" s="11" t="s">
        <v>7</v>
      </c>
      <c r="AX359" s="11" t="s">
        <v>75</v>
      </c>
      <c r="AY359" s="220" t="s">
        <v>172</v>
      </c>
    </row>
    <row r="360" spans="2:65" s="11" customFormat="1">
      <c r="B360" s="209"/>
      <c r="C360" s="210"/>
      <c r="D360" s="211" t="s">
        <v>181</v>
      </c>
      <c r="E360" s="212" t="s">
        <v>22</v>
      </c>
      <c r="F360" s="213" t="s">
        <v>572</v>
      </c>
      <c r="G360" s="210"/>
      <c r="H360" s="214">
        <v>6.8000000000000005E-2</v>
      </c>
      <c r="I360" s="215"/>
      <c r="J360" s="215"/>
      <c r="K360" s="210"/>
      <c r="L360" s="210"/>
      <c r="M360" s="216"/>
      <c r="N360" s="217"/>
      <c r="O360" s="218"/>
      <c r="P360" s="218"/>
      <c r="Q360" s="218"/>
      <c r="R360" s="218"/>
      <c r="S360" s="218"/>
      <c r="T360" s="218"/>
      <c r="U360" s="218"/>
      <c r="V360" s="218"/>
      <c r="W360" s="218"/>
      <c r="X360" s="219"/>
      <c r="AT360" s="220" t="s">
        <v>181</v>
      </c>
      <c r="AU360" s="220" t="s">
        <v>89</v>
      </c>
      <c r="AV360" s="11" t="s">
        <v>89</v>
      </c>
      <c r="AW360" s="11" t="s">
        <v>7</v>
      </c>
      <c r="AX360" s="11" t="s">
        <v>75</v>
      </c>
      <c r="AY360" s="220" t="s">
        <v>172</v>
      </c>
    </row>
    <row r="361" spans="2:65" s="11" customFormat="1">
      <c r="B361" s="209"/>
      <c r="C361" s="210"/>
      <c r="D361" s="211" t="s">
        <v>181</v>
      </c>
      <c r="E361" s="212" t="s">
        <v>22</v>
      </c>
      <c r="F361" s="213" t="s">
        <v>573</v>
      </c>
      <c r="G361" s="210"/>
      <c r="H361" s="214">
        <v>4.0000000000000001E-3</v>
      </c>
      <c r="I361" s="215"/>
      <c r="J361" s="215"/>
      <c r="K361" s="210"/>
      <c r="L361" s="210"/>
      <c r="M361" s="216"/>
      <c r="N361" s="217"/>
      <c r="O361" s="218"/>
      <c r="P361" s="218"/>
      <c r="Q361" s="218"/>
      <c r="R361" s="218"/>
      <c r="S361" s="218"/>
      <c r="T361" s="218"/>
      <c r="U361" s="218"/>
      <c r="V361" s="218"/>
      <c r="W361" s="218"/>
      <c r="X361" s="219"/>
      <c r="AT361" s="220" t="s">
        <v>181</v>
      </c>
      <c r="AU361" s="220" t="s">
        <v>89</v>
      </c>
      <c r="AV361" s="11" t="s">
        <v>89</v>
      </c>
      <c r="AW361" s="11" t="s">
        <v>7</v>
      </c>
      <c r="AX361" s="11" t="s">
        <v>75</v>
      </c>
      <c r="AY361" s="220" t="s">
        <v>172</v>
      </c>
    </row>
    <row r="362" spans="2:65" s="12" customFormat="1">
      <c r="B362" s="221"/>
      <c r="C362" s="222"/>
      <c r="D362" s="211" t="s">
        <v>181</v>
      </c>
      <c r="E362" s="235" t="s">
        <v>97</v>
      </c>
      <c r="F362" s="236" t="s">
        <v>183</v>
      </c>
      <c r="G362" s="222"/>
      <c r="H362" s="237">
        <v>0.30399999999999999</v>
      </c>
      <c r="I362" s="227"/>
      <c r="J362" s="227"/>
      <c r="K362" s="222"/>
      <c r="L362" s="222"/>
      <c r="M362" s="228"/>
      <c r="N362" s="229"/>
      <c r="O362" s="230"/>
      <c r="P362" s="230"/>
      <c r="Q362" s="230"/>
      <c r="R362" s="230"/>
      <c r="S362" s="230"/>
      <c r="T362" s="230"/>
      <c r="U362" s="230"/>
      <c r="V362" s="230"/>
      <c r="W362" s="230"/>
      <c r="X362" s="231"/>
      <c r="AT362" s="232" t="s">
        <v>181</v>
      </c>
      <c r="AU362" s="232" t="s">
        <v>89</v>
      </c>
      <c r="AV362" s="12" t="s">
        <v>179</v>
      </c>
      <c r="AW362" s="12" t="s">
        <v>7</v>
      </c>
      <c r="AX362" s="12" t="s">
        <v>75</v>
      </c>
      <c r="AY362" s="232" t="s">
        <v>172</v>
      </c>
    </row>
    <row r="363" spans="2:65" s="11" customFormat="1">
      <c r="B363" s="209"/>
      <c r="C363" s="210"/>
      <c r="D363" s="211" t="s">
        <v>181</v>
      </c>
      <c r="E363" s="212" t="s">
        <v>22</v>
      </c>
      <c r="F363" s="213" t="s">
        <v>574</v>
      </c>
      <c r="G363" s="210"/>
      <c r="H363" s="214">
        <v>0.35</v>
      </c>
      <c r="I363" s="215"/>
      <c r="J363" s="215"/>
      <c r="K363" s="210"/>
      <c r="L363" s="210"/>
      <c r="M363" s="216"/>
      <c r="N363" s="217"/>
      <c r="O363" s="218"/>
      <c r="P363" s="218"/>
      <c r="Q363" s="218"/>
      <c r="R363" s="218"/>
      <c r="S363" s="218"/>
      <c r="T363" s="218"/>
      <c r="U363" s="218"/>
      <c r="V363" s="218"/>
      <c r="W363" s="218"/>
      <c r="X363" s="219"/>
      <c r="AT363" s="220" t="s">
        <v>181</v>
      </c>
      <c r="AU363" s="220" t="s">
        <v>89</v>
      </c>
      <c r="AV363" s="11" t="s">
        <v>89</v>
      </c>
      <c r="AW363" s="11" t="s">
        <v>7</v>
      </c>
      <c r="AX363" s="11" t="s">
        <v>75</v>
      </c>
      <c r="AY363" s="220" t="s">
        <v>172</v>
      </c>
    </row>
    <row r="364" spans="2:65" s="12" customFormat="1">
      <c r="B364" s="221"/>
      <c r="C364" s="222"/>
      <c r="D364" s="223" t="s">
        <v>181</v>
      </c>
      <c r="E364" s="224" t="s">
        <v>22</v>
      </c>
      <c r="F364" s="225" t="s">
        <v>183</v>
      </c>
      <c r="G364" s="222"/>
      <c r="H364" s="226">
        <v>0.35</v>
      </c>
      <c r="I364" s="227"/>
      <c r="J364" s="227"/>
      <c r="K364" s="222"/>
      <c r="L364" s="222"/>
      <c r="M364" s="228"/>
      <c r="N364" s="229"/>
      <c r="O364" s="230"/>
      <c r="P364" s="230"/>
      <c r="Q364" s="230"/>
      <c r="R364" s="230"/>
      <c r="S364" s="230"/>
      <c r="T364" s="230"/>
      <c r="U364" s="230"/>
      <c r="V364" s="230"/>
      <c r="W364" s="230"/>
      <c r="X364" s="231"/>
      <c r="AT364" s="232" t="s">
        <v>181</v>
      </c>
      <c r="AU364" s="232" t="s">
        <v>89</v>
      </c>
      <c r="AV364" s="12" t="s">
        <v>179</v>
      </c>
      <c r="AW364" s="12" t="s">
        <v>7</v>
      </c>
      <c r="AX364" s="12" t="s">
        <v>80</v>
      </c>
      <c r="AY364" s="232" t="s">
        <v>172</v>
      </c>
    </row>
    <row r="365" spans="2:65" s="1" customFormat="1" ht="44.25" customHeight="1">
      <c r="B365" s="40"/>
      <c r="C365" s="197" t="s">
        <v>575</v>
      </c>
      <c r="D365" s="197" t="s">
        <v>174</v>
      </c>
      <c r="E365" s="198" t="s">
        <v>576</v>
      </c>
      <c r="F365" s="199" t="s">
        <v>577</v>
      </c>
      <c r="G365" s="200" t="s">
        <v>209</v>
      </c>
      <c r="H365" s="201">
        <v>6.0209999999999999</v>
      </c>
      <c r="I365" s="202"/>
      <c r="J365" s="202"/>
      <c r="K365" s="203">
        <f>ROUND(P365*H365,2)</f>
        <v>0</v>
      </c>
      <c r="L365" s="199" t="s">
        <v>178</v>
      </c>
      <c r="M365" s="60"/>
      <c r="N365" s="204" t="s">
        <v>22</v>
      </c>
      <c r="O365" s="205" t="s">
        <v>44</v>
      </c>
      <c r="P365" s="129">
        <f>I365+J365</f>
        <v>0</v>
      </c>
      <c r="Q365" s="129">
        <f>ROUND(I365*H365,2)</f>
        <v>0</v>
      </c>
      <c r="R365" s="129">
        <f>ROUND(J365*H365,2)</f>
        <v>0</v>
      </c>
      <c r="S365" s="41"/>
      <c r="T365" s="206">
        <f>S365*H365</f>
        <v>0</v>
      </c>
      <c r="U365" s="206">
        <v>2.9864099999999998</v>
      </c>
      <c r="V365" s="206">
        <f>U365*H365</f>
        <v>17.98117461</v>
      </c>
      <c r="W365" s="206">
        <v>0</v>
      </c>
      <c r="X365" s="207">
        <f>W365*H365</f>
        <v>0</v>
      </c>
      <c r="AR365" s="23" t="s">
        <v>179</v>
      </c>
      <c r="AT365" s="23" t="s">
        <v>174</v>
      </c>
      <c r="AU365" s="23" t="s">
        <v>89</v>
      </c>
      <c r="AY365" s="23" t="s">
        <v>172</v>
      </c>
      <c r="BE365" s="208">
        <f>IF(O365="základní",K365,0)</f>
        <v>0</v>
      </c>
      <c r="BF365" s="208">
        <f>IF(O365="snížená",K365,0)</f>
        <v>0</v>
      </c>
      <c r="BG365" s="208">
        <f>IF(O365="zákl. přenesená",K365,0)</f>
        <v>0</v>
      </c>
      <c r="BH365" s="208">
        <f>IF(O365="sníž. přenesená",K365,0)</f>
        <v>0</v>
      </c>
      <c r="BI365" s="208">
        <f>IF(O365="nulová",K365,0)</f>
        <v>0</v>
      </c>
      <c r="BJ365" s="23" t="s">
        <v>80</v>
      </c>
      <c r="BK365" s="208">
        <f>ROUND(P365*H365,2)</f>
        <v>0</v>
      </c>
      <c r="BL365" s="23" t="s">
        <v>179</v>
      </c>
      <c r="BM365" s="23" t="s">
        <v>578</v>
      </c>
    </row>
    <row r="366" spans="2:65" s="11" customFormat="1" ht="27">
      <c r="B366" s="209"/>
      <c r="C366" s="210"/>
      <c r="D366" s="211" t="s">
        <v>181</v>
      </c>
      <c r="E366" s="212" t="s">
        <v>22</v>
      </c>
      <c r="F366" s="213" t="s">
        <v>579</v>
      </c>
      <c r="G366" s="210"/>
      <c r="H366" s="214">
        <v>6.0209999999999999</v>
      </c>
      <c r="I366" s="215"/>
      <c r="J366" s="215"/>
      <c r="K366" s="210"/>
      <c r="L366" s="210"/>
      <c r="M366" s="216"/>
      <c r="N366" s="217"/>
      <c r="O366" s="218"/>
      <c r="P366" s="218"/>
      <c r="Q366" s="218"/>
      <c r="R366" s="218"/>
      <c r="S366" s="218"/>
      <c r="T366" s="218"/>
      <c r="U366" s="218"/>
      <c r="V366" s="218"/>
      <c r="W366" s="218"/>
      <c r="X366" s="219"/>
      <c r="AT366" s="220" t="s">
        <v>181</v>
      </c>
      <c r="AU366" s="220" t="s">
        <v>89</v>
      </c>
      <c r="AV366" s="11" t="s">
        <v>89</v>
      </c>
      <c r="AW366" s="11" t="s">
        <v>7</v>
      </c>
      <c r="AX366" s="11" t="s">
        <v>75</v>
      </c>
      <c r="AY366" s="220" t="s">
        <v>172</v>
      </c>
    </row>
    <row r="367" spans="2:65" s="12" customFormat="1">
      <c r="B367" s="221"/>
      <c r="C367" s="222"/>
      <c r="D367" s="223" t="s">
        <v>181</v>
      </c>
      <c r="E367" s="224" t="s">
        <v>105</v>
      </c>
      <c r="F367" s="225" t="s">
        <v>183</v>
      </c>
      <c r="G367" s="222"/>
      <c r="H367" s="226">
        <v>6.0209999999999999</v>
      </c>
      <c r="I367" s="227"/>
      <c r="J367" s="227"/>
      <c r="K367" s="222"/>
      <c r="L367" s="222"/>
      <c r="M367" s="228"/>
      <c r="N367" s="229"/>
      <c r="O367" s="230"/>
      <c r="P367" s="230"/>
      <c r="Q367" s="230"/>
      <c r="R367" s="230"/>
      <c r="S367" s="230"/>
      <c r="T367" s="230"/>
      <c r="U367" s="230"/>
      <c r="V367" s="230"/>
      <c r="W367" s="230"/>
      <c r="X367" s="231"/>
      <c r="AT367" s="232" t="s">
        <v>181</v>
      </c>
      <c r="AU367" s="232" t="s">
        <v>89</v>
      </c>
      <c r="AV367" s="12" t="s">
        <v>179</v>
      </c>
      <c r="AW367" s="12" t="s">
        <v>7</v>
      </c>
      <c r="AX367" s="12" t="s">
        <v>80</v>
      </c>
      <c r="AY367" s="232" t="s">
        <v>172</v>
      </c>
    </row>
    <row r="368" spans="2:65" s="1" customFormat="1" ht="31.5" customHeight="1">
      <c r="B368" s="40"/>
      <c r="C368" s="197" t="s">
        <v>580</v>
      </c>
      <c r="D368" s="197" t="s">
        <v>174</v>
      </c>
      <c r="E368" s="198" t="s">
        <v>581</v>
      </c>
      <c r="F368" s="199" t="s">
        <v>582</v>
      </c>
      <c r="G368" s="200" t="s">
        <v>209</v>
      </c>
      <c r="H368" s="201">
        <v>6.0209999999999999</v>
      </c>
      <c r="I368" s="202"/>
      <c r="J368" s="202"/>
      <c r="K368" s="203">
        <f>ROUND(P368*H368,2)</f>
        <v>0</v>
      </c>
      <c r="L368" s="199" t="s">
        <v>178</v>
      </c>
      <c r="M368" s="60"/>
      <c r="N368" s="204" t="s">
        <v>22</v>
      </c>
      <c r="O368" s="205" t="s">
        <v>44</v>
      </c>
      <c r="P368" s="129">
        <f>I368+J368</f>
        <v>0</v>
      </c>
      <c r="Q368" s="129">
        <f>ROUND(I368*H368,2)</f>
        <v>0</v>
      </c>
      <c r="R368" s="129">
        <f>ROUND(J368*H368,2)</f>
        <v>0</v>
      </c>
      <c r="S368" s="41"/>
      <c r="T368" s="206">
        <f>S368*H368</f>
        <v>0</v>
      </c>
      <c r="U368" s="206">
        <v>0</v>
      </c>
      <c r="V368" s="206">
        <f>U368*H368</f>
        <v>0</v>
      </c>
      <c r="W368" s="206">
        <v>0</v>
      </c>
      <c r="X368" s="207">
        <f>W368*H368</f>
        <v>0</v>
      </c>
      <c r="AR368" s="23" t="s">
        <v>179</v>
      </c>
      <c r="AT368" s="23" t="s">
        <v>174</v>
      </c>
      <c r="AU368" s="23" t="s">
        <v>89</v>
      </c>
      <c r="AY368" s="23" t="s">
        <v>172</v>
      </c>
      <c r="BE368" s="208">
        <f>IF(O368="základní",K368,0)</f>
        <v>0</v>
      </c>
      <c r="BF368" s="208">
        <f>IF(O368="snížená",K368,0)</f>
        <v>0</v>
      </c>
      <c r="BG368" s="208">
        <f>IF(O368="zákl. přenesená",K368,0)</f>
        <v>0</v>
      </c>
      <c r="BH368" s="208">
        <f>IF(O368="sníž. přenesená",K368,0)</f>
        <v>0</v>
      </c>
      <c r="BI368" s="208">
        <f>IF(O368="nulová",K368,0)</f>
        <v>0</v>
      </c>
      <c r="BJ368" s="23" t="s">
        <v>80</v>
      </c>
      <c r="BK368" s="208">
        <f>ROUND(P368*H368,2)</f>
        <v>0</v>
      </c>
      <c r="BL368" s="23" t="s">
        <v>179</v>
      </c>
      <c r="BM368" s="23" t="s">
        <v>583</v>
      </c>
    </row>
    <row r="369" spans="2:65" s="11" customFormat="1">
      <c r="B369" s="209"/>
      <c r="C369" s="210"/>
      <c r="D369" s="211" t="s">
        <v>181</v>
      </c>
      <c r="E369" s="212" t="s">
        <v>22</v>
      </c>
      <c r="F369" s="213" t="s">
        <v>105</v>
      </c>
      <c r="G369" s="210"/>
      <c r="H369" s="214">
        <v>6.0209999999999999</v>
      </c>
      <c r="I369" s="215"/>
      <c r="J369" s="215"/>
      <c r="K369" s="210"/>
      <c r="L369" s="210"/>
      <c r="M369" s="216"/>
      <c r="N369" s="217"/>
      <c r="O369" s="218"/>
      <c r="P369" s="218"/>
      <c r="Q369" s="218"/>
      <c r="R369" s="218"/>
      <c r="S369" s="218"/>
      <c r="T369" s="218"/>
      <c r="U369" s="218"/>
      <c r="V369" s="218"/>
      <c r="W369" s="218"/>
      <c r="X369" s="219"/>
      <c r="AT369" s="220" t="s">
        <v>181</v>
      </c>
      <c r="AU369" s="220" t="s">
        <v>89</v>
      </c>
      <c r="AV369" s="11" t="s">
        <v>89</v>
      </c>
      <c r="AW369" s="11" t="s">
        <v>7</v>
      </c>
      <c r="AX369" s="11" t="s">
        <v>75</v>
      </c>
      <c r="AY369" s="220" t="s">
        <v>172</v>
      </c>
    </row>
    <row r="370" spans="2:65" s="12" customFormat="1">
      <c r="B370" s="221"/>
      <c r="C370" s="222"/>
      <c r="D370" s="223" t="s">
        <v>181</v>
      </c>
      <c r="E370" s="224" t="s">
        <v>22</v>
      </c>
      <c r="F370" s="225" t="s">
        <v>183</v>
      </c>
      <c r="G370" s="222"/>
      <c r="H370" s="226">
        <v>6.0209999999999999</v>
      </c>
      <c r="I370" s="227"/>
      <c r="J370" s="227"/>
      <c r="K370" s="222"/>
      <c r="L370" s="222"/>
      <c r="M370" s="228"/>
      <c r="N370" s="229"/>
      <c r="O370" s="230"/>
      <c r="P370" s="230"/>
      <c r="Q370" s="230"/>
      <c r="R370" s="230"/>
      <c r="S370" s="230"/>
      <c r="T370" s="230"/>
      <c r="U370" s="230"/>
      <c r="V370" s="230"/>
      <c r="W370" s="230"/>
      <c r="X370" s="231"/>
      <c r="AT370" s="232" t="s">
        <v>181</v>
      </c>
      <c r="AU370" s="232" t="s">
        <v>89</v>
      </c>
      <c r="AV370" s="12" t="s">
        <v>179</v>
      </c>
      <c r="AW370" s="12" t="s">
        <v>7</v>
      </c>
      <c r="AX370" s="12" t="s">
        <v>80</v>
      </c>
      <c r="AY370" s="232" t="s">
        <v>172</v>
      </c>
    </row>
    <row r="371" spans="2:65" s="1" customFormat="1" ht="44.25" customHeight="1">
      <c r="B371" s="40"/>
      <c r="C371" s="197" t="s">
        <v>584</v>
      </c>
      <c r="D371" s="197" t="s">
        <v>174</v>
      </c>
      <c r="E371" s="198" t="s">
        <v>585</v>
      </c>
      <c r="F371" s="199" t="s">
        <v>586</v>
      </c>
      <c r="G371" s="200" t="s">
        <v>587</v>
      </c>
      <c r="H371" s="201">
        <v>10.35</v>
      </c>
      <c r="I371" s="202"/>
      <c r="J371" s="202"/>
      <c r="K371" s="203">
        <f>ROUND(P371*H371,2)</f>
        <v>0</v>
      </c>
      <c r="L371" s="199" t="s">
        <v>178</v>
      </c>
      <c r="M371" s="60"/>
      <c r="N371" s="204" t="s">
        <v>22</v>
      </c>
      <c r="O371" s="205" t="s">
        <v>44</v>
      </c>
      <c r="P371" s="129">
        <f>I371+J371</f>
        <v>0</v>
      </c>
      <c r="Q371" s="129">
        <f>ROUND(I371*H371,2)</f>
        <v>0</v>
      </c>
      <c r="R371" s="129">
        <f>ROUND(J371*H371,2)</f>
        <v>0</v>
      </c>
      <c r="S371" s="41"/>
      <c r="T371" s="206">
        <f>S371*H371</f>
        <v>0</v>
      </c>
      <c r="U371" s="206">
        <v>0</v>
      </c>
      <c r="V371" s="206">
        <f>U371*H371</f>
        <v>0</v>
      </c>
      <c r="W371" s="206">
        <v>0</v>
      </c>
      <c r="X371" s="207">
        <f>W371*H371</f>
        <v>0</v>
      </c>
      <c r="AR371" s="23" t="s">
        <v>179</v>
      </c>
      <c r="AT371" s="23" t="s">
        <v>174</v>
      </c>
      <c r="AU371" s="23" t="s">
        <v>89</v>
      </c>
      <c r="AY371" s="23" t="s">
        <v>172</v>
      </c>
      <c r="BE371" s="208">
        <f>IF(O371="základní",K371,0)</f>
        <v>0</v>
      </c>
      <c r="BF371" s="208">
        <f>IF(O371="snížená",K371,0)</f>
        <v>0</v>
      </c>
      <c r="BG371" s="208">
        <f>IF(O371="zákl. přenesená",K371,0)</f>
        <v>0</v>
      </c>
      <c r="BH371" s="208">
        <f>IF(O371="sníž. přenesená",K371,0)</f>
        <v>0</v>
      </c>
      <c r="BI371" s="208">
        <f>IF(O371="nulová",K371,0)</f>
        <v>0</v>
      </c>
      <c r="BJ371" s="23" t="s">
        <v>80</v>
      </c>
      <c r="BK371" s="208">
        <f>ROUND(P371*H371,2)</f>
        <v>0</v>
      </c>
      <c r="BL371" s="23" t="s">
        <v>179</v>
      </c>
      <c r="BM371" s="23" t="s">
        <v>588</v>
      </c>
    </row>
    <row r="372" spans="2:65" s="11" customFormat="1">
      <c r="B372" s="209"/>
      <c r="C372" s="210"/>
      <c r="D372" s="211" t="s">
        <v>181</v>
      </c>
      <c r="E372" s="212" t="s">
        <v>22</v>
      </c>
      <c r="F372" s="213" t="s">
        <v>589</v>
      </c>
      <c r="G372" s="210"/>
      <c r="H372" s="214">
        <v>10.35</v>
      </c>
      <c r="I372" s="215"/>
      <c r="J372" s="215"/>
      <c r="K372" s="210"/>
      <c r="L372" s="210"/>
      <c r="M372" s="216"/>
      <c r="N372" s="217"/>
      <c r="O372" s="218"/>
      <c r="P372" s="218"/>
      <c r="Q372" s="218"/>
      <c r="R372" s="218"/>
      <c r="S372" s="218"/>
      <c r="T372" s="218"/>
      <c r="U372" s="218"/>
      <c r="V372" s="218"/>
      <c r="W372" s="218"/>
      <c r="X372" s="219"/>
      <c r="AT372" s="220" t="s">
        <v>181</v>
      </c>
      <c r="AU372" s="220" t="s">
        <v>89</v>
      </c>
      <c r="AV372" s="11" t="s">
        <v>89</v>
      </c>
      <c r="AW372" s="11" t="s">
        <v>7</v>
      </c>
      <c r="AX372" s="11" t="s">
        <v>75</v>
      </c>
      <c r="AY372" s="220" t="s">
        <v>172</v>
      </c>
    </row>
    <row r="373" spans="2:65" s="12" customFormat="1">
      <c r="B373" s="221"/>
      <c r="C373" s="222"/>
      <c r="D373" s="223" t="s">
        <v>181</v>
      </c>
      <c r="E373" s="224" t="s">
        <v>22</v>
      </c>
      <c r="F373" s="225" t="s">
        <v>183</v>
      </c>
      <c r="G373" s="222"/>
      <c r="H373" s="226">
        <v>10.35</v>
      </c>
      <c r="I373" s="227"/>
      <c r="J373" s="227"/>
      <c r="K373" s="222"/>
      <c r="L373" s="222"/>
      <c r="M373" s="228"/>
      <c r="N373" s="229"/>
      <c r="O373" s="230"/>
      <c r="P373" s="230"/>
      <c r="Q373" s="230"/>
      <c r="R373" s="230"/>
      <c r="S373" s="230"/>
      <c r="T373" s="230"/>
      <c r="U373" s="230"/>
      <c r="V373" s="230"/>
      <c r="W373" s="230"/>
      <c r="X373" s="231"/>
      <c r="AT373" s="232" t="s">
        <v>181</v>
      </c>
      <c r="AU373" s="232" t="s">
        <v>89</v>
      </c>
      <c r="AV373" s="12" t="s">
        <v>179</v>
      </c>
      <c r="AW373" s="12" t="s">
        <v>7</v>
      </c>
      <c r="AX373" s="12" t="s">
        <v>80</v>
      </c>
      <c r="AY373" s="232" t="s">
        <v>172</v>
      </c>
    </row>
    <row r="374" spans="2:65" s="1" customFormat="1" ht="44.25" customHeight="1">
      <c r="B374" s="40"/>
      <c r="C374" s="197" t="s">
        <v>590</v>
      </c>
      <c r="D374" s="197" t="s">
        <v>174</v>
      </c>
      <c r="E374" s="198" t="s">
        <v>591</v>
      </c>
      <c r="F374" s="199" t="s">
        <v>592</v>
      </c>
      <c r="G374" s="200" t="s">
        <v>587</v>
      </c>
      <c r="H374" s="201">
        <v>3</v>
      </c>
      <c r="I374" s="202"/>
      <c r="J374" s="202"/>
      <c r="K374" s="203">
        <f>ROUND(P374*H374,2)</f>
        <v>0</v>
      </c>
      <c r="L374" s="199" t="s">
        <v>178</v>
      </c>
      <c r="M374" s="60"/>
      <c r="N374" s="204" t="s">
        <v>22</v>
      </c>
      <c r="O374" s="205" t="s">
        <v>44</v>
      </c>
      <c r="P374" s="129">
        <f>I374+J374</f>
        <v>0</v>
      </c>
      <c r="Q374" s="129">
        <f>ROUND(I374*H374,2)</f>
        <v>0</v>
      </c>
      <c r="R374" s="129">
        <f>ROUND(J374*H374,2)</f>
        <v>0</v>
      </c>
      <c r="S374" s="41"/>
      <c r="T374" s="206">
        <f>S374*H374</f>
        <v>0</v>
      </c>
      <c r="U374" s="206">
        <v>0</v>
      </c>
      <c r="V374" s="206">
        <f>U374*H374</f>
        <v>0</v>
      </c>
      <c r="W374" s="206">
        <v>0</v>
      </c>
      <c r="X374" s="207">
        <f>W374*H374</f>
        <v>0</v>
      </c>
      <c r="AR374" s="23" t="s">
        <v>179</v>
      </c>
      <c r="AT374" s="23" t="s">
        <v>174</v>
      </c>
      <c r="AU374" s="23" t="s">
        <v>89</v>
      </c>
      <c r="AY374" s="23" t="s">
        <v>172</v>
      </c>
      <c r="BE374" s="208">
        <f>IF(O374="základní",K374,0)</f>
        <v>0</v>
      </c>
      <c r="BF374" s="208">
        <f>IF(O374="snížená",K374,0)</f>
        <v>0</v>
      </c>
      <c r="BG374" s="208">
        <f>IF(O374="zákl. přenesená",K374,0)</f>
        <v>0</v>
      </c>
      <c r="BH374" s="208">
        <f>IF(O374="sníž. přenesená",K374,0)</f>
        <v>0</v>
      </c>
      <c r="BI374" s="208">
        <f>IF(O374="nulová",K374,0)</f>
        <v>0</v>
      </c>
      <c r="BJ374" s="23" t="s">
        <v>80</v>
      </c>
      <c r="BK374" s="208">
        <f>ROUND(P374*H374,2)</f>
        <v>0</v>
      </c>
      <c r="BL374" s="23" t="s">
        <v>179</v>
      </c>
      <c r="BM374" s="23" t="s">
        <v>593</v>
      </c>
    </row>
    <row r="375" spans="2:65" s="11" customFormat="1">
      <c r="B375" s="209"/>
      <c r="C375" s="210"/>
      <c r="D375" s="211" t="s">
        <v>181</v>
      </c>
      <c r="E375" s="212" t="s">
        <v>22</v>
      </c>
      <c r="F375" s="213" t="s">
        <v>594</v>
      </c>
      <c r="G375" s="210"/>
      <c r="H375" s="214">
        <v>3</v>
      </c>
      <c r="I375" s="215"/>
      <c r="J375" s="215"/>
      <c r="K375" s="210"/>
      <c r="L375" s="210"/>
      <c r="M375" s="216"/>
      <c r="N375" s="217"/>
      <c r="O375" s="218"/>
      <c r="P375" s="218"/>
      <c r="Q375" s="218"/>
      <c r="R375" s="218"/>
      <c r="S375" s="218"/>
      <c r="T375" s="218"/>
      <c r="U375" s="218"/>
      <c r="V375" s="218"/>
      <c r="W375" s="218"/>
      <c r="X375" s="219"/>
      <c r="AT375" s="220" t="s">
        <v>181</v>
      </c>
      <c r="AU375" s="220" t="s">
        <v>89</v>
      </c>
      <c r="AV375" s="11" t="s">
        <v>89</v>
      </c>
      <c r="AW375" s="11" t="s">
        <v>7</v>
      </c>
      <c r="AX375" s="11" t="s">
        <v>75</v>
      </c>
      <c r="AY375" s="220" t="s">
        <v>172</v>
      </c>
    </row>
    <row r="376" spans="2:65" s="12" customFormat="1">
      <c r="B376" s="221"/>
      <c r="C376" s="222"/>
      <c r="D376" s="223" t="s">
        <v>181</v>
      </c>
      <c r="E376" s="224" t="s">
        <v>22</v>
      </c>
      <c r="F376" s="225" t="s">
        <v>183</v>
      </c>
      <c r="G376" s="222"/>
      <c r="H376" s="226">
        <v>3</v>
      </c>
      <c r="I376" s="227"/>
      <c r="J376" s="227"/>
      <c r="K376" s="222"/>
      <c r="L376" s="222"/>
      <c r="M376" s="228"/>
      <c r="N376" s="229"/>
      <c r="O376" s="230"/>
      <c r="P376" s="230"/>
      <c r="Q376" s="230"/>
      <c r="R376" s="230"/>
      <c r="S376" s="230"/>
      <c r="T376" s="230"/>
      <c r="U376" s="230"/>
      <c r="V376" s="230"/>
      <c r="W376" s="230"/>
      <c r="X376" s="231"/>
      <c r="AT376" s="232" t="s">
        <v>181</v>
      </c>
      <c r="AU376" s="232" t="s">
        <v>89</v>
      </c>
      <c r="AV376" s="12" t="s">
        <v>179</v>
      </c>
      <c r="AW376" s="12" t="s">
        <v>7</v>
      </c>
      <c r="AX376" s="12" t="s">
        <v>80</v>
      </c>
      <c r="AY376" s="232" t="s">
        <v>172</v>
      </c>
    </row>
    <row r="377" spans="2:65" s="1" customFormat="1" ht="22.5" customHeight="1">
      <c r="B377" s="40"/>
      <c r="C377" s="197" t="s">
        <v>595</v>
      </c>
      <c r="D377" s="197" t="s">
        <v>174</v>
      </c>
      <c r="E377" s="198" t="s">
        <v>596</v>
      </c>
      <c r="F377" s="199" t="s">
        <v>597</v>
      </c>
      <c r="G377" s="200" t="s">
        <v>177</v>
      </c>
      <c r="H377" s="201">
        <v>20.07</v>
      </c>
      <c r="I377" s="202"/>
      <c r="J377" s="202"/>
      <c r="K377" s="203">
        <f>ROUND(P377*H377,2)</f>
        <v>0</v>
      </c>
      <c r="L377" s="199" t="s">
        <v>22</v>
      </c>
      <c r="M377" s="60"/>
      <c r="N377" s="204" t="s">
        <v>22</v>
      </c>
      <c r="O377" s="205" t="s">
        <v>44</v>
      </c>
      <c r="P377" s="129">
        <f>I377+J377</f>
        <v>0</v>
      </c>
      <c r="Q377" s="129">
        <f>ROUND(I377*H377,2)</f>
        <v>0</v>
      </c>
      <c r="R377" s="129">
        <f>ROUND(J377*H377,2)</f>
        <v>0</v>
      </c>
      <c r="S377" s="41"/>
      <c r="T377" s="206">
        <f>S377*H377</f>
        <v>0</v>
      </c>
      <c r="U377" s="206">
        <v>0</v>
      </c>
      <c r="V377" s="206">
        <f>U377*H377</f>
        <v>0</v>
      </c>
      <c r="W377" s="206">
        <v>0</v>
      </c>
      <c r="X377" s="207">
        <f>W377*H377</f>
        <v>0</v>
      </c>
      <c r="AR377" s="23" t="s">
        <v>179</v>
      </c>
      <c r="AT377" s="23" t="s">
        <v>174</v>
      </c>
      <c r="AU377" s="23" t="s">
        <v>89</v>
      </c>
      <c r="AY377" s="23" t="s">
        <v>172</v>
      </c>
      <c r="BE377" s="208">
        <f>IF(O377="základní",K377,0)</f>
        <v>0</v>
      </c>
      <c r="BF377" s="208">
        <f>IF(O377="snížená",K377,0)</f>
        <v>0</v>
      </c>
      <c r="BG377" s="208">
        <f>IF(O377="zákl. přenesená",K377,0)</f>
        <v>0</v>
      </c>
      <c r="BH377" s="208">
        <f>IF(O377="sníž. přenesená",K377,0)</f>
        <v>0</v>
      </c>
      <c r="BI377" s="208">
        <f>IF(O377="nulová",K377,0)</f>
        <v>0</v>
      </c>
      <c r="BJ377" s="23" t="s">
        <v>80</v>
      </c>
      <c r="BK377" s="208">
        <f>ROUND(P377*H377,2)</f>
        <v>0</v>
      </c>
      <c r="BL377" s="23" t="s">
        <v>179</v>
      </c>
      <c r="BM377" s="23" t="s">
        <v>598</v>
      </c>
    </row>
    <row r="378" spans="2:65" s="1" customFormat="1" ht="27">
      <c r="B378" s="40"/>
      <c r="C378" s="62"/>
      <c r="D378" s="211" t="s">
        <v>217</v>
      </c>
      <c r="E378" s="62"/>
      <c r="F378" s="233" t="s">
        <v>599</v>
      </c>
      <c r="G378" s="62"/>
      <c r="H378" s="62"/>
      <c r="I378" s="163"/>
      <c r="J378" s="163"/>
      <c r="K378" s="62"/>
      <c r="L378" s="62"/>
      <c r="M378" s="60"/>
      <c r="N378" s="234"/>
      <c r="O378" s="41"/>
      <c r="P378" s="41"/>
      <c r="Q378" s="41"/>
      <c r="R378" s="41"/>
      <c r="S378" s="41"/>
      <c r="T378" s="41"/>
      <c r="U378" s="41"/>
      <c r="V378" s="41"/>
      <c r="W378" s="41"/>
      <c r="X378" s="76"/>
      <c r="AT378" s="23" t="s">
        <v>217</v>
      </c>
      <c r="AU378" s="23" t="s">
        <v>89</v>
      </c>
    </row>
    <row r="379" spans="2:65" s="11" customFormat="1">
      <c r="B379" s="209"/>
      <c r="C379" s="210"/>
      <c r="D379" s="211" t="s">
        <v>181</v>
      </c>
      <c r="E379" s="212" t="s">
        <v>22</v>
      </c>
      <c r="F379" s="213" t="s">
        <v>600</v>
      </c>
      <c r="G379" s="210"/>
      <c r="H379" s="214">
        <v>20.07</v>
      </c>
      <c r="I379" s="215"/>
      <c r="J379" s="215"/>
      <c r="K379" s="210"/>
      <c r="L379" s="210"/>
      <c r="M379" s="216"/>
      <c r="N379" s="217"/>
      <c r="O379" s="218"/>
      <c r="P379" s="218"/>
      <c r="Q379" s="218"/>
      <c r="R379" s="218"/>
      <c r="S379" s="218"/>
      <c r="T379" s="218"/>
      <c r="U379" s="218"/>
      <c r="V379" s="218"/>
      <c r="W379" s="218"/>
      <c r="X379" s="219"/>
      <c r="AT379" s="220" t="s">
        <v>181</v>
      </c>
      <c r="AU379" s="220" t="s">
        <v>89</v>
      </c>
      <c r="AV379" s="11" t="s">
        <v>89</v>
      </c>
      <c r="AW379" s="11" t="s">
        <v>7</v>
      </c>
      <c r="AX379" s="11" t="s">
        <v>75</v>
      </c>
      <c r="AY379" s="220" t="s">
        <v>172</v>
      </c>
    </row>
    <row r="380" spans="2:65" s="12" customFormat="1">
      <c r="B380" s="221"/>
      <c r="C380" s="222"/>
      <c r="D380" s="211" t="s">
        <v>181</v>
      </c>
      <c r="E380" s="235" t="s">
        <v>22</v>
      </c>
      <c r="F380" s="236" t="s">
        <v>183</v>
      </c>
      <c r="G380" s="222"/>
      <c r="H380" s="237">
        <v>20.07</v>
      </c>
      <c r="I380" s="227"/>
      <c r="J380" s="227"/>
      <c r="K380" s="222"/>
      <c r="L380" s="222"/>
      <c r="M380" s="228"/>
      <c r="N380" s="229"/>
      <c r="O380" s="230"/>
      <c r="P380" s="230"/>
      <c r="Q380" s="230"/>
      <c r="R380" s="230"/>
      <c r="S380" s="230"/>
      <c r="T380" s="230"/>
      <c r="U380" s="230"/>
      <c r="V380" s="230"/>
      <c r="W380" s="230"/>
      <c r="X380" s="231"/>
      <c r="AT380" s="232" t="s">
        <v>181</v>
      </c>
      <c r="AU380" s="232" t="s">
        <v>89</v>
      </c>
      <c r="AV380" s="12" t="s">
        <v>179</v>
      </c>
      <c r="AW380" s="12" t="s">
        <v>7</v>
      </c>
      <c r="AX380" s="12" t="s">
        <v>80</v>
      </c>
      <c r="AY380" s="232" t="s">
        <v>172</v>
      </c>
    </row>
    <row r="381" spans="2:65" s="10" customFormat="1" ht="29.85" customHeight="1">
      <c r="B381" s="179"/>
      <c r="C381" s="180"/>
      <c r="D381" s="194" t="s">
        <v>74</v>
      </c>
      <c r="E381" s="195" t="s">
        <v>179</v>
      </c>
      <c r="F381" s="195" t="s">
        <v>601</v>
      </c>
      <c r="G381" s="180"/>
      <c r="H381" s="180"/>
      <c r="I381" s="183"/>
      <c r="J381" s="183"/>
      <c r="K381" s="196">
        <f>BK381</f>
        <v>0</v>
      </c>
      <c r="L381" s="180"/>
      <c r="M381" s="185"/>
      <c r="N381" s="186"/>
      <c r="O381" s="187"/>
      <c r="P381" s="187"/>
      <c r="Q381" s="188">
        <f>SUM(Q382:Q408)</f>
        <v>0</v>
      </c>
      <c r="R381" s="188">
        <f>SUM(R382:R408)</f>
        <v>0</v>
      </c>
      <c r="S381" s="187"/>
      <c r="T381" s="189">
        <f>SUM(T382:T408)</f>
        <v>0</v>
      </c>
      <c r="U381" s="187"/>
      <c r="V381" s="189">
        <f>SUM(V382:V408)</f>
        <v>268.15239113999996</v>
      </c>
      <c r="W381" s="187"/>
      <c r="X381" s="190">
        <f>SUM(X382:X408)</f>
        <v>0</v>
      </c>
      <c r="AR381" s="191" t="s">
        <v>80</v>
      </c>
      <c r="AT381" s="192" t="s">
        <v>74</v>
      </c>
      <c r="AU381" s="192" t="s">
        <v>80</v>
      </c>
      <c r="AY381" s="191" t="s">
        <v>172</v>
      </c>
      <c r="BK381" s="193">
        <f>SUM(BK382:BK408)</f>
        <v>0</v>
      </c>
    </row>
    <row r="382" spans="2:65" s="1" customFormat="1" ht="31.5" customHeight="1">
      <c r="B382" s="40"/>
      <c r="C382" s="197" t="s">
        <v>602</v>
      </c>
      <c r="D382" s="197" t="s">
        <v>174</v>
      </c>
      <c r="E382" s="198" t="s">
        <v>603</v>
      </c>
      <c r="F382" s="199" t="s">
        <v>604</v>
      </c>
      <c r="G382" s="200" t="s">
        <v>177</v>
      </c>
      <c r="H382" s="201">
        <v>5.5179999999999998</v>
      </c>
      <c r="I382" s="202"/>
      <c r="J382" s="202"/>
      <c r="K382" s="203">
        <f>ROUND(P382*H382,2)</f>
        <v>0</v>
      </c>
      <c r="L382" s="199" t="s">
        <v>178</v>
      </c>
      <c r="M382" s="60"/>
      <c r="N382" s="204" t="s">
        <v>22</v>
      </c>
      <c r="O382" s="205" t="s">
        <v>44</v>
      </c>
      <c r="P382" s="129">
        <f>I382+J382</f>
        <v>0</v>
      </c>
      <c r="Q382" s="129">
        <f>ROUND(I382*H382,2)</f>
        <v>0</v>
      </c>
      <c r="R382" s="129">
        <f>ROUND(J382*H382,2)</f>
        <v>0</v>
      </c>
      <c r="S382" s="41"/>
      <c r="T382" s="206">
        <f>S382*H382</f>
        <v>0</v>
      </c>
      <c r="U382" s="206">
        <v>0.51009000000000004</v>
      </c>
      <c r="V382" s="206">
        <f>U382*H382</f>
        <v>2.8146766200000002</v>
      </c>
      <c r="W382" s="206">
        <v>0</v>
      </c>
      <c r="X382" s="207">
        <f>W382*H382</f>
        <v>0</v>
      </c>
      <c r="AR382" s="23" t="s">
        <v>179</v>
      </c>
      <c r="AT382" s="23" t="s">
        <v>174</v>
      </c>
      <c r="AU382" s="23" t="s">
        <v>89</v>
      </c>
      <c r="AY382" s="23" t="s">
        <v>172</v>
      </c>
      <c r="BE382" s="208">
        <f>IF(O382="základní",K382,0)</f>
        <v>0</v>
      </c>
      <c r="BF382" s="208">
        <f>IF(O382="snížená",K382,0)</f>
        <v>0</v>
      </c>
      <c r="BG382" s="208">
        <f>IF(O382="zákl. přenesená",K382,0)</f>
        <v>0</v>
      </c>
      <c r="BH382" s="208">
        <f>IF(O382="sníž. přenesená",K382,0)</f>
        <v>0</v>
      </c>
      <c r="BI382" s="208">
        <f>IF(O382="nulová",K382,0)</f>
        <v>0</v>
      </c>
      <c r="BJ382" s="23" t="s">
        <v>80</v>
      </c>
      <c r="BK382" s="208">
        <f>ROUND(P382*H382,2)</f>
        <v>0</v>
      </c>
      <c r="BL382" s="23" t="s">
        <v>179</v>
      </c>
      <c r="BM382" s="23" t="s">
        <v>605</v>
      </c>
    </row>
    <row r="383" spans="2:65" s="11" customFormat="1">
      <c r="B383" s="209"/>
      <c r="C383" s="210"/>
      <c r="D383" s="211" t="s">
        <v>181</v>
      </c>
      <c r="E383" s="212" t="s">
        <v>22</v>
      </c>
      <c r="F383" s="213" t="s">
        <v>606</v>
      </c>
      <c r="G383" s="210"/>
      <c r="H383" s="214">
        <v>5.5179999999999998</v>
      </c>
      <c r="I383" s="215"/>
      <c r="J383" s="215"/>
      <c r="K383" s="210"/>
      <c r="L383" s="210"/>
      <c r="M383" s="216"/>
      <c r="N383" s="217"/>
      <c r="O383" s="218"/>
      <c r="P383" s="218"/>
      <c r="Q383" s="218"/>
      <c r="R383" s="218"/>
      <c r="S383" s="218"/>
      <c r="T383" s="218"/>
      <c r="U383" s="218"/>
      <c r="V383" s="218"/>
      <c r="W383" s="218"/>
      <c r="X383" s="219"/>
      <c r="AT383" s="220" t="s">
        <v>181</v>
      </c>
      <c r="AU383" s="220" t="s">
        <v>89</v>
      </c>
      <c r="AV383" s="11" t="s">
        <v>89</v>
      </c>
      <c r="AW383" s="11" t="s">
        <v>7</v>
      </c>
      <c r="AX383" s="11" t="s">
        <v>75</v>
      </c>
      <c r="AY383" s="220" t="s">
        <v>172</v>
      </c>
    </row>
    <row r="384" spans="2:65" s="12" customFormat="1">
      <c r="B384" s="221"/>
      <c r="C384" s="222"/>
      <c r="D384" s="223" t="s">
        <v>181</v>
      </c>
      <c r="E384" s="224" t="s">
        <v>22</v>
      </c>
      <c r="F384" s="225" t="s">
        <v>183</v>
      </c>
      <c r="G384" s="222"/>
      <c r="H384" s="226">
        <v>5.5179999999999998</v>
      </c>
      <c r="I384" s="227"/>
      <c r="J384" s="227"/>
      <c r="K384" s="222"/>
      <c r="L384" s="222"/>
      <c r="M384" s="228"/>
      <c r="N384" s="229"/>
      <c r="O384" s="230"/>
      <c r="P384" s="230"/>
      <c r="Q384" s="230"/>
      <c r="R384" s="230"/>
      <c r="S384" s="230"/>
      <c r="T384" s="230"/>
      <c r="U384" s="230"/>
      <c r="V384" s="230"/>
      <c r="W384" s="230"/>
      <c r="X384" s="231"/>
      <c r="AT384" s="232" t="s">
        <v>181</v>
      </c>
      <c r="AU384" s="232" t="s">
        <v>89</v>
      </c>
      <c r="AV384" s="12" t="s">
        <v>179</v>
      </c>
      <c r="AW384" s="12" t="s">
        <v>7</v>
      </c>
      <c r="AX384" s="12" t="s">
        <v>80</v>
      </c>
      <c r="AY384" s="232" t="s">
        <v>172</v>
      </c>
    </row>
    <row r="385" spans="2:65" s="1" customFormat="1" ht="31.5" customHeight="1">
      <c r="B385" s="40"/>
      <c r="C385" s="197" t="s">
        <v>607</v>
      </c>
      <c r="D385" s="197" t="s">
        <v>174</v>
      </c>
      <c r="E385" s="198" t="s">
        <v>608</v>
      </c>
      <c r="F385" s="199" t="s">
        <v>609</v>
      </c>
      <c r="G385" s="200" t="s">
        <v>209</v>
      </c>
      <c r="H385" s="201">
        <v>2.09</v>
      </c>
      <c r="I385" s="202"/>
      <c r="J385" s="202"/>
      <c r="K385" s="203">
        <f>ROUND(P385*H385,2)</f>
        <v>0</v>
      </c>
      <c r="L385" s="199" t="s">
        <v>178</v>
      </c>
      <c r="M385" s="60"/>
      <c r="N385" s="204" t="s">
        <v>22</v>
      </c>
      <c r="O385" s="205" t="s">
        <v>44</v>
      </c>
      <c r="P385" s="129">
        <f>I385+J385</f>
        <v>0</v>
      </c>
      <c r="Q385" s="129">
        <f>ROUND(I385*H385,2)</f>
        <v>0</v>
      </c>
      <c r="R385" s="129">
        <f>ROUND(J385*H385,2)</f>
        <v>0</v>
      </c>
      <c r="S385" s="41"/>
      <c r="T385" s="206">
        <f>S385*H385</f>
        <v>0</v>
      </c>
      <c r="U385" s="206">
        <v>1.8907700000000001</v>
      </c>
      <c r="V385" s="206">
        <f>U385*H385</f>
        <v>3.9517092999999996</v>
      </c>
      <c r="W385" s="206">
        <v>0</v>
      </c>
      <c r="X385" s="207">
        <f>W385*H385</f>
        <v>0</v>
      </c>
      <c r="AR385" s="23" t="s">
        <v>179</v>
      </c>
      <c r="AT385" s="23" t="s">
        <v>174</v>
      </c>
      <c r="AU385" s="23" t="s">
        <v>89</v>
      </c>
      <c r="AY385" s="23" t="s">
        <v>172</v>
      </c>
      <c r="BE385" s="208">
        <f>IF(O385="základní",K385,0)</f>
        <v>0</v>
      </c>
      <c r="BF385" s="208">
        <f>IF(O385="snížená",K385,0)</f>
        <v>0</v>
      </c>
      <c r="BG385" s="208">
        <f>IF(O385="zákl. přenesená",K385,0)</f>
        <v>0</v>
      </c>
      <c r="BH385" s="208">
        <f>IF(O385="sníž. přenesená",K385,0)</f>
        <v>0</v>
      </c>
      <c r="BI385" s="208">
        <f>IF(O385="nulová",K385,0)</f>
        <v>0</v>
      </c>
      <c r="BJ385" s="23" t="s">
        <v>80</v>
      </c>
      <c r="BK385" s="208">
        <f>ROUND(P385*H385,2)</f>
        <v>0</v>
      </c>
      <c r="BL385" s="23" t="s">
        <v>179</v>
      </c>
      <c r="BM385" s="23" t="s">
        <v>610</v>
      </c>
    </row>
    <row r="386" spans="2:65" s="11" customFormat="1">
      <c r="B386" s="209"/>
      <c r="C386" s="210"/>
      <c r="D386" s="211" t="s">
        <v>181</v>
      </c>
      <c r="E386" s="212" t="s">
        <v>22</v>
      </c>
      <c r="F386" s="213" t="s">
        <v>611</v>
      </c>
      <c r="G386" s="210"/>
      <c r="H386" s="214">
        <v>2.09</v>
      </c>
      <c r="I386" s="215"/>
      <c r="J386" s="215"/>
      <c r="K386" s="210"/>
      <c r="L386" s="210"/>
      <c r="M386" s="216"/>
      <c r="N386" s="217"/>
      <c r="O386" s="218"/>
      <c r="P386" s="218"/>
      <c r="Q386" s="218"/>
      <c r="R386" s="218"/>
      <c r="S386" s="218"/>
      <c r="T386" s="218"/>
      <c r="U386" s="218"/>
      <c r="V386" s="218"/>
      <c r="W386" s="218"/>
      <c r="X386" s="219"/>
      <c r="AT386" s="220" t="s">
        <v>181</v>
      </c>
      <c r="AU386" s="220" t="s">
        <v>89</v>
      </c>
      <c r="AV386" s="11" t="s">
        <v>89</v>
      </c>
      <c r="AW386" s="11" t="s">
        <v>7</v>
      </c>
      <c r="AX386" s="11" t="s">
        <v>75</v>
      </c>
      <c r="AY386" s="220" t="s">
        <v>172</v>
      </c>
    </row>
    <row r="387" spans="2:65" s="12" customFormat="1">
      <c r="B387" s="221"/>
      <c r="C387" s="222"/>
      <c r="D387" s="223" t="s">
        <v>181</v>
      </c>
      <c r="E387" s="224" t="s">
        <v>22</v>
      </c>
      <c r="F387" s="225" t="s">
        <v>183</v>
      </c>
      <c r="G387" s="222"/>
      <c r="H387" s="226">
        <v>2.09</v>
      </c>
      <c r="I387" s="227"/>
      <c r="J387" s="227"/>
      <c r="K387" s="222"/>
      <c r="L387" s="222"/>
      <c r="M387" s="228"/>
      <c r="N387" s="229"/>
      <c r="O387" s="230"/>
      <c r="P387" s="230"/>
      <c r="Q387" s="230"/>
      <c r="R387" s="230"/>
      <c r="S387" s="230"/>
      <c r="T387" s="230"/>
      <c r="U387" s="230"/>
      <c r="V387" s="230"/>
      <c r="W387" s="230"/>
      <c r="X387" s="231"/>
      <c r="AT387" s="232" t="s">
        <v>181</v>
      </c>
      <c r="AU387" s="232" t="s">
        <v>89</v>
      </c>
      <c r="AV387" s="12" t="s">
        <v>179</v>
      </c>
      <c r="AW387" s="12" t="s">
        <v>7</v>
      </c>
      <c r="AX387" s="12" t="s">
        <v>80</v>
      </c>
      <c r="AY387" s="232" t="s">
        <v>172</v>
      </c>
    </row>
    <row r="388" spans="2:65" s="1" customFormat="1" ht="31.5" customHeight="1">
      <c r="B388" s="40"/>
      <c r="C388" s="197" t="s">
        <v>612</v>
      </c>
      <c r="D388" s="197" t="s">
        <v>174</v>
      </c>
      <c r="E388" s="198" t="s">
        <v>613</v>
      </c>
      <c r="F388" s="199" t="s">
        <v>614</v>
      </c>
      <c r="G388" s="200" t="s">
        <v>209</v>
      </c>
      <c r="H388" s="201">
        <v>28.8</v>
      </c>
      <c r="I388" s="202"/>
      <c r="J388" s="202"/>
      <c r="K388" s="203">
        <f>ROUND(P388*H388,2)</f>
        <v>0</v>
      </c>
      <c r="L388" s="199" t="s">
        <v>178</v>
      </c>
      <c r="M388" s="60"/>
      <c r="N388" s="204" t="s">
        <v>22</v>
      </c>
      <c r="O388" s="205" t="s">
        <v>44</v>
      </c>
      <c r="P388" s="129">
        <f>I388+J388</f>
        <v>0</v>
      </c>
      <c r="Q388" s="129">
        <f>ROUND(I388*H388,2)</f>
        <v>0</v>
      </c>
      <c r="R388" s="129">
        <f>ROUND(J388*H388,2)</f>
        <v>0</v>
      </c>
      <c r="S388" s="41"/>
      <c r="T388" s="206">
        <f>S388*H388</f>
        <v>0</v>
      </c>
      <c r="U388" s="206">
        <v>2.0874999999999999</v>
      </c>
      <c r="V388" s="206">
        <f>U388*H388</f>
        <v>60.12</v>
      </c>
      <c r="W388" s="206">
        <v>0</v>
      </c>
      <c r="X388" s="207">
        <f>W388*H388</f>
        <v>0</v>
      </c>
      <c r="AR388" s="23" t="s">
        <v>179</v>
      </c>
      <c r="AT388" s="23" t="s">
        <v>174</v>
      </c>
      <c r="AU388" s="23" t="s">
        <v>89</v>
      </c>
      <c r="AY388" s="23" t="s">
        <v>172</v>
      </c>
      <c r="BE388" s="208">
        <f>IF(O388="základní",K388,0)</f>
        <v>0</v>
      </c>
      <c r="BF388" s="208">
        <f>IF(O388="snížená",K388,0)</f>
        <v>0</v>
      </c>
      <c r="BG388" s="208">
        <f>IF(O388="zákl. přenesená",K388,0)</f>
        <v>0</v>
      </c>
      <c r="BH388" s="208">
        <f>IF(O388="sníž. přenesená",K388,0)</f>
        <v>0</v>
      </c>
      <c r="BI388" s="208">
        <f>IF(O388="nulová",K388,0)</f>
        <v>0</v>
      </c>
      <c r="BJ388" s="23" t="s">
        <v>80</v>
      </c>
      <c r="BK388" s="208">
        <f>ROUND(P388*H388,2)</f>
        <v>0</v>
      </c>
      <c r="BL388" s="23" t="s">
        <v>179</v>
      </c>
      <c r="BM388" s="23" t="s">
        <v>615</v>
      </c>
    </row>
    <row r="389" spans="2:65" s="11" customFormat="1">
      <c r="B389" s="209"/>
      <c r="C389" s="210"/>
      <c r="D389" s="211" t="s">
        <v>181</v>
      </c>
      <c r="E389" s="212" t="s">
        <v>22</v>
      </c>
      <c r="F389" s="213" t="s">
        <v>616</v>
      </c>
      <c r="G389" s="210"/>
      <c r="H389" s="214">
        <v>28.8</v>
      </c>
      <c r="I389" s="215"/>
      <c r="J389" s="215"/>
      <c r="K389" s="210"/>
      <c r="L389" s="210"/>
      <c r="M389" s="216"/>
      <c r="N389" s="217"/>
      <c r="O389" s="218"/>
      <c r="P389" s="218"/>
      <c r="Q389" s="218"/>
      <c r="R389" s="218"/>
      <c r="S389" s="218"/>
      <c r="T389" s="218"/>
      <c r="U389" s="218"/>
      <c r="V389" s="218"/>
      <c r="W389" s="218"/>
      <c r="X389" s="219"/>
      <c r="AT389" s="220" t="s">
        <v>181</v>
      </c>
      <c r="AU389" s="220" t="s">
        <v>89</v>
      </c>
      <c r="AV389" s="11" t="s">
        <v>89</v>
      </c>
      <c r="AW389" s="11" t="s">
        <v>7</v>
      </c>
      <c r="AX389" s="11" t="s">
        <v>75</v>
      </c>
      <c r="AY389" s="220" t="s">
        <v>172</v>
      </c>
    </row>
    <row r="390" spans="2:65" s="12" customFormat="1">
      <c r="B390" s="221"/>
      <c r="C390" s="222"/>
      <c r="D390" s="223" t="s">
        <v>181</v>
      </c>
      <c r="E390" s="224" t="s">
        <v>22</v>
      </c>
      <c r="F390" s="225" t="s">
        <v>183</v>
      </c>
      <c r="G390" s="222"/>
      <c r="H390" s="226">
        <v>28.8</v>
      </c>
      <c r="I390" s="227"/>
      <c r="J390" s="227"/>
      <c r="K390" s="222"/>
      <c r="L390" s="222"/>
      <c r="M390" s="228"/>
      <c r="N390" s="229"/>
      <c r="O390" s="230"/>
      <c r="P390" s="230"/>
      <c r="Q390" s="230"/>
      <c r="R390" s="230"/>
      <c r="S390" s="230"/>
      <c r="T390" s="230"/>
      <c r="U390" s="230"/>
      <c r="V390" s="230"/>
      <c r="W390" s="230"/>
      <c r="X390" s="231"/>
      <c r="AT390" s="232" t="s">
        <v>181</v>
      </c>
      <c r="AU390" s="232" t="s">
        <v>89</v>
      </c>
      <c r="AV390" s="12" t="s">
        <v>179</v>
      </c>
      <c r="AW390" s="12" t="s">
        <v>7</v>
      </c>
      <c r="AX390" s="12" t="s">
        <v>80</v>
      </c>
      <c r="AY390" s="232" t="s">
        <v>172</v>
      </c>
    </row>
    <row r="391" spans="2:65" s="1" customFormat="1" ht="22.5" customHeight="1">
      <c r="B391" s="40"/>
      <c r="C391" s="197" t="s">
        <v>617</v>
      </c>
      <c r="D391" s="197" t="s">
        <v>174</v>
      </c>
      <c r="E391" s="198" t="s">
        <v>618</v>
      </c>
      <c r="F391" s="199" t="s">
        <v>619</v>
      </c>
      <c r="G391" s="200" t="s">
        <v>177</v>
      </c>
      <c r="H391" s="201">
        <v>5.46</v>
      </c>
      <c r="I391" s="202"/>
      <c r="J391" s="202"/>
      <c r="K391" s="203">
        <f>ROUND(P391*H391,2)</f>
        <v>0</v>
      </c>
      <c r="L391" s="199" t="s">
        <v>22</v>
      </c>
      <c r="M391" s="60"/>
      <c r="N391" s="204" t="s">
        <v>22</v>
      </c>
      <c r="O391" s="205" t="s">
        <v>44</v>
      </c>
      <c r="P391" s="129">
        <f>I391+J391</f>
        <v>0</v>
      </c>
      <c r="Q391" s="129">
        <f>ROUND(I391*H391,2)</f>
        <v>0</v>
      </c>
      <c r="R391" s="129">
        <f>ROUND(J391*H391,2)</f>
        <v>0</v>
      </c>
      <c r="S391" s="41"/>
      <c r="T391" s="206">
        <f>S391*H391</f>
        <v>0</v>
      </c>
      <c r="U391" s="206">
        <v>0</v>
      </c>
      <c r="V391" s="206">
        <f>U391*H391</f>
        <v>0</v>
      </c>
      <c r="W391" s="206">
        <v>0</v>
      </c>
      <c r="X391" s="207">
        <f>W391*H391</f>
        <v>0</v>
      </c>
      <c r="AR391" s="23" t="s">
        <v>179</v>
      </c>
      <c r="AT391" s="23" t="s">
        <v>174</v>
      </c>
      <c r="AU391" s="23" t="s">
        <v>89</v>
      </c>
      <c r="AY391" s="23" t="s">
        <v>172</v>
      </c>
      <c r="BE391" s="208">
        <f>IF(O391="základní",K391,0)</f>
        <v>0</v>
      </c>
      <c r="BF391" s="208">
        <f>IF(O391="snížená",K391,0)</f>
        <v>0</v>
      </c>
      <c r="BG391" s="208">
        <f>IF(O391="zákl. přenesená",K391,0)</f>
        <v>0</v>
      </c>
      <c r="BH391" s="208">
        <f>IF(O391="sníž. přenesená",K391,0)</f>
        <v>0</v>
      </c>
      <c r="BI391" s="208">
        <f>IF(O391="nulová",K391,0)</f>
        <v>0</v>
      </c>
      <c r="BJ391" s="23" t="s">
        <v>80</v>
      </c>
      <c r="BK391" s="208">
        <f>ROUND(P391*H391,2)</f>
        <v>0</v>
      </c>
      <c r="BL391" s="23" t="s">
        <v>179</v>
      </c>
      <c r="BM391" s="23" t="s">
        <v>620</v>
      </c>
    </row>
    <row r="392" spans="2:65" s="1" customFormat="1" ht="27">
      <c r="B392" s="40"/>
      <c r="C392" s="62"/>
      <c r="D392" s="211" t="s">
        <v>217</v>
      </c>
      <c r="E392" s="62"/>
      <c r="F392" s="233" t="s">
        <v>621</v>
      </c>
      <c r="G392" s="62"/>
      <c r="H392" s="62"/>
      <c r="I392" s="163"/>
      <c r="J392" s="163"/>
      <c r="K392" s="62"/>
      <c r="L392" s="62"/>
      <c r="M392" s="60"/>
      <c r="N392" s="234"/>
      <c r="O392" s="41"/>
      <c r="P392" s="41"/>
      <c r="Q392" s="41"/>
      <c r="R392" s="41"/>
      <c r="S392" s="41"/>
      <c r="T392" s="41"/>
      <c r="U392" s="41"/>
      <c r="V392" s="41"/>
      <c r="W392" s="41"/>
      <c r="X392" s="76"/>
      <c r="AT392" s="23" t="s">
        <v>217</v>
      </c>
      <c r="AU392" s="23" t="s">
        <v>89</v>
      </c>
    </row>
    <row r="393" spans="2:65" s="11" customFormat="1">
      <c r="B393" s="209"/>
      <c r="C393" s="210"/>
      <c r="D393" s="211" t="s">
        <v>181</v>
      </c>
      <c r="E393" s="212" t="s">
        <v>22</v>
      </c>
      <c r="F393" s="213" t="s">
        <v>622</v>
      </c>
      <c r="G393" s="210"/>
      <c r="H393" s="214">
        <v>5.46</v>
      </c>
      <c r="I393" s="215"/>
      <c r="J393" s="215"/>
      <c r="K393" s="210"/>
      <c r="L393" s="210"/>
      <c r="M393" s="216"/>
      <c r="N393" s="217"/>
      <c r="O393" s="218"/>
      <c r="P393" s="218"/>
      <c r="Q393" s="218"/>
      <c r="R393" s="218"/>
      <c r="S393" s="218"/>
      <c r="T393" s="218"/>
      <c r="U393" s="218"/>
      <c r="V393" s="218"/>
      <c r="W393" s="218"/>
      <c r="X393" s="219"/>
      <c r="AT393" s="220" t="s">
        <v>181</v>
      </c>
      <c r="AU393" s="220" t="s">
        <v>89</v>
      </c>
      <c r="AV393" s="11" t="s">
        <v>89</v>
      </c>
      <c r="AW393" s="11" t="s">
        <v>7</v>
      </c>
      <c r="AX393" s="11" t="s">
        <v>75</v>
      </c>
      <c r="AY393" s="220" t="s">
        <v>172</v>
      </c>
    </row>
    <row r="394" spans="2:65" s="12" customFormat="1">
      <c r="B394" s="221"/>
      <c r="C394" s="222"/>
      <c r="D394" s="223" t="s">
        <v>181</v>
      </c>
      <c r="E394" s="224" t="s">
        <v>22</v>
      </c>
      <c r="F394" s="225" t="s">
        <v>183</v>
      </c>
      <c r="G394" s="222"/>
      <c r="H394" s="226">
        <v>5.46</v>
      </c>
      <c r="I394" s="227"/>
      <c r="J394" s="227"/>
      <c r="K394" s="222"/>
      <c r="L394" s="222"/>
      <c r="M394" s="228"/>
      <c r="N394" s="229"/>
      <c r="O394" s="230"/>
      <c r="P394" s="230"/>
      <c r="Q394" s="230"/>
      <c r="R394" s="230"/>
      <c r="S394" s="230"/>
      <c r="T394" s="230"/>
      <c r="U394" s="230"/>
      <c r="V394" s="230"/>
      <c r="W394" s="230"/>
      <c r="X394" s="231"/>
      <c r="AT394" s="232" t="s">
        <v>181</v>
      </c>
      <c r="AU394" s="232" t="s">
        <v>89</v>
      </c>
      <c r="AV394" s="12" t="s">
        <v>179</v>
      </c>
      <c r="AW394" s="12" t="s">
        <v>7</v>
      </c>
      <c r="AX394" s="12" t="s">
        <v>80</v>
      </c>
      <c r="AY394" s="232" t="s">
        <v>172</v>
      </c>
    </row>
    <row r="395" spans="2:65" s="1" customFormat="1" ht="44.25" customHeight="1">
      <c r="B395" s="40"/>
      <c r="C395" s="197" t="s">
        <v>623</v>
      </c>
      <c r="D395" s="197" t="s">
        <v>174</v>
      </c>
      <c r="E395" s="198" t="s">
        <v>624</v>
      </c>
      <c r="F395" s="199" t="s">
        <v>625</v>
      </c>
      <c r="G395" s="200" t="s">
        <v>209</v>
      </c>
      <c r="H395" s="201">
        <v>86.61</v>
      </c>
      <c r="I395" s="202"/>
      <c r="J395" s="202"/>
      <c r="K395" s="203">
        <f>ROUND(P395*H395,2)</f>
        <v>0</v>
      </c>
      <c r="L395" s="199" t="s">
        <v>178</v>
      </c>
      <c r="M395" s="60"/>
      <c r="N395" s="204" t="s">
        <v>22</v>
      </c>
      <c r="O395" s="205" t="s">
        <v>44</v>
      </c>
      <c r="P395" s="129">
        <f>I395+J395</f>
        <v>0</v>
      </c>
      <c r="Q395" s="129">
        <f>ROUND(I395*H395,2)</f>
        <v>0</v>
      </c>
      <c r="R395" s="129">
        <f>ROUND(J395*H395,2)</f>
        <v>0</v>
      </c>
      <c r="S395" s="41"/>
      <c r="T395" s="206">
        <f>S395*H395</f>
        <v>0</v>
      </c>
      <c r="U395" s="206">
        <v>1.8480000000000001</v>
      </c>
      <c r="V395" s="206">
        <f>U395*H395</f>
        <v>160.05528000000001</v>
      </c>
      <c r="W395" s="206">
        <v>0</v>
      </c>
      <c r="X395" s="207">
        <f>W395*H395</f>
        <v>0</v>
      </c>
      <c r="AR395" s="23" t="s">
        <v>179</v>
      </c>
      <c r="AT395" s="23" t="s">
        <v>174</v>
      </c>
      <c r="AU395" s="23" t="s">
        <v>89</v>
      </c>
      <c r="AY395" s="23" t="s">
        <v>172</v>
      </c>
      <c r="BE395" s="208">
        <f>IF(O395="základní",K395,0)</f>
        <v>0</v>
      </c>
      <c r="BF395" s="208">
        <f>IF(O395="snížená",K395,0)</f>
        <v>0</v>
      </c>
      <c r="BG395" s="208">
        <f>IF(O395="zákl. přenesená",K395,0)</f>
        <v>0</v>
      </c>
      <c r="BH395" s="208">
        <f>IF(O395="sníž. přenesená",K395,0)</f>
        <v>0</v>
      </c>
      <c r="BI395" s="208">
        <f>IF(O395="nulová",K395,0)</f>
        <v>0</v>
      </c>
      <c r="BJ395" s="23" t="s">
        <v>80</v>
      </c>
      <c r="BK395" s="208">
        <f>ROUND(P395*H395,2)</f>
        <v>0</v>
      </c>
      <c r="BL395" s="23" t="s">
        <v>179</v>
      </c>
      <c r="BM395" s="23" t="s">
        <v>626</v>
      </c>
    </row>
    <row r="396" spans="2:65" s="11" customFormat="1">
      <c r="B396" s="209"/>
      <c r="C396" s="210"/>
      <c r="D396" s="211" t="s">
        <v>181</v>
      </c>
      <c r="E396" s="212" t="s">
        <v>22</v>
      </c>
      <c r="F396" s="213" t="s">
        <v>627</v>
      </c>
      <c r="G396" s="210"/>
      <c r="H396" s="214">
        <v>11.25</v>
      </c>
      <c r="I396" s="215"/>
      <c r="J396" s="215"/>
      <c r="K396" s="210"/>
      <c r="L396" s="210"/>
      <c r="M396" s="216"/>
      <c r="N396" s="217"/>
      <c r="O396" s="218"/>
      <c r="P396" s="218"/>
      <c r="Q396" s="218"/>
      <c r="R396" s="218"/>
      <c r="S396" s="218"/>
      <c r="T396" s="218"/>
      <c r="U396" s="218"/>
      <c r="V396" s="218"/>
      <c r="W396" s="218"/>
      <c r="X396" s="219"/>
      <c r="AT396" s="220" t="s">
        <v>181</v>
      </c>
      <c r="AU396" s="220" t="s">
        <v>89</v>
      </c>
      <c r="AV396" s="11" t="s">
        <v>89</v>
      </c>
      <c r="AW396" s="11" t="s">
        <v>7</v>
      </c>
      <c r="AX396" s="11" t="s">
        <v>75</v>
      </c>
      <c r="AY396" s="220" t="s">
        <v>172</v>
      </c>
    </row>
    <row r="397" spans="2:65" s="11" customFormat="1">
      <c r="B397" s="209"/>
      <c r="C397" s="210"/>
      <c r="D397" s="211" t="s">
        <v>181</v>
      </c>
      <c r="E397" s="212" t="s">
        <v>22</v>
      </c>
      <c r="F397" s="213" t="s">
        <v>628</v>
      </c>
      <c r="G397" s="210"/>
      <c r="H397" s="214">
        <v>63.6</v>
      </c>
      <c r="I397" s="215"/>
      <c r="J397" s="215"/>
      <c r="K397" s="210"/>
      <c r="L397" s="210"/>
      <c r="M397" s="216"/>
      <c r="N397" s="217"/>
      <c r="O397" s="218"/>
      <c r="P397" s="218"/>
      <c r="Q397" s="218"/>
      <c r="R397" s="218"/>
      <c r="S397" s="218"/>
      <c r="T397" s="218"/>
      <c r="U397" s="218"/>
      <c r="V397" s="218"/>
      <c r="W397" s="218"/>
      <c r="X397" s="219"/>
      <c r="AT397" s="220" t="s">
        <v>181</v>
      </c>
      <c r="AU397" s="220" t="s">
        <v>89</v>
      </c>
      <c r="AV397" s="11" t="s">
        <v>89</v>
      </c>
      <c r="AW397" s="11" t="s">
        <v>7</v>
      </c>
      <c r="AX397" s="11" t="s">
        <v>75</v>
      </c>
      <c r="AY397" s="220" t="s">
        <v>172</v>
      </c>
    </row>
    <row r="398" spans="2:65" s="11" customFormat="1">
      <c r="B398" s="209"/>
      <c r="C398" s="210"/>
      <c r="D398" s="211" t="s">
        <v>181</v>
      </c>
      <c r="E398" s="212" t="s">
        <v>22</v>
      </c>
      <c r="F398" s="213" t="s">
        <v>629</v>
      </c>
      <c r="G398" s="210"/>
      <c r="H398" s="214">
        <v>11.76</v>
      </c>
      <c r="I398" s="215"/>
      <c r="J398" s="215"/>
      <c r="K398" s="210"/>
      <c r="L398" s="210"/>
      <c r="M398" s="216"/>
      <c r="N398" s="217"/>
      <c r="O398" s="218"/>
      <c r="P398" s="218"/>
      <c r="Q398" s="218"/>
      <c r="R398" s="218"/>
      <c r="S398" s="218"/>
      <c r="T398" s="218"/>
      <c r="U398" s="218"/>
      <c r="V398" s="218"/>
      <c r="W398" s="218"/>
      <c r="X398" s="219"/>
      <c r="AT398" s="220" t="s">
        <v>181</v>
      </c>
      <c r="AU398" s="220" t="s">
        <v>89</v>
      </c>
      <c r="AV398" s="11" t="s">
        <v>89</v>
      </c>
      <c r="AW398" s="11" t="s">
        <v>7</v>
      </c>
      <c r="AX398" s="11" t="s">
        <v>75</v>
      </c>
      <c r="AY398" s="220" t="s">
        <v>172</v>
      </c>
    </row>
    <row r="399" spans="2:65" s="12" customFormat="1">
      <c r="B399" s="221"/>
      <c r="C399" s="222"/>
      <c r="D399" s="223" t="s">
        <v>181</v>
      </c>
      <c r="E399" s="224" t="s">
        <v>22</v>
      </c>
      <c r="F399" s="225" t="s">
        <v>183</v>
      </c>
      <c r="G399" s="222"/>
      <c r="H399" s="226">
        <v>86.61</v>
      </c>
      <c r="I399" s="227"/>
      <c r="J399" s="227"/>
      <c r="K399" s="222"/>
      <c r="L399" s="222"/>
      <c r="M399" s="228"/>
      <c r="N399" s="229"/>
      <c r="O399" s="230"/>
      <c r="P399" s="230"/>
      <c r="Q399" s="230"/>
      <c r="R399" s="230"/>
      <c r="S399" s="230"/>
      <c r="T399" s="230"/>
      <c r="U399" s="230"/>
      <c r="V399" s="230"/>
      <c r="W399" s="230"/>
      <c r="X399" s="231"/>
      <c r="AT399" s="232" t="s">
        <v>181</v>
      </c>
      <c r="AU399" s="232" t="s">
        <v>89</v>
      </c>
      <c r="AV399" s="12" t="s">
        <v>179</v>
      </c>
      <c r="AW399" s="12" t="s">
        <v>7</v>
      </c>
      <c r="AX399" s="12" t="s">
        <v>80</v>
      </c>
      <c r="AY399" s="232" t="s">
        <v>172</v>
      </c>
    </row>
    <row r="400" spans="2:65" s="1" customFormat="1" ht="31.5" customHeight="1">
      <c r="B400" s="40"/>
      <c r="C400" s="197" t="s">
        <v>630</v>
      </c>
      <c r="D400" s="197" t="s">
        <v>174</v>
      </c>
      <c r="E400" s="198" t="s">
        <v>631</v>
      </c>
      <c r="F400" s="199" t="s">
        <v>632</v>
      </c>
      <c r="G400" s="200" t="s">
        <v>177</v>
      </c>
      <c r="H400" s="201">
        <v>5.5179999999999998</v>
      </c>
      <c r="I400" s="202"/>
      <c r="J400" s="202"/>
      <c r="K400" s="203">
        <f>ROUND(P400*H400,2)</f>
        <v>0</v>
      </c>
      <c r="L400" s="199" t="s">
        <v>178</v>
      </c>
      <c r="M400" s="60"/>
      <c r="N400" s="204" t="s">
        <v>22</v>
      </c>
      <c r="O400" s="205" t="s">
        <v>44</v>
      </c>
      <c r="P400" s="129">
        <f>I400+J400</f>
        <v>0</v>
      </c>
      <c r="Q400" s="129">
        <f>ROUND(I400*H400,2)</f>
        <v>0</v>
      </c>
      <c r="R400" s="129">
        <f>ROUND(J400*H400,2)</f>
        <v>0</v>
      </c>
      <c r="S400" s="41"/>
      <c r="T400" s="206">
        <f>S400*H400</f>
        <v>0</v>
      </c>
      <c r="U400" s="206">
        <v>0.93779000000000001</v>
      </c>
      <c r="V400" s="206">
        <f>U400*H400</f>
        <v>5.17472522</v>
      </c>
      <c r="W400" s="206">
        <v>0</v>
      </c>
      <c r="X400" s="207">
        <f>W400*H400</f>
        <v>0</v>
      </c>
      <c r="AR400" s="23" t="s">
        <v>179</v>
      </c>
      <c r="AT400" s="23" t="s">
        <v>174</v>
      </c>
      <c r="AU400" s="23" t="s">
        <v>89</v>
      </c>
      <c r="AY400" s="23" t="s">
        <v>172</v>
      </c>
      <c r="BE400" s="208">
        <f>IF(O400="základní",K400,0)</f>
        <v>0</v>
      </c>
      <c r="BF400" s="208">
        <f>IF(O400="snížená",K400,0)</f>
        <v>0</v>
      </c>
      <c r="BG400" s="208">
        <f>IF(O400="zákl. přenesená",K400,0)</f>
        <v>0</v>
      </c>
      <c r="BH400" s="208">
        <f>IF(O400="sníž. přenesená",K400,0)</f>
        <v>0</v>
      </c>
      <c r="BI400" s="208">
        <f>IF(O400="nulová",K400,0)</f>
        <v>0</v>
      </c>
      <c r="BJ400" s="23" t="s">
        <v>80</v>
      </c>
      <c r="BK400" s="208">
        <f>ROUND(P400*H400,2)</f>
        <v>0</v>
      </c>
      <c r="BL400" s="23" t="s">
        <v>179</v>
      </c>
      <c r="BM400" s="23" t="s">
        <v>633</v>
      </c>
    </row>
    <row r="401" spans="2:65" s="11" customFormat="1">
      <c r="B401" s="209"/>
      <c r="C401" s="210"/>
      <c r="D401" s="211" t="s">
        <v>181</v>
      </c>
      <c r="E401" s="212" t="s">
        <v>22</v>
      </c>
      <c r="F401" s="213" t="s">
        <v>634</v>
      </c>
      <c r="G401" s="210"/>
      <c r="H401" s="214">
        <v>5.5179999999999998</v>
      </c>
      <c r="I401" s="215"/>
      <c r="J401" s="215"/>
      <c r="K401" s="210"/>
      <c r="L401" s="210"/>
      <c r="M401" s="216"/>
      <c r="N401" s="217"/>
      <c r="O401" s="218"/>
      <c r="P401" s="218"/>
      <c r="Q401" s="218"/>
      <c r="R401" s="218"/>
      <c r="S401" s="218"/>
      <c r="T401" s="218"/>
      <c r="U401" s="218"/>
      <c r="V401" s="218"/>
      <c r="W401" s="218"/>
      <c r="X401" s="219"/>
      <c r="AT401" s="220" t="s">
        <v>181</v>
      </c>
      <c r="AU401" s="220" t="s">
        <v>89</v>
      </c>
      <c r="AV401" s="11" t="s">
        <v>89</v>
      </c>
      <c r="AW401" s="11" t="s">
        <v>7</v>
      </c>
      <c r="AX401" s="11" t="s">
        <v>75</v>
      </c>
      <c r="AY401" s="220" t="s">
        <v>172</v>
      </c>
    </row>
    <row r="402" spans="2:65" s="12" customFormat="1">
      <c r="B402" s="221"/>
      <c r="C402" s="222"/>
      <c r="D402" s="223" t="s">
        <v>181</v>
      </c>
      <c r="E402" s="224" t="s">
        <v>107</v>
      </c>
      <c r="F402" s="225" t="s">
        <v>183</v>
      </c>
      <c r="G402" s="222"/>
      <c r="H402" s="226">
        <v>5.5179999999999998</v>
      </c>
      <c r="I402" s="227"/>
      <c r="J402" s="227"/>
      <c r="K402" s="222"/>
      <c r="L402" s="222"/>
      <c r="M402" s="228"/>
      <c r="N402" s="229"/>
      <c r="O402" s="230"/>
      <c r="P402" s="230"/>
      <c r="Q402" s="230"/>
      <c r="R402" s="230"/>
      <c r="S402" s="230"/>
      <c r="T402" s="230"/>
      <c r="U402" s="230"/>
      <c r="V402" s="230"/>
      <c r="W402" s="230"/>
      <c r="X402" s="231"/>
      <c r="AT402" s="232" t="s">
        <v>181</v>
      </c>
      <c r="AU402" s="232" t="s">
        <v>89</v>
      </c>
      <c r="AV402" s="12" t="s">
        <v>179</v>
      </c>
      <c r="AW402" s="12" t="s">
        <v>7</v>
      </c>
      <c r="AX402" s="12" t="s">
        <v>80</v>
      </c>
      <c r="AY402" s="232" t="s">
        <v>172</v>
      </c>
    </row>
    <row r="403" spans="2:65" s="1" customFormat="1" ht="22.5" customHeight="1">
      <c r="B403" s="40"/>
      <c r="C403" s="197" t="s">
        <v>635</v>
      </c>
      <c r="D403" s="197" t="s">
        <v>174</v>
      </c>
      <c r="E403" s="198" t="s">
        <v>636</v>
      </c>
      <c r="F403" s="199" t="s">
        <v>637</v>
      </c>
      <c r="G403" s="200" t="s">
        <v>638</v>
      </c>
      <c r="H403" s="201">
        <v>1</v>
      </c>
      <c r="I403" s="202"/>
      <c r="J403" s="202"/>
      <c r="K403" s="203">
        <f>ROUND(P403*H403,2)</f>
        <v>0</v>
      </c>
      <c r="L403" s="199" t="s">
        <v>22</v>
      </c>
      <c r="M403" s="60"/>
      <c r="N403" s="204" t="s">
        <v>22</v>
      </c>
      <c r="O403" s="205" t="s">
        <v>44</v>
      </c>
      <c r="P403" s="129">
        <f>I403+J403</f>
        <v>0</v>
      </c>
      <c r="Q403" s="129">
        <f>ROUND(I403*H403,2)</f>
        <v>0</v>
      </c>
      <c r="R403" s="129">
        <f>ROUND(J403*H403,2)</f>
        <v>0</v>
      </c>
      <c r="S403" s="41"/>
      <c r="T403" s="206">
        <f>S403*H403</f>
        <v>0</v>
      </c>
      <c r="U403" s="206">
        <v>0</v>
      </c>
      <c r="V403" s="206">
        <f>U403*H403</f>
        <v>0</v>
      </c>
      <c r="W403" s="206">
        <v>0</v>
      </c>
      <c r="X403" s="207">
        <f>W403*H403</f>
        <v>0</v>
      </c>
      <c r="AR403" s="23" t="s">
        <v>179</v>
      </c>
      <c r="AT403" s="23" t="s">
        <v>174</v>
      </c>
      <c r="AU403" s="23" t="s">
        <v>89</v>
      </c>
      <c r="AY403" s="23" t="s">
        <v>172</v>
      </c>
      <c r="BE403" s="208">
        <f>IF(O403="základní",K403,0)</f>
        <v>0</v>
      </c>
      <c r="BF403" s="208">
        <f>IF(O403="snížená",K403,0)</f>
        <v>0</v>
      </c>
      <c r="BG403" s="208">
        <f>IF(O403="zákl. přenesená",K403,0)</f>
        <v>0</v>
      </c>
      <c r="BH403" s="208">
        <f>IF(O403="sníž. přenesená",K403,0)</f>
        <v>0</v>
      </c>
      <c r="BI403" s="208">
        <f>IF(O403="nulová",K403,0)</f>
        <v>0</v>
      </c>
      <c r="BJ403" s="23" t="s">
        <v>80</v>
      </c>
      <c r="BK403" s="208">
        <f>ROUND(P403*H403,2)</f>
        <v>0</v>
      </c>
      <c r="BL403" s="23" t="s">
        <v>179</v>
      </c>
      <c r="BM403" s="23" t="s">
        <v>639</v>
      </c>
    </row>
    <row r="404" spans="2:65" s="1" customFormat="1" ht="67.5">
      <c r="B404" s="40"/>
      <c r="C404" s="62"/>
      <c r="D404" s="223" t="s">
        <v>217</v>
      </c>
      <c r="E404" s="62"/>
      <c r="F404" s="262" t="s">
        <v>640</v>
      </c>
      <c r="G404" s="62"/>
      <c r="H404" s="62"/>
      <c r="I404" s="163"/>
      <c r="J404" s="163"/>
      <c r="K404" s="62"/>
      <c r="L404" s="62"/>
      <c r="M404" s="60"/>
      <c r="N404" s="234"/>
      <c r="O404" s="41"/>
      <c r="P404" s="41"/>
      <c r="Q404" s="41"/>
      <c r="R404" s="41"/>
      <c r="S404" s="41"/>
      <c r="T404" s="41"/>
      <c r="U404" s="41"/>
      <c r="V404" s="41"/>
      <c r="W404" s="41"/>
      <c r="X404" s="76"/>
      <c r="AT404" s="23" t="s">
        <v>217</v>
      </c>
      <c r="AU404" s="23" t="s">
        <v>89</v>
      </c>
    </row>
    <row r="405" spans="2:65" s="1" customFormat="1" ht="44.25" customHeight="1">
      <c r="B405" s="40"/>
      <c r="C405" s="197" t="s">
        <v>641</v>
      </c>
      <c r="D405" s="197" t="s">
        <v>174</v>
      </c>
      <c r="E405" s="198" t="s">
        <v>642</v>
      </c>
      <c r="F405" s="199" t="s">
        <v>643</v>
      </c>
      <c r="G405" s="200" t="s">
        <v>209</v>
      </c>
      <c r="H405" s="201">
        <v>19.5</v>
      </c>
      <c r="I405" s="202"/>
      <c r="J405" s="202"/>
      <c r="K405" s="203">
        <f>ROUND(P405*H405,2)</f>
        <v>0</v>
      </c>
      <c r="L405" s="199" t="s">
        <v>22</v>
      </c>
      <c r="M405" s="60"/>
      <c r="N405" s="204" t="s">
        <v>22</v>
      </c>
      <c r="O405" s="205" t="s">
        <v>44</v>
      </c>
      <c r="P405" s="129">
        <f>I405+J405</f>
        <v>0</v>
      </c>
      <c r="Q405" s="129">
        <f>ROUND(I405*H405,2)</f>
        <v>0</v>
      </c>
      <c r="R405" s="129">
        <f>ROUND(J405*H405,2)</f>
        <v>0</v>
      </c>
      <c r="S405" s="41"/>
      <c r="T405" s="206">
        <f>S405*H405</f>
        <v>0</v>
      </c>
      <c r="U405" s="206">
        <v>1.8480000000000001</v>
      </c>
      <c r="V405" s="206">
        <f>U405*H405</f>
        <v>36.036000000000001</v>
      </c>
      <c r="W405" s="206">
        <v>0</v>
      </c>
      <c r="X405" s="207">
        <f>W405*H405</f>
        <v>0</v>
      </c>
      <c r="AR405" s="23" t="s">
        <v>179</v>
      </c>
      <c r="AT405" s="23" t="s">
        <v>174</v>
      </c>
      <c r="AU405" s="23" t="s">
        <v>89</v>
      </c>
      <c r="AY405" s="23" t="s">
        <v>172</v>
      </c>
      <c r="BE405" s="208">
        <f>IF(O405="základní",K405,0)</f>
        <v>0</v>
      </c>
      <c r="BF405" s="208">
        <f>IF(O405="snížená",K405,0)</f>
        <v>0</v>
      </c>
      <c r="BG405" s="208">
        <f>IF(O405="zákl. přenesená",K405,0)</f>
        <v>0</v>
      </c>
      <c r="BH405" s="208">
        <f>IF(O405="sníž. přenesená",K405,0)</f>
        <v>0</v>
      </c>
      <c r="BI405" s="208">
        <f>IF(O405="nulová",K405,0)</f>
        <v>0</v>
      </c>
      <c r="BJ405" s="23" t="s">
        <v>80</v>
      </c>
      <c r="BK405" s="208">
        <f>ROUND(P405*H405,2)</f>
        <v>0</v>
      </c>
      <c r="BL405" s="23" t="s">
        <v>179</v>
      </c>
      <c r="BM405" s="23" t="s">
        <v>644</v>
      </c>
    </row>
    <row r="406" spans="2:65" s="1" customFormat="1" ht="27">
      <c r="B406" s="40"/>
      <c r="C406" s="62"/>
      <c r="D406" s="211" t="s">
        <v>217</v>
      </c>
      <c r="E406" s="62"/>
      <c r="F406" s="233" t="s">
        <v>645</v>
      </c>
      <c r="G406" s="62"/>
      <c r="H406" s="62"/>
      <c r="I406" s="163"/>
      <c r="J406" s="163"/>
      <c r="K406" s="62"/>
      <c r="L406" s="62"/>
      <c r="M406" s="60"/>
      <c r="N406" s="234"/>
      <c r="O406" s="41"/>
      <c r="P406" s="41"/>
      <c r="Q406" s="41"/>
      <c r="R406" s="41"/>
      <c r="S406" s="41"/>
      <c r="T406" s="41"/>
      <c r="U406" s="41"/>
      <c r="V406" s="41"/>
      <c r="W406" s="41"/>
      <c r="X406" s="76"/>
      <c r="AT406" s="23" t="s">
        <v>217</v>
      </c>
      <c r="AU406" s="23" t="s">
        <v>89</v>
      </c>
    </row>
    <row r="407" spans="2:65" s="11" customFormat="1">
      <c r="B407" s="209"/>
      <c r="C407" s="210"/>
      <c r="D407" s="211" t="s">
        <v>181</v>
      </c>
      <c r="E407" s="212" t="s">
        <v>22</v>
      </c>
      <c r="F407" s="213" t="s">
        <v>646</v>
      </c>
      <c r="G407" s="210"/>
      <c r="H407" s="214">
        <v>19.5</v>
      </c>
      <c r="I407" s="215"/>
      <c r="J407" s="215"/>
      <c r="K407" s="210"/>
      <c r="L407" s="210"/>
      <c r="M407" s="216"/>
      <c r="N407" s="217"/>
      <c r="O407" s="218"/>
      <c r="P407" s="218"/>
      <c r="Q407" s="218"/>
      <c r="R407" s="218"/>
      <c r="S407" s="218"/>
      <c r="T407" s="218"/>
      <c r="U407" s="218"/>
      <c r="V407" s="218"/>
      <c r="W407" s="218"/>
      <c r="X407" s="219"/>
      <c r="AT407" s="220" t="s">
        <v>181</v>
      </c>
      <c r="AU407" s="220" t="s">
        <v>89</v>
      </c>
      <c r="AV407" s="11" t="s">
        <v>89</v>
      </c>
      <c r="AW407" s="11" t="s">
        <v>7</v>
      </c>
      <c r="AX407" s="11" t="s">
        <v>75</v>
      </c>
      <c r="AY407" s="220" t="s">
        <v>172</v>
      </c>
    </row>
    <row r="408" spans="2:65" s="12" customFormat="1">
      <c r="B408" s="221"/>
      <c r="C408" s="222"/>
      <c r="D408" s="211" t="s">
        <v>181</v>
      </c>
      <c r="E408" s="235" t="s">
        <v>22</v>
      </c>
      <c r="F408" s="236" t="s">
        <v>183</v>
      </c>
      <c r="G408" s="222"/>
      <c r="H408" s="237">
        <v>19.5</v>
      </c>
      <c r="I408" s="227"/>
      <c r="J408" s="227"/>
      <c r="K408" s="222"/>
      <c r="L408" s="222"/>
      <c r="M408" s="228"/>
      <c r="N408" s="229"/>
      <c r="O408" s="230"/>
      <c r="P408" s="230"/>
      <c r="Q408" s="230"/>
      <c r="R408" s="230"/>
      <c r="S408" s="230"/>
      <c r="T408" s="230"/>
      <c r="U408" s="230"/>
      <c r="V408" s="230"/>
      <c r="W408" s="230"/>
      <c r="X408" s="231"/>
      <c r="AT408" s="232" t="s">
        <v>181</v>
      </c>
      <c r="AU408" s="232" t="s">
        <v>89</v>
      </c>
      <c r="AV408" s="12" t="s">
        <v>179</v>
      </c>
      <c r="AW408" s="12" t="s">
        <v>7</v>
      </c>
      <c r="AX408" s="12" t="s">
        <v>80</v>
      </c>
      <c r="AY408" s="232" t="s">
        <v>172</v>
      </c>
    </row>
    <row r="409" spans="2:65" s="10" customFormat="1" ht="29.85" customHeight="1">
      <c r="B409" s="179"/>
      <c r="C409" s="180"/>
      <c r="D409" s="194" t="s">
        <v>74</v>
      </c>
      <c r="E409" s="195" t="s">
        <v>197</v>
      </c>
      <c r="F409" s="195" t="s">
        <v>647</v>
      </c>
      <c r="G409" s="180"/>
      <c r="H409" s="180"/>
      <c r="I409" s="183"/>
      <c r="J409" s="183"/>
      <c r="K409" s="196">
        <f>BK409</f>
        <v>0</v>
      </c>
      <c r="L409" s="180"/>
      <c r="M409" s="185"/>
      <c r="N409" s="186"/>
      <c r="O409" s="187"/>
      <c r="P409" s="187"/>
      <c r="Q409" s="188">
        <f>SUM(Q410:Q412)</f>
        <v>0</v>
      </c>
      <c r="R409" s="188">
        <f>SUM(R410:R412)</f>
        <v>0</v>
      </c>
      <c r="S409" s="187"/>
      <c r="T409" s="189">
        <f>SUM(T410:T412)</f>
        <v>0</v>
      </c>
      <c r="U409" s="187"/>
      <c r="V409" s="189">
        <f>SUM(V410:V412)</f>
        <v>2.4575200000000001</v>
      </c>
      <c r="W409" s="187"/>
      <c r="X409" s="190">
        <f>SUM(X410:X412)</f>
        <v>0</v>
      </c>
      <c r="AR409" s="191" t="s">
        <v>80</v>
      </c>
      <c r="AT409" s="192" t="s">
        <v>74</v>
      </c>
      <c r="AU409" s="192" t="s">
        <v>80</v>
      </c>
      <c r="AY409" s="191" t="s">
        <v>172</v>
      </c>
      <c r="BK409" s="193">
        <f>SUM(BK410:BK412)</f>
        <v>0</v>
      </c>
    </row>
    <row r="410" spans="2:65" s="1" customFormat="1" ht="22.5" customHeight="1">
      <c r="B410" s="40"/>
      <c r="C410" s="197" t="s">
        <v>648</v>
      </c>
      <c r="D410" s="197" t="s">
        <v>174</v>
      </c>
      <c r="E410" s="198" t="s">
        <v>649</v>
      </c>
      <c r="F410" s="199" t="s">
        <v>650</v>
      </c>
      <c r="G410" s="200" t="s">
        <v>177</v>
      </c>
      <c r="H410" s="201">
        <v>5.2</v>
      </c>
      <c r="I410" s="202"/>
      <c r="J410" s="202"/>
      <c r="K410" s="203">
        <f>ROUND(P410*H410,2)</f>
        <v>0</v>
      </c>
      <c r="L410" s="199" t="s">
        <v>178</v>
      </c>
      <c r="M410" s="60"/>
      <c r="N410" s="204" t="s">
        <v>22</v>
      </c>
      <c r="O410" s="205" t="s">
        <v>44</v>
      </c>
      <c r="P410" s="129">
        <f>I410+J410</f>
        <v>0</v>
      </c>
      <c r="Q410" s="129">
        <f>ROUND(I410*H410,2)</f>
        <v>0</v>
      </c>
      <c r="R410" s="129">
        <f>ROUND(J410*H410,2)</f>
        <v>0</v>
      </c>
      <c r="S410" s="41"/>
      <c r="T410" s="206">
        <f>S410*H410</f>
        <v>0</v>
      </c>
      <c r="U410" s="206">
        <v>0.47260000000000002</v>
      </c>
      <c r="V410" s="206">
        <f>U410*H410</f>
        <v>2.4575200000000001</v>
      </c>
      <c r="W410" s="206">
        <v>0</v>
      </c>
      <c r="X410" s="207">
        <f>W410*H410</f>
        <v>0</v>
      </c>
      <c r="AR410" s="23" t="s">
        <v>179</v>
      </c>
      <c r="AT410" s="23" t="s">
        <v>174</v>
      </c>
      <c r="AU410" s="23" t="s">
        <v>89</v>
      </c>
      <c r="AY410" s="23" t="s">
        <v>172</v>
      </c>
      <c r="BE410" s="208">
        <f>IF(O410="základní",K410,0)</f>
        <v>0</v>
      </c>
      <c r="BF410" s="208">
        <f>IF(O410="snížená",K410,0)</f>
        <v>0</v>
      </c>
      <c r="BG410" s="208">
        <f>IF(O410="zákl. přenesená",K410,0)</f>
        <v>0</v>
      </c>
      <c r="BH410" s="208">
        <f>IF(O410="sníž. přenesená",K410,0)</f>
        <v>0</v>
      </c>
      <c r="BI410" s="208">
        <f>IF(O410="nulová",K410,0)</f>
        <v>0</v>
      </c>
      <c r="BJ410" s="23" t="s">
        <v>80</v>
      </c>
      <c r="BK410" s="208">
        <f>ROUND(P410*H410,2)</f>
        <v>0</v>
      </c>
      <c r="BL410" s="23" t="s">
        <v>179</v>
      </c>
      <c r="BM410" s="23" t="s">
        <v>651</v>
      </c>
    </row>
    <row r="411" spans="2:65" s="11" customFormat="1">
      <c r="B411" s="209"/>
      <c r="C411" s="210"/>
      <c r="D411" s="211" t="s">
        <v>181</v>
      </c>
      <c r="E411" s="212" t="s">
        <v>22</v>
      </c>
      <c r="F411" s="213" t="s">
        <v>652</v>
      </c>
      <c r="G411" s="210"/>
      <c r="H411" s="214">
        <v>5.2</v>
      </c>
      <c r="I411" s="215"/>
      <c r="J411" s="215"/>
      <c r="K411" s="210"/>
      <c r="L411" s="210"/>
      <c r="M411" s="216"/>
      <c r="N411" s="217"/>
      <c r="O411" s="218"/>
      <c r="P411" s="218"/>
      <c r="Q411" s="218"/>
      <c r="R411" s="218"/>
      <c r="S411" s="218"/>
      <c r="T411" s="218"/>
      <c r="U411" s="218"/>
      <c r="V411" s="218"/>
      <c r="W411" s="218"/>
      <c r="X411" s="219"/>
      <c r="AT411" s="220" t="s">
        <v>181</v>
      </c>
      <c r="AU411" s="220" t="s">
        <v>89</v>
      </c>
      <c r="AV411" s="11" t="s">
        <v>89</v>
      </c>
      <c r="AW411" s="11" t="s">
        <v>7</v>
      </c>
      <c r="AX411" s="11" t="s">
        <v>75</v>
      </c>
      <c r="AY411" s="220" t="s">
        <v>172</v>
      </c>
    </row>
    <row r="412" spans="2:65" s="12" customFormat="1">
      <c r="B412" s="221"/>
      <c r="C412" s="222"/>
      <c r="D412" s="211" t="s">
        <v>181</v>
      </c>
      <c r="E412" s="235" t="s">
        <v>125</v>
      </c>
      <c r="F412" s="236" t="s">
        <v>183</v>
      </c>
      <c r="G412" s="222"/>
      <c r="H412" s="237">
        <v>5.2</v>
      </c>
      <c r="I412" s="227"/>
      <c r="J412" s="227"/>
      <c r="K412" s="222"/>
      <c r="L412" s="222"/>
      <c r="M412" s="228"/>
      <c r="N412" s="229"/>
      <c r="O412" s="230"/>
      <c r="P412" s="230"/>
      <c r="Q412" s="230"/>
      <c r="R412" s="230"/>
      <c r="S412" s="230"/>
      <c r="T412" s="230"/>
      <c r="U412" s="230"/>
      <c r="V412" s="230"/>
      <c r="W412" s="230"/>
      <c r="X412" s="231"/>
      <c r="AT412" s="232" t="s">
        <v>181</v>
      </c>
      <c r="AU412" s="232" t="s">
        <v>89</v>
      </c>
      <c r="AV412" s="12" t="s">
        <v>179</v>
      </c>
      <c r="AW412" s="12" t="s">
        <v>7</v>
      </c>
      <c r="AX412" s="12" t="s">
        <v>80</v>
      </c>
      <c r="AY412" s="232" t="s">
        <v>172</v>
      </c>
    </row>
    <row r="413" spans="2:65" s="10" customFormat="1" ht="29.85" customHeight="1">
      <c r="B413" s="179"/>
      <c r="C413" s="180"/>
      <c r="D413" s="194" t="s">
        <v>74</v>
      </c>
      <c r="E413" s="195" t="s">
        <v>201</v>
      </c>
      <c r="F413" s="195" t="s">
        <v>653</v>
      </c>
      <c r="G413" s="180"/>
      <c r="H413" s="180"/>
      <c r="I413" s="183"/>
      <c r="J413" s="183"/>
      <c r="K413" s="196">
        <f>BK413</f>
        <v>0</v>
      </c>
      <c r="L413" s="180"/>
      <c r="M413" s="185"/>
      <c r="N413" s="186"/>
      <c r="O413" s="187"/>
      <c r="P413" s="187"/>
      <c r="Q413" s="188">
        <f>SUM(Q414:Q420)</f>
        <v>0</v>
      </c>
      <c r="R413" s="188">
        <f>SUM(R414:R420)</f>
        <v>0</v>
      </c>
      <c r="S413" s="187"/>
      <c r="T413" s="189">
        <f>SUM(T414:T420)</f>
        <v>0</v>
      </c>
      <c r="U413" s="187"/>
      <c r="V413" s="189">
        <f>SUM(V414:V420)</f>
        <v>0.29408260000000003</v>
      </c>
      <c r="W413" s="187"/>
      <c r="X413" s="190">
        <f>SUM(X414:X420)</f>
        <v>0</v>
      </c>
      <c r="AR413" s="191" t="s">
        <v>80</v>
      </c>
      <c r="AT413" s="192" t="s">
        <v>74</v>
      </c>
      <c r="AU413" s="192" t="s">
        <v>80</v>
      </c>
      <c r="AY413" s="191" t="s">
        <v>172</v>
      </c>
      <c r="BK413" s="193">
        <f>SUM(BK414:BK420)</f>
        <v>0</v>
      </c>
    </row>
    <row r="414" spans="2:65" s="1" customFormat="1" ht="22.5" customHeight="1">
      <c r="B414" s="40"/>
      <c r="C414" s="197" t="s">
        <v>654</v>
      </c>
      <c r="D414" s="197" t="s">
        <v>174</v>
      </c>
      <c r="E414" s="198" t="s">
        <v>655</v>
      </c>
      <c r="F414" s="199" t="s">
        <v>656</v>
      </c>
      <c r="G414" s="200" t="s">
        <v>177</v>
      </c>
      <c r="H414" s="201">
        <v>0.57499999999999996</v>
      </c>
      <c r="I414" s="202"/>
      <c r="J414" s="202"/>
      <c r="K414" s="203">
        <f>ROUND(P414*H414,2)</f>
        <v>0</v>
      </c>
      <c r="L414" s="199" t="s">
        <v>178</v>
      </c>
      <c r="M414" s="60"/>
      <c r="N414" s="204" t="s">
        <v>22</v>
      </c>
      <c r="O414" s="205" t="s">
        <v>44</v>
      </c>
      <c r="P414" s="129">
        <f>I414+J414</f>
        <v>0</v>
      </c>
      <c r="Q414" s="129">
        <f>ROUND(I414*H414,2)</f>
        <v>0</v>
      </c>
      <c r="R414" s="129">
        <f>ROUND(J414*H414,2)</f>
        <v>0</v>
      </c>
      <c r="S414" s="41"/>
      <c r="T414" s="206">
        <f>S414*H414</f>
        <v>0</v>
      </c>
      <c r="U414" s="206">
        <v>4.2000000000000003E-2</v>
      </c>
      <c r="V414" s="206">
        <f>U414*H414</f>
        <v>2.4150000000000001E-2</v>
      </c>
      <c r="W414" s="206">
        <v>0</v>
      </c>
      <c r="X414" s="207">
        <f>W414*H414</f>
        <v>0</v>
      </c>
      <c r="AR414" s="23" t="s">
        <v>179</v>
      </c>
      <c r="AT414" s="23" t="s">
        <v>174</v>
      </c>
      <c r="AU414" s="23" t="s">
        <v>89</v>
      </c>
      <c r="AY414" s="23" t="s">
        <v>172</v>
      </c>
      <c r="BE414" s="208">
        <f>IF(O414="základní",K414,0)</f>
        <v>0</v>
      </c>
      <c r="BF414" s="208">
        <f>IF(O414="snížená",K414,0)</f>
        <v>0</v>
      </c>
      <c r="BG414" s="208">
        <f>IF(O414="zákl. přenesená",K414,0)</f>
        <v>0</v>
      </c>
      <c r="BH414" s="208">
        <f>IF(O414="sníž. přenesená",K414,0)</f>
        <v>0</v>
      </c>
      <c r="BI414" s="208">
        <f>IF(O414="nulová",K414,0)</f>
        <v>0</v>
      </c>
      <c r="BJ414" s="23" t="s">
        <v>80</v>
      </c>
      <c r="BK414" s="208">
        <f>ROUND(P414*H414,2)</f>
        <v>0</v>
      </c>
      <c r="BL414" s="23" t="s">
        <v>179</v>
      </c>
      <c r="BM414" s="23" t="s">
        <v>657</v>
      </c>
    </row>
    <row r="415" spans="2:65" s="11" customFormat="1">
      <c r="B415" s="209"/>
      <c r="C415" s="210"/>
      <c r="D415" s="211" t="s">
        <v>181</v>
      </c>
      <c r="E415" s="212" t="s">
        <v>22</v>
      </c>
      <c r="F415" s="213" t="s">
        <v>658</v>
      </c>
      <c r="G415" s="210"/>
      <c r="H415" s="214">
        <v>0.57499999999999996</v>
      </c>
      <c r="I415" s="215"/>
      <c r="J415" s="215"/>
      <c r="K415" s="210"/>
      <c r="L415" s="210"/>
      <c r="M415" s="216"/>
      <c r="N415" s="217"/>
      <c r="O415" s="218"/>
      <c r="P415" s="218"/>
      <c r="Q415" s="218"/>
      <c r="R415" s="218"/>
      <c r="S415" s="218"/>
      <c r="T415" s="218"/>
      <c r="U415" s="218"/>
      <c r="V415" s="218"/>
      <c r="W415" s="218"/>
      <c r="X415" s="219"/>
      <c r="AT415" s="220" t="s">
        <v>181</v>
      </c>
      <c r="AU415" s="220" t="s">
        <v>89</v>
      </c>
      <c r="AV415" s="11" t="s">
        <v>89</v>
      </c>
      <c r="AW415" s="11" t="s">
        <v>7</v>
      </c>
      <c r="AX415" s="11" t="s">
        <v>75</v>
      </c>
      <c r="AY415" s="220" t="s">
        <v>172</v>
      </c>
    </row>
    <row r="416" spans="2:65" s="12" customFormat="1">
      <c r="B416" s="221"/>
      <c r="C416" s="222"/>
      <c r="D416" s="223" t="s">
        <v>181</v>
      </c>
      <c r="E416" s="224" t="s">
        <v>22</v>
      </c>
      <c r="F416" s="225" t="s">
        <v>183</v>
      </c>
      <c r="G416" s="222"/>
      <c r="H416" s="226">
        <v>0.57499999999999996</v>
      </c>
      <c r="I416" s="227"/>
      <c r="J416" s="227"/>
      <c r="K416" s="222"/>
      <c r="L416" s="222"/>
      <c r="M416" s="228"/>
      <c r="N416" s="229"/>
      <c r="O416" s="230"/>
      <c r="P416" s="230"/>
      <c r="Q416" s="230"/>
      <c r="R416" s="230"/>
      <c r="S416" s="230"/>
      <c r="T416" s="230"/>
      <c r="U416" s="230"/>
      <c r="V416" s="230"/>
      <c r="W416" s="230"/>
      <c r="X416" s="231"/>
      <c r="AT416" s="232" t="s">
        <v>181</v>
      </c>
      <c r="AU416" s="232" t="s">
        <v>89</v>
      </c>
      <c r="AV416" s="12" t="s">
        <v>179</v>
      </c>
      <c r="AW416" s="12" t="s">
        <v>7</v>
      </c>
      <c r="AX416" s="12" t="s">
        <v>80</v>
      </c>
      <c r="AY416" s="232" t="s">
        <v>172</v>
      </c>
    </row>
    <row r="417" spans="2:65" s="1" customFormat="1" ht="31.5" customHeight="1">
      <c r="B417" s="40"/>
      <c r="C417" s="197" t="s">
        <v>659</v>
      </c>
      <c r="D417" s="197" t="s">
        <v>174</v>
      </c>
      <c r="E417" s="198" t="s">
        <v>660</v>
      </c>
      <c r="F417" s="199" t="s">
        <v>661</v>
      </c>
      <c r="G417" s="200" t="s">
        <v>177</v>
      </c>
      <c r="H417" s="201">
        <v>23.23</v>
      </c>
      <c r="I417" s="202"/>
      <c r="J417" s="202"/>
      <c r="K417" s="203">
        <f>ROUND(P417*H417,2)</f>
        <v>0</v>
      </c>
      <c r="L417" s="199" t="s">
        <v>178</v>
      </c>
      <c r="M417" s="60"/>
      <c r="N417" s="204" t="s">
        <v>22</v>
      </c>
      <c r="O417" s="205" t="s">
        <v>44</v>
      </c>
      <c r="P417" s="129">
        <f>I417+J417</f>
        <v>0</v>
      </c>
      <c r="Q417" s="129">
        <f>ROUND(I417*H417,2)</f>
        <v>0</v>
      </c>
      <c r="R417" s="129">
        <f>ROUND(J417*H417,2)</f>
        <v>0</v>
      </c>
      <c r="S417" s="41"/>
      <c r="T417" s="206">
        <f>S417*H417</f>
        <v>0</v>
      </c>
      <c r="U417" s="206">
        <v>1.162E-2</v>
      </c>
      <c r="V417" s="206">
        <f>U417*H417</f>
        <v>0.26993260000000002</v>
      </c>
      <c r="W417" s="206">
        <v>0</v>
      </c>
      <c r="X417" s="207">
        <f>W417*H417</f>
        <v>0</v>
      </c>
      <c r="AR417" s="23" t="s">
        <v>179</v>
      </c>
      <c r="AT417" s="23" t="s">
        <v>174</v>
      </c>
      <c r="AU417" s="23" t="s">
        <v>89</v>
      </c>
      <c r="AY417" s="23" t="s">
        <v>172</v>
      </c>
      <c r="BE417" s="208">
        <f>IF(O417="základní",K417,0)</f>
        <v>0</v>
      </c>
      <c r="BF417" s="208">
        <f>IF(O417="snížená",K417,0)</f>
        <v>0</v>
      </c>
      <c r="BG417" s="208">
        <f>IF(O417="zákl. přenesená",K417,0)</f>
        <v>0</v>
      </c>
      <c r="BH417" s="208">
        <f>IF(O417="sníž. přenesená",K417,0)</f>
        <v>0</v>
      </c>
      <c r="BI417" s="208">
        <f>IF(O417="nulová",K417,0)</f>
        <v>0</v>
      </c>
      <c r="BJ417" s="23" t="s">
        <v>80</v>
      </c>
      <c r="BK417" s="208">
        <f>ROUND(P417*H417,2)</f>
        <v>0</v>
      </c>
      <c r="BL417" s="23" t="s">
        <v>179</v>
      </c>
      <c r="BM417" s="23" t="s">
        <v>662</v>
      </c>
    </row>
    <row r="418" spans="2:65" s="11" customFormat="1">
      <c r="B418" s="209"/>
      <c r="C418" s="210"/>
      <c r="D418" s="211" t="s">
        <v>181</v>
      </c>
      <c r="E418" s="212" t="s">
        <v>22</v>
      </c>
      <c r="F418" s="213" t="s">
        <v>600</v>
      </c>
      <c r="G418" s="210"/>
      <c r="H418" s="214">
        <v>20.07</v>
      </c>
      <c r="I418" s="215"/>
      <c r="J418" s="215"/>
      <c r="K418" s="210"/>
      <c r="L418" s="210"/>
      <c r="M418" s="216"/>
      <c r="N418" s="217"/>
      <c r="O418" s="218"/>
      <c r="P418" s="218"/>
      <c r="Q418" s="218"/>
      <c r="R418" s="218"/>
      <c r="S418" s="218"/>
      <c r="T418" s="218"/>
      <c r="U418" s="218"/>
      <c r="V418" s="218"/>
      <c r="W418" s="218"/>
      <c r="X418" s="219"/>
      <c r="AT418" s="220" t="s">
        <v>181</v>
      </c>
      <c r="AU418" s="220" t="s">
        <v>89</v>
      </c>
      <c r="AV418" s="11" t="s">
        <v>89</v>
      </c>
      <c r="AW418" s="11" t="s">
        <v>7</v>
      </c>
      <c r="AX418" s="11" t="s">
        <v>75</v>
      </c>
      <c r="AY418" s="220" t="s">
        <v>172</v>
      </c>
    </row>
    <row r="419" spans="2:65" s="11" customFormat="1">
      <c r="B419" s="209"/>
      <c r="C419" s="210"/>
      <c r="D419" s="211" t="s">
        <v>181</v>
      </c>
      <c r="E419" s="212" t="s">
        <v>22</v>
      </c>
      <c r="F419" s="213" t="s">
        <v>663</v>
      </c>
      <c r="G419" s="210"/>
      <c r="H419" s="214">
        <v>3.16</v>
      </c>
      <c r="I419" s="215"/>
      <c r="J419" s="215"/>
      <c r="K419" s="210"/>
      <c r="L419" s="210"/>
      <c r="M419" s="216"/>
      <c r="N419" s="217"/>
      <c r="O419" s="218"/>
      <c r="P419" s="218"/>
      <c r="Q419" s="218"/>
      <c r="R419" s="218"/>
      <c r="S419" s="218"/>
      <c r="T419" s="218"/>
      <c r="U419" s="218"/>
      <c r="V419" s="218"/>
      <c r="W419" s="218"/>
      <c r="X419" s="219"/>
      <c r="AT419" s="220" t="s">
        <v>181</v>
      </c>
      <c r="AU419" s="220" t="s">
        <v>89</v>
      </c>
      <c r="AV419" s="11" t="s">
        <v>89</v>
      </c>
      <c r="AW419" s="11" t="s">
        <v>7</v>
      </c>
      <c r="AX419" s="11" t="s">
        <v>75</v>
      </c>
      <c r="AY419" s="220" t="s">
        <v>172</v>
      </c>
    </row>
    <row r="420" spans="2:65" s="12" customFormat="1">
      <c r="B420" s="221"/>
      <c r="C420" s="222"/>
      <c r="D420" s="211" t="s">
        <v>181</v>
      </c>
      <c r="E420" s="235" t="s">
        <v>22</v>
      </c>
      <c r="F420" s="236" t="s">
        <v>183</v>
      </c>
      <c r="G420" s="222"/>
      <c r="H420" s="237">
        <v>23.23</v>
      </c>
      <c r="I420" s="227"/>
      <c r="J420" s="227"/>
      <c r="K420" s="222"/>
      <c r="L420" s="222"/>
      <c r="M420" s="228"/>
      <c r="N420" s="229"/>
      <c r="O420" s="230"/>
      <c r="P420" s="230"/>
      <c r="Q420" s="230"/>
      <c r="R420" s="230"/>
      <c r="S420" s="230"/>
      <c r="T420" s="230"/>
      <c r="U420" s="230"/>
      <c r="V420" s="230"/>
      <c r="W420" s="230"/>
      <c r="X420" s="231"/>
      <c r="AT420" s="232" t="s">
        <v>181</v>
      </c>
      <c r="AU420" s="232" t="s">
        <v>89</v>
      </c>
      <c r="AV420" s="12" t="s">
        <v>179</v>
      </c>
      <c r="AW420" s="12" t="s">
        <v>7</v>
      </c>
      <c r="AX420" s="12" t="s">
        <v>80</v>
      </c>
      <c r="AY420" s="232" t="s">
        <v>172</v>
      </c>
    </row>
    <row r="421" spans="2:65" s="10" customFormat="1" ht="29.85" customHeight="1">
      <c r="B421" s="179"/>
      <c r="C421" s="180"/>
      <c r="D421" s="194" t="s">
        <v>74</v>
      </c>
      <c r="E421" s="195" t="s">
        <v>212</v>
      </c>
      <c r="F421" s="195" t="s">
        <v>664</v>
      </c>
      <c r="G421" s="180"/>
      <c r="H421" s="180"/>
      <c r="I421" s="183"/>
      <c r="J421" s="183"/>
      <c r="K421" s="196">
        <f>BK421</f>
        <v>0</v>
      </c>
      <c r="L421" s="180"/>
      <c r="M421" s="185"/>
      <c r="N421" s="186"/>
      <c r="O421" s="187"/>
      <c r="P421" s="187"/>
      <c r="Q421" s="188">
        <f>SUM(Q422:Q436)</f>
        <v>0</v>
      </c>
      <c r="R421" s="188">
        <f>SUM(R422:R436)</f>
        <v>0</v>
      </c>
      <c r="S421" s="187"/>
      <c r="T421" s="189">
        <f>SUM(T422:T436)</f>
        <v>0</v>
      </c>
      <c r="U421" s="187"/>
      <c r="V421" s="189">
        <f>SUM(V422:V436)</f>
        <v>2.1326000000000001E-2</v>
      </c>
      <c r="W421" s="187"/>
      <c r="X421" s="190">
        <f>SUM(X422:X436)</f>
        <v>0</v>
      </c>
      <c r="AR421" s="191" t="s">
        <v>80</v>
      </c>
      <c r="AT421" s="192" t="s">
        <v>74</v>
      </c>
      <c r="AU421" s="192" t="s">
        <v>80</v>
      </c>
      <c r="AY421" s="191" t="s">
        <v>172</v>
      </c>
      <c r="BK421" s="193">
        <f>SUM(BK422:BK436)</f>
        <v>0</v>
      </c>
    </row>
    <row r="422" spans="2:65" s="1" customFormat="1" ht="31.5" customHeight="1">
      <c r="B422" s="40"/>
      <c r="C422" s="197" t="s">
        <v>665</v>
      </c>
      <c r="D422" s="197" t="s">
        <v>174</v>
      </c>
      <c r="E422" s="198" t="s">
        <v>666</v>
      </c>
      <c r="F422" s="199" t="s">
        <v>667</v>
      </c>
      <c r="G422" s="200" t="s">
        <v>587</v>
      </c>
      <c r="H422" s="201">
        <v>20.9</v>
      </c>
      <c r="I422" s="202"/>
      <c r="J422" s="202"/>
      <c r="K422" s="203">
        <f>ROUND(P422*H422,2)</f>
        <v>0</v>
      </c>
      <c r="L422" s="199" t="s">
        <v>178</v>
      </c>
      <c r="M422" s="60"/>
      <c r="N422" s="204" t="s">
        <v>22</v>
      </c>
      <c r="O422" s="205" t="s">
        <v>44</v>
      </c>
      <c r="P422" s="129">
        <f>I422+J422</f>
        <v>0</v>
      </c>
      <c r="Q422" s="129">
        <f>ROUND(I422*H422,2)</f>
        <v>0</v>
      </c>
      <c r="R422" s="129">
        <f>ROUND(J422*H422,2)</f>
        <v>0</v>
      </c>
      <c r="S422" s="41"/>
      <c r="T422" s="206">
        <f>S422*H422</f>
        <v>0</v>
      </c>
      <c r="U422" s="206">
        <v>1.0000000000000001E-5</v>
      </c>
      <c r="V422" s="206">
        <f>U422*H422</f>
        <v>2.0900000000000001E-4</v>
      </c>
      <c r="W422" s="206">
        <v>0</v>
      </c>
      <c r="X422" s="207">
        <f>W422*H422</f>
        <v>0</v>
      </c>
      <c r="AR422" s="23" t="s">
        <v>179</v>
      </c>
      <c r="AT422" s="23" t="s">
        <v>174</v>
      </c>
      <c r="AU422" s="23" t="s">
        <v>89</v>
      </c>
      <c r="AY422" s="23" t="s">
        <v>172</v>
      </c>
      <c r="BE422" s="208">
        <f>IF(O422="základní",K422,0)</f>
        <v>0</v>
      </c>
      <c r="BF422" s="208">
        <f>IF(O422="snížená",K422,0)</f>
        <v>0</v>
      </c>
      <c r="BG422" s="208">
        <f>IF(O422="zákl. přenesená",K422,0)</f>
        <v>0</v>
      </c>
      <c r="BH422" s="208">
        <f>IF(O422="sníž. přenesená",K422,0)</f>
        <v>0</v>
      </c>
      <c r="BI422" s="208">
        <f>IF(O422="nulová",K422,0)</f>
        <v>0</v>
      </c>
      <c r="BJ422" s="23" t="s">
        <v>80</v>
      </c>
      <c r="BK422" s="208">
        <f>ROUND(P422*H422,2)</f>
        <v>0</v>
      </c>
      <c r="BL422" s="23" t="s">
        <v>179</v>
      </c>
      <c r="BM422" s="23" t="s">
        <v>668</v>
      </c>
    </row>
    <row r="423" spans="2:65" s="1" customFormat="1" ht="40.5">
      <c r="B423" s="40"/>
      <c r="C423" s="62"/>
      <c r="D423" s="211" t="s">
        <v>217</v>
      </c>
      <c r="E423" s="62"/>
      <c r="F423" s="233" t="s">
        <v>669</v>
      </c>
      <c r="G423" s="62"/>
      <c r="H423" s="62"/>
      <c r="I423" s="163"/>
      <c r="J423" s="163"/>
      <c r="K423" s="62"/>
      <c r="L423" s="62"/>
      <c r="M423" s="60"/>
      <c r="N423" s="234"/>
      <c r="O423" s="41"/>
      <c r="P423" s="41"/>
      <c r="Q423" s="41"/>
      <c r="R423" s="41"/>
      <c r="S423" s="41"/>
      <c r="T423" s="41"/>
      <c r="U423" s="41"/>
      <c r="V423" s="41"/>
      <c r="W423" s="41"/>
      <c r="X423" s="76"/>
      <c r="AT423" s="23" t="s">
        <v>217</v>
      </c>
      <c r="AU423" s="23" t="s">
        <v>89</v>
      </c>
    </row>
    <row r="424" spans="2:65" s="11" customFormat="1">
      <c r="B424" s="209"/>
      <c r="C424" s="210"/>
      <c r="D424" s="211" t="s">
        <v>181</v>
      </c>
      <c r="E424" s="212" t="s">
        <v>22</v>
      </c>
      <c r="F424" s="213" t="s">
        <v>119</v>
      </c>
      <c r="G424" s="210"/>
      <c r="H424" s="214">
        <v>20.9</v>
      </c>
      <c r="I424" s="215"/>
      <c r="J424" s="215"/>
      <c r="K424" s="210"/>
      <c r="L424" s="210"/>
      <c r="M424" s="216"/>
      <c r="N424" s="217"/>
      <c r="O424" s="218"/>
      <c r="P424" s="218"/>
      <c r="Q424" s="218"/>
      <c r="R424" s="218"/>
      <c r="S424" s="218"/>
      <c r="T424" s="218"/>
      <c r="U424" s="218"/>
      <c r="V424" s="218"/>
      <c r="W424" s="218"/>
      <c r="X424" s="219"/>
      <c r="AT424" s="220" t="s">
        <v>181</v>
      </c>
      <c r="AU424" s="220" t="s">
        <v>89</v>
      </c>
      <c r="AV424" s="11" t="s">
        <v>89</v>
      </c>
      <c r="AW424" s="11" t="s">
        <v>7</v>
      </c>
      <c r="AX424" s="11" t="s">
        <v>75</v>
      </c>
      <c r="AY424" s="220" t="s">
        <v>172</v>
      </c>
    </row>
    <row r="425" spans="2:65" s="12" customFormat="1">
      <c r="B425" s="221"/>
      <c r="C425" s="222"/>
      <c r="D425" s="223" t="s">
        <v>181</v>
      </c>
      <c r="E425" s="224" t="s">
        <v>22</v>
      </c>
      <c r="F425" s="225" t="s">
        <v>183</v>
      </c>
      <c r="G425" s="222"/>
      <c r="H425" s="226">
        <v>20.9</v>
      </c>
      <c r="I425" s="227"/>
      <c r="J425" s="227"/>
      <c r="K425" s="222"/>
      <c r="L425" s="222"/>
      <c r="M425" s="228"/>
      <c r="N425" s="229"/>
      <c r="O425" s="230"/>
      <c r="P425" s="230"/>
      <c r="Q425" s="230"/>
      <c r="R425" s="230"/>
      <c r="S425" s="230"/>
      <c r="T425" s="230"/>
      <c r="U425" s="230"/>
      <c r="V425" s="230"/>
      <c r="W425" s="230"/>
      <c r="X425" s="231"/>
      <c r="AT425" s="232" t="s">
        <v>181</v>
      </c>
      <c r="AU425" s="232" t="s">
        <v>89</v>
      </c>
      <c r="AV425" s="12" t="s">
        <v>179</v>
      </c>
      <c r="AW425" s="12" t="s">
        <v>7</v>
      </c>
      <c r="AX425" s="12" t="s">
        <v>80</v>
      </c>
      <c r="AY425" s="232" t="s">
        <v>172</v>
      </c>
    </row>
    <row r="426" spans="2:65" s="1" customFormat="1" ht="31.5" customHeight="1">
      <c r="B426" s="40"/>
      <c r="C426" s="197" t="s">
        <v>670</v>
      </c>
      <c r="D426" s="197" t="s">
        <v>174</v>
      </c>
      <c r="E426" s="198" t="s">
        <v>671</v>
      </c>
      <c r="F426" s="199" t="s">
        <v>672</v>
      </c>
      <c r="G426" s="200" t="s">
        <v>587</v>
      </c>
      <c r="H426" s="201">
        <v>20.9</v>
      </c>
      <c r="I426" s="202"/>
      <c r="J426" s="202"/>
      <c r="K426" s="203">
        <f>ROUND(P426*H426,2)</f>
        <v>0</v>
      </c>
      <c r="L426" s="199" t="s">
        <v>178</v>
      </c>
      <c r="M426" s="60"/>
      <c r="N426" s="204" t="s">
        <v>22</v>
      </c>
      <c r="O426" s="205" t="s">
        <v>44</v>
      </c>
      <c r="P426" s="129">
        <f>I426+J426</f>
        <v>0</v>
      </c>
      <c r="Q426" s="129">
        <f>ROUND(I426*H426,2)</f>
        <v>0</v>
      </c>
      <c r="R426" s="129">
        <f>ROUND(J426*H426,2)</f>
        <v>0</v>
      </c>
      <c r="S426" s="41"/>
      <c r="T426" s="206">
        <f>S426*H426</f>
        <v>0</v>
      </c>
      <c r="U426" s="206">
        <v>9.3000000000000005E-4</v>
      </c>
      <c r="V426" s="206">
        <f>U426*H426</f>
        <v>1.9436999999999999E-2</v>
      </c>
      <c r="W426" s="206">
        <v>0</v>
      </c>
      <c r="X426" s="207">
        <f>W426*H426</f>
        <v>0</v>
      </c>
      <c r="AR426" s="23" t="s">
        <v>179</v>
      </c>
      <c r="AT426" s="23" t="s">
        <v>174</v>
      </c>
      <c r="AU426" s="23" t="s">
        <v>89</v>
      </c>
      <c r="AY426" s="23" t="s">
        <v>172</v>
      </c>
      <c r="BE426" s="208">
        <f>IF(O426="základní",K426,0)</f>
        <v>0</v>
      </c>
      <c r="BF426" s="208">
        <f>IF(O426="snížená",K426,0)</f>
        <v>0</v>
      </c>
      <c r="BG426" s="208">
        <f>IF(O426="zákl. přenesená",K426,0)</f>
        <v>0</v>
      </c>
      <c r="BH426" s="208">
        <f>IF(O426="sníž. přenesená",K426,0)</f>
        <v>0</v>
      </c>
      <c r="BI426" s="208">
        <f>IF(O426="nulová",K426,0)</f>
        <v>0</v>
      </c>
      <c r="BJ426" s="23" t="s">
        <v>80</v>
      </c>
      <c r="BK426" s="208">
        <f>ROUND(P426*H426,2)</f>
        <v>0</v>
      </c>
      <c r="BL426" s="23" t="s">
        <v>179</v>
      </c>
      <c r="BM426" s="23" t="s">
        <v>673</v>
      </c>
    </row>
    <row r="427" spans="2:65" s="1" customFormat="1" ht="40.5">
      <c r="B427" s="40"/>
      <c r="C427" s="62"/>
      <c r="D427" s="211" t="s">
        <v>217</v>
      </c>
      <c r="E427" s="62"/>
      <c r="F427" s="233" t="s">
        <v>669</v>
      </c>
      <c r="G427" s="62"/>
      <c r="H427" s="62"/>
      <c r="I427" s="163"/>
      <c r="J427" s="163"/>
      <c r="K427" s="62"/>
      <c r="L427" s="62"/>
      <c r="M427" s="60"/>
      <c r="N427" s="234"/>
      <c r="O427" s="41"/>
      <c r="P427" s="41"/>
      <c r="Q427" s="41"/>
      <c r="R427" s="41"/>
      <c r="S427" s="41"/>
      <c r="T427" s="41"/>
      <c r="U427" s="41"/>
      <c r="V427" s="41"/>
      <c r="W427" s="41"/>
      <c r="X427" s="76"/>
      <c r="AT427" s="23" t="s">
        <v>217</v>
      </c>
      <c r="AU427" s="23" t="s">
        <v>89</v>
      </c>
    </row>
    <row r="428" spans="2:65" s="11" customFormat="1">
      <c r="B428" s="209"/>
      <c r="C428" s="210"/>
      <c r="D428" s="211" t="s">
        <v>181</v>
      </c>
      <c r="E428" s="212" t="s">
        <v>119</v>
      </c>
      <c r="F428" s="213" t="s">
        <v>674</v>
      </c>
      <c r="G428" s="210"/>
      <c r="H428" s="214">
        <v>20.9</v>
      </c>
      <c r="I428" s="215"/>
      <c r="J428" s="215"/>
      <c r="K428" s="210"/>
      <c r="L428" s="210"/>
      <c r="M428" s="216"/>
      <c r="N428" s="217"/>
      <c r="O428" s="218"/>
      <c r="P428" s="218"/>
      <c r="Q428" s="218"/>
      <c r="R428" s="218"/>
      <c r="S428" s="218"/>
      <c r="T428" s="218"/>
      <c r="U428" s="218"/>
      <c r="V428" s="218"/>
      <c r="W428" s="218"/>
      <c r="X428" s="219"/>
      <c r="AT428" s="220" t="s">
        <v>181</v>
      </c>
      <c r="AU428" s="220" t="s">
        <v>89</v>
      </c>
      <c r="AV428" s="11" t="s">
        <v>89</v>
      </c>
      <c r="AW428" s="11" t="s">
        <v>7</v>
      </c>
      <c r="AX428" s="11" t="s">
        <v>75</v>
      </c>
      <c r="AY428" s="220" t="s">
        <v>172</v>
      </c>
    </row>
    <row r="429" spans="2:65" s="12" customFormat="1">
      <c r="B429" s="221"/>
      <c r="C429" s="222"/>
      <c r="D429" s="223" t="s">
        <v>181</v>
      </c>
      <c r="E429" s="224" t="s">
        <v>22</v>
      </c>
      <c r="F429" s="225" t="s">
        <v>183</v>
      </c>
      <c r="G429" s="222"/>
      <c r="H429" s="226">
        <v>20.9</v>
      </c>
      <c r="I429" s="227"/>
      <c r="J429" s="227"/>
      <c r="K429" s="222"/>
      <c r="L429" s="222"/>
      <c r="M429" s="228"/>
      <c r="N429" s="229"/>
      <c r="O429" s="230"/>
      <c r="P429" s="230"/>
      <c r="Q429" s="230"/>
      <c r="R429" s="230"/>
      <c r="S429" s="230"/>
      <c r="T429" s="230"/>
      <c r="U429" s="230"/>
      <c r="V429" s="230"/>
      <c r="W429" s="230"/>
      <c r="X429" s="231"/>
      <c r="AT429" s="232" t="s">
        <v>181</v>
      </c>
      <c r="AU429" s="232" t="s">
        <v>89</v>
      </c>
      <c r="AV429" s="12" t="s">
        <v>179</v>
      </c>
      <c r="AW429" s="12" t="s">
        <v>7</v>
      </c>
      <c r="AX429" s="12" t="s">
        <v>80</v>
      </c>
      <c r="AY429" s="232" t="s">
        <v>172</v>
      </c>
    </row>
    <row r="430" spans="2:65" s="1" customFormat="1" ht="31.5" customHeight="1">
      <c r="B430" s="40"/>
      <c r="C430" s="197" t="s">
        <v>675</v>
      </c>
      <c r="D430" s="197" t="s">
        <v>174</v>
      </c>
      <c r="E430" s="198" t="s">
        <v>676</v>
      </c>
      <c r="F430" s="199" t="s">
        <v>677</v>
      </c>
      <c r="G430" s="200" t="s">
        <v>186</v>
      </c>
      <c r="H430" s="201">
        <v>1</v>
      </c>
      <c r="I430" s="202"/>
      <c r="J430" s="202"/>
      <c r="K430" s="203">
        <f>ROUND(P430*H430,2)</f>
        <v>0</v>
      </c>
      <c r="L430" s="199" t="s">
        <v>178</v>
      </c>
      <c r="M430" s="60"/>
      <c r="N430" s="204" t="s">
        <v>22</v>
      </c>
      <c r="O430" s="205" t="s">
        <v>44</v>
      </c>
      <c r="P430" s="129">
        <f>I430+J430</f>
        <v>0</v>
      </c>
      <c r="Q430" s="129">
        <f>ROUND(I430*H430,2)</f>
        <v>0</v>
      </c>
      <c r="R430" s="129">
        <f>ROUND(J430*H430,2)</f>
        <v>0</v>
      </c>
      <c r="S430" s="41"/>
      <c r="T430" s="206">
        <f>S430*H430</f>
        <v>0</v>
      </c>
      <c r="U430" s="206">
        <v>1.0000000000000001E-5</v>
      </c>
      <c r="V430" s="206">
        <f>U430*H430</f>
        <v>1.0000000000000001E-5</v>
      </c>
      <c r="W430" s="206">
        <v>0</v>
      </c>
      <c r="X430" s="207">
        <f>W430*H430</f>
        <v>0</v>
      </c>
      <c r="AR430" s="23" t="s">
        <v>179</v>
      </c>
      <c r="AT430" s="23" t="s">
        <v>174</v>
      </c>
      <c r="AU430" s="23" t="s">
        <v>89</v>
      </c>
      <c r="AY430" s="23" t="s">
        <v>172</v>
      </c>
      <c r="BE430" s="208">
        <f>IF(O430="základní",K430,0)</f>
        <v>0</v>
      </c>
      <c r="BF430" s="208">
        <f>IF(O430="snížená",K430,0)</f>
        <v>0</v>
      </c>
      <c r="BG430" s="208">
        <f>IF(O430="zákl. přenesená",K430,0)</f>
        <v>0</v>
      </c>
      <c r="BH430" s="208">
        <f>IF(O430="sníž. přenesená",K430,0)</f>
        <v>0</v>
      </c>
      <c r="BI430" s="208">
        <f>IF(O430="nulová",K430,0)</f>
        <v>0</v>
      </c>
      <c r="BJ430" s="23" t="s">
        <v>80</v>
      </c>
      <c r="BK430" s="208">
        <f>ROUND(P430*H430,2)</f>
        <v>0</v>
      </c>
      <c r="BL430" s="23" t="s">
        <v>179</v>
      </c>
      <c r="BM430" s="23" t="s">
        <v>678</v>
      </c>
    </row>
    <row r="431" spans="2:65" s="1" customFormat="1" ht="27">
      <c r="B431" s="40"/>
      <c r="C431" s="62"/>
      <c r="D431" s="211" t="s">
        <v>217</v>
      </c>
      <c r="E431" s="62"/>
      <c r="F431" s="233" t="s">
        <v>679</v>
      </c>
      <c r="G431" s="62"/>
      <c r="H431" s="62"/>
      <c r="I431" s="163"/>
      <c r="J431" s="163"/>
      <c r="K431" s="62"/>
      <c r="L431" s="62"/>
      <c r="M431" s="60"/>
      <c r="N431" s="234"/>
      <c r="O431" s="41"/>
      <c r="P431" s="41"/>
      <c r="Q431" s="41"/>
      <c r="R431" s="41"/>
      <c r="S431" s="41"/>
      <c r="T431" s="41"/>
      <c r="U431" s="41"/>
      <c r="V431" s="41"/>
      <c r="W431" s="41"/>
      <c r="X431" s="76"/>
      <c r="AT431" s="23" t="s">
        <v>217</v>
      </c>
      <c r="AU431" s="23" t="s">
        <v>89</v>
      </c>
    </row>
    <row r="432" spans="2:65" s="11" customFormat="1">
      <c r="B432" s="209"/>
      <c r="C432" s="210"/>
      <c r="D432" s="211" t="s">
        <v>181</v>
      </c>
      <c r="E432" s="212" t="s">
        <v>22</v>
      </c>
      <c r="F432" s="213" t="s">
        <v>80</v>
      </c>
      <c r="G432" s="210"/>
      <c r="H432" s="214">
        <v>1</v>
      </c>
      <c r="I432" s="215"/>
      <c r="J432" s="215"/>
      <c r="K432" s="210"/>
      <c r="L432" s="210"/>
      <c r="M432" s="216"/>
      <c r="N432" s="217"/>
      <c r="O432" s="218"/>
      <c r="P432" s="218"/>
      <c r="Q432" s="218"/>
      <c r="R432" s="218"/>
      <c r="S432" s="218"/>
      <c r="T432" s="218"/>
      <c r="U432" s="218"/>
      <c r="V432" s="218"/>
      <c r="W432" s="218"/>
      <c r="X432" s="219"/>
      <c r="AT432" s="220" t="s">
        <v>181</v>
      </c>
      <c r="AU432" s="220" t="s">
        <v>89</v>
      </c>
      <c r="AV432" s="11" t="s">
        <v>89</v>
      </c>
      <c r="AW432" s="11" t="s">
        <v>7</v>
      </c>
      <c r="AX432" s="11" t="s">
        <v>75</v>
      </c>
      <c r="AY432" s="220" t="s">
        <v>172</v>
      </c>
    </row>
    <row r="433" spans="2:65" s="12" customFormat="1">
      <c r="B433" s="221"/>
      <c r="C433" s="222"/>
      <c r="D433" s="223" t="s">
        <v>181</v>
      </c>
      <c r="E433" s="224" t="s">
        <v>22</v>
      </c>
      <c r="F433" s="225" t="s">
        <v>183</v>
      </c>
      <c r="G433" s="222"/>
      <c r="H433" s="226">
        <v>1</v>
      </c>
      <c r="I433" s="227"/>
      <c r="J433" s="227"/>
      <c r="K433" s="222"/>
      <c r="L433" s="222"/>
      <c r="M433" s="228"/>
      <c r="N433" s="229"/>
      <c r="O433" s="230"/>
      <c r="P433" s="230"/>
      <c r="Q433" s="230"/>
      <c r="R433" s="230"/>
      <c r="S433" s="230"/>
      <c r="T433" s="230"/>
      <c r="U433" s="230"/>
      <c r="V433" s="230"/>
      <c r="W433" s="230"/>
      <c r="X433" s="231"/>
      <c r="AT433" s="232" t="s">
        <v>181</v>
      </c>
      <c r="AU433" s="232" t="s">
        <v>89</v>
      </c>
      <c r="AV433" s="12" t="s">
        <v>179</v>
      </c>
      <c r="AW433" s="12" t="s">
        <v>7</v>
      </c>
      <c r="AX433" s="12" t="s">
        <v>80</v>
      </c>
      <c r="AY433" s="232" t="s">
        <v>172</v>
      </c>
    </row>
    <row r="434" spans="2:65" s="1" customFormat="1" ht="22.5" customHeight="1">
      <c r="B434" s="40"/>
      <c r="C434" s="241" t="s">
        <v>680</v>
      </c>
      <c r="D434" s="241" t="s">
        <v>289</v>
      </c>
      <c r="E434" s="242" t="s">
        <v>681</v>
      </c>
      <c r="F434" s="243" t="s">
        <v>682</v>
      </c>
      <c r="G434" s="244" t="s">
        <v>186</v>
      </c>
      <c r="H434" s="245">
        <v>1</v>
      </c>
      <c r="I434" s="246"/>
      <c r="J434" s="247"/>
      <c r="K434" s="248">
        <f>ROUND(P434*H434,2)</f>
        <v>0</v>
      </c>
      <c r="L434" s="243" t="s">
        <v>178</v>
      </c>
      <c r="M434" s="249"/>
      <c r="N434" s="250" t="s">
        <v>22</v>
      </c>
      <c r="O434" s="205" t="s">
        <v>44</v>
      </c>
      <c r="P434" s="129">
        <f>I434+J434</f>
        <v>0</v>
      </c>
      <c r="Q434" s="129">
        <f>ROUND(I434*H434,2)</f>
        <v>0</v>
      </c>
      <c r="R434" s="129">
        <f>ROUND(J434*H434,2)</f>
        <v>0</v>
      </c>
      <c r="S434" s="41"/>
      <c r="T434" s="206">
        <f>S434*H434</f>
        <v>0</v>
      </c>
      <c r="U434" s="206">
        <v>1.67E-3</v>
      </c>
      <c r="V434" s="206">
        <f>U434*H434</f>
        <v>1.67E-3</v>
      </c>
      <c r="W434" s="206">
        <v>0</v>
      </c>
      <c r="X434" s="207">
        <f>W434*H434</f>
        <v>0</v>
      </c>
      <c r="AR434" s="23" t="s">
        <v>212</v>
      </c>
      <c r="AT434" s="23" t="s">
        <v>289</v>
      </c>
      <c r="AU434" s="23" t="s">
        <v>89</v>
      </c>
      <c r="AY434" s="23" t="s">
        <v>172</v>
      </c>
      <c r="BE434" s="208">
        <f>IF(O434="základní",K434,0)</f>
        <v>0</v>
      </c>
      <c r="BF434" s="208">
        <f>IF(O434="snížená",K434,0)</f>
        <v>0</v>
      </c>
      <c r="BG434" s="208">
        <f>IF(O434="zákl. přenesená",K434,0)</f>
        <v>0</v>
      </c>
      <c r="BH434" s="208">
        <f>IF(O434="sníž. přenesená",K434,0)</f>
        <v>0</v>
      </c>
      <c r="BI434" s="208">
        <f>IF(O434="nulová",K434,0)</f>
        <v>0</v>
      </c>
      <c r="BJ434" s="23" t="s">
        <v>80</v>
      </c>
      <c r="BK434" s="208">
        <f>ROUND(P434*H434,2)</f>
        <v>0</v>
      </c>
      <c r="BL434" s="23" t="s">
        <v>179</v>
      </c>
      <c r="BM434" s="23" t="s">
        <v>683</v>
      </c>
    </row>
    <row r="435" spans="2:65" s="11" customFormat="1">
      <c r="B435" s="209"/>
      <c r="C435" s="210"/>
      <c r="D435" s="211" t="s">
        <v>181</v>
      </c>
      <c r="E435" s="212" t="s">
        <v>22</v>
      </c>
      <c r="F435" s="213" t="s">
        <v>80</v>
      </c>
      <c r="G435" s="210"/>
      <c r="H435" s="214">
        <v>1</v>
      </c>
      <c r="I435" s="215"/>
      <c r="J435" s="215"/>
      <c r="K435" s="210"/>
      <c r="L435" s="210"/>
      <c r="M435" s="216"/>
      <c r="N435" s="217"/>
      <c r="O435" s="218"/>
      <c r="P435" s="218"/>
      <c r="Q435" s="218"/>
      <c r="R435" s="218"/>
      <c r="S435" s="218"/>
      <c r="T435" s="218"/>
      <c r="U435" s="218"/>
      <c r="V435" s="218"/>
      <c r="W435" s="218"/>
      <c r="X435" s="219"/>
      <c r="AT435" s="220" t="s">
        <v>181</v>
      </c>
      <c r="AU435" s="220" t="s">
        <v>89</v>
      </c>
      <c r="AV435" s="11" t="s">
        <v>89</v>
      </c>
      <c r="AW435" s="11" t="s">
        <v>7</v>
      </c>
      <c r="AX435" s="11" t="s">
        <v>75</v>
      </c>
      <c r="AY435" s="220" t="s">
        <v>172</v>
      </c>
    </row>
    <row r="436" spans="2:65" s="12" customFormat="1">
      <c r="B436" s="221"/>
      <c r="C436" s="222"/>
      <c r="D436" s="211" t="s">
        <v>181</v>
      </c>
      <c r="E436" s="235" t="s">
        <v>22</v>
      </c>
      <c r="F436" s="236" t="s">
        <v>183</v>
      </c>
      <c r="G436" s="222"/>
      <c r="H436" s="237">
        <v>1</v>
      </c>
      <c r="I436" s="227"/>
      <c r="J436" s="227"/>
      <c r="K436" s="222"/>
      <c r="L436" s="222"/>
      <c r="M436" s="228"/>
      <c r="N436" s="229"/>
      <c r="O436" s="230"/>
      <c r="P436" s="230"/>
      <c r="Q436" s="230"/>
      <c r="R436" s="230"/>
      <c r="S436" s="230"/>
      <c r="T436" s="230"/>
      <c r="U436" s="230"/>
      <c r="V436" s="230"/>
      <c r="W436" s="230"/>
      <c r="X436" s="231"/>
      <c r="AT436" s="232" t="s">
        <v>181</v>
      </c>
      <c r="AU436" s="232" t="s">
        <v>89</v>
      </c>
      <c r="AV436" s="12" t="s">
        <v>179</v>
      </c>
      <c r="AW436" s="12" t="s">
        <v>7</v>
      </c>
      <c r="AX436" s="12" t="s">
        <v>80</v>
      </c>
      <c r="AY436" s="232" t="s">
        <v>172</v>
      </c>
    </row>
    <row r="437" spans="2:65" s="10" customFormat="1" ht="29.85" customHeight="1">
      <c r="B437" s="179"/>
      <c r="C437" s="180"/>
      <c r="D437" s="194" t="s">
        <v>74</v>
      </c>
      <c r="E437" s="195" t="s">
        <v>220</v>
      </c>
      <c r="F437" s="195" t="s">
        <v>684</v>
      </c>
      <c r="G437" s="180"/>
      <c r="H437" s="180"/>
      <c r="I437" s="183"/>
      <c r="J437" s="183"/>
      <c r="K437" s="196">
        <f>BK437</f>
        <v>0</v>
      </c>
      <c r="L437" s="180"/>
      <c r="M437" s="185"/>
      <c r="N437" s="186"/>
      <c r="O437" s="187"/>
      <c r="P437" s="187"/>
      <c r="Q437" s="188">
        <f>SUM(Q438:Q477)</f>
        <v>0</v>
      </c>
      <c r="R437" s="188">
        <f>SUM(R438:R477)</f>
        <v>0</v>
      </c>
      <c r="S437" s="187"/>
      <c r="T437" s="189">
        <f>SUM(T438:T477)</f>
        <v>0</v>
      </c>
      <c r="U437" s="187"/>
      <c r="V437" s="189">
        <f>SUM(V438:V477)</f>
        <v>4.8180000000000002E-3</v>
      </c>
      <c r="W437" s="187"/>
      <c r="X437" s="190">
        <f>SUM(X438:X477)</f>
        <v>0.70122499999999999</v>
      </c>
      <c r="AR437" s="191" t="s">
        <v>80</v>
      </c>
      <c r="AT437" s="192" t="s">
        <v>74</v>
      </c>
      <c r="AU437" s="192" t="s">
        <v>80</v>
      </c>
      <c r="AY437" s="191" t="s">
        <v>172</v>
      </c>
      <c r="BK437" s="193">
        <f>SUM(BK438:BK477)</f>
        <v>0</v>
      </c>
    </row>
    <row r="438" spans="2:65" s="1" customFormat="1" ht="31.5" customHeight="1">
      <c r="B438" s="40"/>
      <c r="C438" s="197" t="s">
        <v>685</v>
      </c>
      <c r="D438" s="197" t="s">
        <v>174</v>
      </c>
      <c r="E438" s="198" t="s">
        <v>686</v>
      </c>
      <c r="F438" s="199" t="s">
        <v>687</v>
      </c>
      <c r="G438" s="200" t="s">
        <v>209</v>
      </c>
      <c r="H438" s="201">
        <v>1.423</v>
      </c>
      <c r="I438" s="202"/>
      <c r="J438" s="202"/>
      <c r="K438" s="203">
        <f>ROUND(P438*H438,2)</f>
        <v>0</v>
      </c>
      <c r="L438" s="199" t="s">
        <v>178</v>
      </c>
      <c r="M438" s="60"/>
      <c r="N438" s="204" t="s">
        <v>22</v>
      </c>
      <c r="O438" s="205" t="s">
        <v>44</v>
      </c>
      <c r="P438" s="129">
        <f>I438+J438</f>
        <v>0</v>
      </c>
      <c r="Q438" s="129">
        <f>ROUND(I438*H438,2)</f>
        <v>0</v>
      </c>
      <c r="R438" s="129">
        <f>ROUND(J438*H438,2)</f>
        <v>0</v>
      </c>
      <c r="S438" s="41"/>
      <c r="T438" s="206">
        <f>S438*H438</f>
        <v>0</v>
      </c>
      <c r="U438" s="206">
        <v>0</v>
      </c>
      <c r="V438" s="206">
        <f>U438*H438</f>
        <v>0</v>
      </c>
      <c r="W438" s="206">
        <v>0</v>
      </c>
      <c r="X438" s="207">
        <f>W438*H438</f>
        <v>0</v>
      </c>
      <c r="AR438" s="23" t="s">
        <v>179</v>
      </c>
      <c r="AT438" s="23" t="s">
        <v>174</v>
      </c>
      <c r="AU438" s="23" t="s">
        <v>89</v>
      </c>
      <c r="AY438" s="23" t="s">
        <v>172</v>
      </c>
      <c r="BE438" s="208">
        <f>IF(O438="základní",K438,0)</f>
        <v>0</v>
      </c>
      <c r="BF438" s="208">
        <f>IF(O438="snížená",K438,0)</f>
        <v>0</v>
      </c>
      <c r="BG438" s="208">
        <f>IF(O438="zákl. přenesená",K438,0)</f>
        <v>0</v>
      </c>
      <c r="BH438" s="208">
        <f>IF(O438="sníž. přenesená",K438,0)</f>
        <v>0</v>
      </c>
      <c r="BI438" s="208">
        <f>IF(O438="nulová",K438,0)</f>
        <v>0</v>
      </c>
      <c r="BJ438" s="23" t="s">
        <v>80</v>
      </c>
      <c r="BK438" s="208">
        <f>ROUND(P438*H438,2)</f>
        <v>0</v>
      </c>
      <c r="BL438" s="23" t="s">
        <v>179</v>
      </c>
      <c r="BM438" s="23" t="s">
        <v>688</v>
      </c>
    </row>
    <row r="439" spans="2:65" s="11" customFormat="1" ht="27">
      <c r="B439" s="209"/>
      <c r="C439" s="210"/>
      <c r="D439" s="211" t="s">
        <v>181</v>
      </c>
      <c r="E439" s="212" t="s">
        <v>22</v>
      </c>
      <c r="F439" s="213" t="s">
        <v>689</v>
      </c>
      <c r="G439" s="210"/>
      <c r="H439" s="214">
        <v>0.54400000000000004</v>
      </c>
      <c r="I439" s="215"/>
      <c r="J439" s="215"/>
      <c r="K439" s="210"/>
      <c r="L439" s="210"/>
      <c r="M439" s="216"/>
      <c r="N439" s="217"/>
      <c r="O439" s="218"/>
      <c r="P439" s="218"/>
      <c r="Q439" s="218"/>
      <c r="R439" s="218"/>
      <c r="S439" s="218"/>
      <c r="T439" s="218"/>
      <c r="U439" s="218"/>
      <c r="V439" s="218"/>
      <c r="W439" s="218"/>
      <c r="X439" s="219"/>
      <c r="AT439" s="220" t="s">
        <v>181</v>
      </c>
      <c r="AU439" s="220" t="s">
        <v>89</v>
      </c>
      <c r="AV439" s="11" t="s">
        <v>89</v>
      </c>
      <c r="AW439" s="11" t="s">
        <v>7</v>
      </c>
      <c r="AX439" s="11" t="s">
        <v>75</v>
      </c>
      <c r="AY439" s="220" t="s">
        <v>172</v>
      </c>
    </row>
    <row r="440" spans="2:65" s="11" customFormat="1">
      <c r="B440" s="209"/>
      <c r="C440" s="210"/>
      <c r="D440" s="211" t="s">
        <v>181</v>
      </c>
      <c r="E440" s="212" t="s">
        <v>22</v>
      </c>
      <c r="F440" s="213" t="s">
        <v>690</v>
      </c>
      <c r="G440" s="210"/>
      <c r="H440" s="214">
        <v>0.879</v>
      </c>
      <c r="I440" s="215"/>
      <c r="J440" s="215"/>
      <c r="K440" s="210"/>
      <c r="L440" s="210"/>
      <c r="M440" s="216"/>
      <c r="N440" s="217"/>
      <c r="O440" s="218"/>
      <c r="P440" s="218"/>
      <c r="Q440" s="218"/>
      <c r="R440" s="218"/>
      <c r="S440" s="218"/>
      <c r="T440" s="218"/>
      <c r="U440" s="218"/>
      <c r="V440" s="218"/>
      <c r="W440" s="218"/>
      <c r="X440" s="219"/>
      <c r="AT440" s="220" t="s">
        <v>181</v>
      </c>
      <c r="AU440" s="220" t="s">
        <v>89</v>
      </c>
      <c r="AV440" s="11" t="s">
        <v>89</v>
      </c>
      <c r="AW440" s="11" t="s">
        <v>7</v>
      </c>
      <c r="AX440" s="11" t="s">
        <v>75</v>
      </c>
      <c r="AY440" s="220" t="s">
        <v>172</v>
      </c>
    </row>
    <row r="441" spans="2:65" s="12" customFormat="1">
      <c r="B441" s="221"/>
      <c r="C441" s="222"/>
      <c r="D441" s="223" t="s">
        <v>181</v>
      </c>
      <c r="E441" s="224" t="s">
        <v>121</v>
      </c>
      <c r="F441" s="225" t="s">
        <v>183</v>
      </c>
      <c r="G441" s="222"/>
      <c r="H441" s="226">
        <v>1.423</v>
      </c>
      <c r="I441" s="227"/>
      <c r="J441" s="227"/>
      <c r="K441" s="222"/>
      <c r="L441" s="222"/>
      <c r="M441" s="228"/>
      <c r="N441" s="229"/>
      <c r="O441" s="230"/>
      <c r="P441" s="230"/>
      <c r="Q441" s="230"/>
      <c r="R441" s="230"/>
      <c r="S441" s="230"/>
      <c r="T441" s="230"/>
      <c r="U441" s="230"/>
      <c r="V441" s="230"/>
      <c r="W441" s="230"/>
      <c r="X441" s="231"/>
      <c r="AT441" s="232" t="s">
        <v>181</v>
      </c>
      <c r="AU441" s="232" t="s">
        <v>89</v>
      </c>
      <c r="AV441" s="12" t="s">
        <v>179</v>
      </c>
      <c r="AW441" s="12" t="s">
        <v>7</v>
      </c>
      <c r="AX441" s="12" t="s">
        <v>80</v>
      </c>
      <c r="AY441" s="232" t="s">
        <v>172</v>
      </c>
    </row>
    <row r="442" spans="2:65" s="1" customFormat="1" ht="22.5" customHeight="1">
      <c r="B442" s="40"/>
      <c r="C442" s="197" t="s">
        <v>691</v>
      </c>
      <c r="D442" s="197" t="s">
        <v>174</v>
      </c>
      <c r="E442" s="198" t="s">
        <v>692</v>
      </c>
      <c r="F442" s="199" t="s">
        <v>693</v>
      </c>
      <c r="G442" s="200" t="s">
        <v>177</v>
      </c>
      <c r="H442" s="201">
        <v>0.57499999999999996</v>
      </c>
      <c r="I442" s="202"/>
      <c r="J442" s="202"/>
      <c r="K442" s="203">
        <f>ROUND(P442*H442,2)</f>
        <v>0</v>
      </c>
      <c r="L442" s="199" t="s">
        <v>178</v>
      </c>
      <c r="M442" s="60"/>
      <c r="N442" s="204" t="s">
        <v>22</v>
      </c>
      <c r="O442" s="205" t="s">
        <v>44</v>
      </c>
      <c r="P442" s="129">
        <f>I442+J442</f>
        <v>0</v>
      </c>
      <c r="Q442" s="129">
        <f>ROUND(I442*H442,2)</f>
        <v>0</v>
      </c>
      <c r="R442" s="129">
        <f>ROUND(J442*H442,2)</f>
        <v>0</v>
      </c>
      <c r="S442" s="41"/>
      <c r="T442" s="206">
        <f>S442*H442</f>
        <v>0</v>
      </c>
      <c r="U442" s="206">
        <v>0</v>
      </c>
      <c r="V442" s="206">
        <f>U442*H442</f>
        <v>0</v>
      </c>
      <c r="W442" s="206">
        <v>6.3E-2</v>
      </c>
      <c r="X442" s="207">
        <f>W442*H442</f>
        <v>3.6225E-2</v>
      </c>
      <c r="AR442" s="23" t="s">
        <v>179</v>
      </c>
      <c r="AT442" s="23" t="s">
        <v>174</v>
      </c>
      <c r="AU442" s="23" t="s">
        <v>89</v>
      </c>
      <c r="AY442" s="23" t="s">
        <v>172</v>
      </c>
      <c r="BE442" s="208">
        <f>IF(O442="základní",K442,0)</f>
        <v>0</v>
      </c>
      <c r="BF442" s="208">
        <f>IF(O442="snížená",K442,0)</f>
        <v>0</v>
      </c>
      <c r="BG442" s="208">
        <f>IF(O442="zákl. přenesená",K442,0)</f>
        <v>0</v>
      </c>
      <c r="BH442" s="208">
        <f>IF(O442="sníž. přenesená",K442,0)</f>
        <v>0</v>
      </c>
      <c r="BI442" s="208">
        <f>IF(O442="nulová",K442,0)</f>
        <v>0</v>
      </c>
      <c r="BJ442" s="23" t="s">
        <v>80</v>
      </c>
      <c r="BK442" s="208">
        <f>ROUND(P442*H442,2)</f>
        <v>0</v>
      </c>
      <c r="BL442" s="23" t="s">
        <v>179</v>
      </c>
      <c r="BM442" s="23" t="s">
        <v>694</v>
      </c>
    </row>
    <row r="443" spans="2:65" s="11" customFormat="1">
      <c r="B443" s="209"/>
      <c r="C443" s="210"/>
      <c r="D443" s="211" t="s">
        <v>181</v>
      </c>
      <c r="E443" s="212" t="s">
        <v>22</v>
      </c>
      <c r="F443" s="213" t="s">
        <v>695</v>
      </c>
      <c r="G443" s="210"/>
      <c r="H443" s="214">
        <v>0.57499999999999996</v>
      </c>
      <c r="I443" s="215"/>
      <c r="J443" s="215"/>
      <c r="K443" s="210"/>
      <c r="L443" s="210"/>
      <c r="M443" s="216"/>
      <c r="N443" s="217"/>
      <c r="O443" s="218"/>
      <c r="P443" s="218"/>
      <c r="Q443" s="218"/>
      <c r="R443" s="218"/>
      <c r="S443" s="218"/>
      <c r="T443" s="218"/>
      <c r="U443" s="218"/>
      <c r="V443" s="218"/>
      <c r="W443" s="218"/>
      <c r="X443" s="219"/>
      <c r="AT443" s="220" t="s">
        <v>181</v>
      </c>
      <c r="AU443" s="220" t="s">
        <v>89</v>
      </c>
      <c r="AV443" s="11" t="s">
        <v>89</v>
      </c>
      <c r="AW443" s="11" t="s">
        <v>7</v>
      </c>
      <c r="AX443" s="11" t="s">
        <v>75</v>
      </c>
      <c r="AY443" s="220" t="s">
        <v>172</v>
      </c>
    </row>
    <row r="444" spans="2:65" s="12" customFormat="1">
      <c r="B444" s="221"/>
      <c r="C444" s="222"/>
      <c r="D444" s="223" t="s">
        <v>181</v>
      </c>
      <c r="E444" s="224" t="s">
        <v>22</v>
      </c>
      <c r="F444" s="225" t="s">
        <v>183</v>
      </c>
      <c r="G444" s="222"/>
      <c r="H444" s="226">
        <v>0.57499999999999996</v>
      </c>
      <c r="I444" s="227"/>
      <c r="J444" s="227"/>
      <c r="K444" s="222"/>
      <c r="L444" s="222"/>
      <c r="M444" s="228"/>
      <c r="N444" s="229"/>
      <c r="O444" s="230"/>
      <c r="P444" s="230"/>
      <c r="Q444" s="230"/>
      <c r="R444" s="230"/>
      <c r="S444" s="230"/>
      <c r="T444" s="230"/>
      <c r="U444" s="230"/>
      <c r="V444" s="230"/>
      <c r="W444" s="230"/>
      <c r="X444" s="231"/>
      <c r="AT444" s="232" t="s">
        <v>181</v>
      </c>
      <c r="AU444" s="232" t="s">
        <v>89</v>
      </c>
      <c r="AV444" s="12" t="s">
        <v>179</v>
      </c>
      <c r="AW444" s="12" t="s">
        <v>7</v>
      </c>
      <c r="AX444" s="12" t="s">
        <v>80</v>
      </c>
      <c r="AY444" s="232" t="s">
        <v>172</v>
      </c>
    </row>
    <row r="445" spans="2:65" s="1" customFormat="1" ht="22.5" customHeight="1">
      <c r="B445" s="40"/>
      <c r="C445" s="197" t="s">
        <v>696</v>
      </c>
      <c r="D445" s="197" t="s">
        <v>174</v>
      </c>
      <c r="E445" s="198" t="s">
        <v>697</v>
      </c>
      <c r="F445" s="199" t="s">
        <v>698</v>
      </c>
      <c r="G445" s="200" t="s">
        <v>177</v>
      </c>
      <c r="H445" s="201">
        <v>9.9</v>
      </c>
      <c r="I445" s="202"/>
      <c r="J445" s="202"/>
      <c r="K445" s="203">
        <f>ROUND(P445*H445,2)</f>
        <v>0</v>
      </c>
      <c r="L445" s="199" t="s">
        <v>178</v>
      </c>
      <c r="M445" s="60"/>
      <c r="N445" s="204" t="s">
        <v>22</v>
      </c>
      <c r="O445" s="205" t="s">
        <v>44</v>
      </c>
      <c r="P445" s="129">
        <f>I445+J445</f>
        <v>0</v>
      </c>
      <c r="Q445" s="129">
        <f>ROUND(I445*H445,2)</f>
        <v>0</v>
      </c>
      <c r="R445" s="129">
        <f>ROUND(J445*H445,2)</f>
        <v>0</v>
      </c>
      <c r="S445" s="41"/>
      <c r="T445" s="206">
        <f>S445*H445</f>
        <v>0</v>
      </c>
      <c r="U445" s="206">
        <v>0</v>
      </c>
      <c r="V445" s="206">
        <f>U445*H445</f>
        <v>0</v>
      </c>
      <c r="W445" s="206">
        <v>0</v>
      </c>
      <c r="X445" s="207">
        <f>W445*H445</f>
        <v>0</v>
      </c>
      <c r="AR445" s="23" t="s">
        <v>179</v>
      </c>
      <c r="AT445" s="23" t="s">
        <v>174</v>
      </c>
      <c r="AU445" s="23" t="s">
        <v>89</v>
      </c>
      <c r="AY445" s="23" t="s">
        <v>172</v>
      </c>
      <c r="BE445" s="208">
        <f>IF(O445="základní",K445,0)</f>
        <v>0</v>
      </c>
      <c r="BF445" s="208">
        <f>IF(O445="snížená",K445,0)</f>
        <v>0</v>
      </c>
      <c r="BG445" s="208">
        <f>IF(O445="zákl. přenesená",K445,0)</f>
        <v>0</v>
      </c>
      <c r="BH445" s="208">
        <f>IF(O445="sníž. přenesená",K445,0)</f>
        <v>0</v>
      </c>
      <c r="BI445" s="208">
        <f>IF(O445="nulová",K445,0)</f>
        <v>0</v>
      </c>
      <c r="BJ445" s="23" t="s">
        <v>80</v>
      </c>
      <c r="BK445" s="208">
        <f>ROUND(P445*H445,2)</f>
        <v>0</v>
      </c>
      <c r="BL445" s="23" t="s">
        <v>179</v>
      </c>
      <c r="BM445" s="23" t="s">
        <v>699</v>
      </c>
    </row>
    <row r="446" spans="2:65" s="11" customFormat="1">
      <c r="B446" s="209"/>
      <c r="C446" s="210"/>
      <c r="D446" s="211" t="s">
        <v>181</v>
      </c>
      <c r="E446" s="212" t="s">
        <v>22</v>
      </c>
      <c r="F446" s="213" t="s">
        <v>700</v>
      </c>
      <c r="G446" s="210"/>
      <c r="H446" s="214">
        <v>2</v>
      </c>
      <c r="I446" s="215"/>
      <c r="J446" s="215"/>
      <c r="K446" s="210"/>
      <c r="L446" s="210"/>
      <c r="M446" s="216"/>
      <c r="N446" s="217"/>
      <c r="O446" s="218"/>
      <c r="P446" s="218"/>
      <c r="Q446" s="218"/>
      <c r="R446" s="218"/>
      <c r="S446" s="218"/>
      <c r="T446" s="218"/>
      <c r="U446" s="218"/>
      <c r="V446" s="218"/>
      <c r="W446" s="218"/>
      <c r="X446" s="219"/>
      <c r="AT446" s="220" t="s">
        <v>181</v>
      </c>
      <c r="AU446" s="220" t="s">
        <v>89</v>
      </c>
      <c r="AV446" s="11" t="s">
        <v>89</v>
      </c>
      <c r="AW446" s="11" t="s">
        <v>7</v>
      </c>
      <c r="AX446" s="11" t="s">
        <v>75</v>
      </c>
      <c r="AY446" s="220" t="s">
        <v>172</v>
      </c>
    </row>
    <row r="447" spans="2:65" s="11" customFormat="1">
      <c r="B447" s="209"/>
      <c r="C447" s="210"/>
      <c r="D447" s="211" t="s">
        <v>181</v>
      </c>
      <c r="E447" s="212" t="s">
        <v>22</v>
      </c>
      <c r="F447" s="213" t="s">
        <v>701</v>
      </c>
      <c r="G447" s="210"/>
      <c r="H447" s="214">
        <v>7.9</v>
      </c>
      <c r="I447" s="215"/>
      <c r="J447" s="215"/>
      <c r="K447" s="210"/>
      <c r="L447" s="210"/>
      <c r="M447" s="216"/>
      <c r="N447" s="217"/>
      <c r="O447" s="218"/>
      <c r="P447" s="218"/>
      <c r="Q447" s="218"/>
      <c r="R447" s="218"/>
      <c r="S447" s="218"/>
      <c r="T447" s="218"/>
      <c r="U447" s="218"/>
      <c r="V447" s="218"/>
      <c r="W447" s="218"/>
      <c r="X447" s="219"/>
      <c r="AT447" s="220" t="s">
        <v>181</v>
      </c>
      <c r="AU447" s="220" t="s">
        <v>89</v>
      </c>
      <c r="AV447" s="11" t="s">
        <v>89</v>
      </c>
      <c r="AW447" s="11" t="s">
        <v>7</v>
      </c>
      <c r="AX447" s="11" t="s">
        <v>75</v>
      </c>
      <c r="AY447" s="220" t="s">
        <v>172</v>
      </c>
    </row>
    <row r="448" spans="2:65" s="12" customFormat="1">
      <c r="B448" s="221"/>
      <c r="C448" s="222"/>
      <c r="D448" s="223" t="s">
        <v>181</v>
      </c>
      <c r="E448" s="224" t="s">
        <v>22</v>
      </c>
      <c r="F448" s="225" t="s">
        <v>183</v>
      </c>
      <c r="G448" s="222"/>
      <c r="H448" s="226">
        <v>9.9</v>
      </c>
      <c r="I448" s="227"/>
      <c r="J448" s="227"/>
      <c r="K448" s="222"/>
      <c r="L448" s="222"/>
      <c r="M448" s="228"/>
      <c r="N448" s="229"/>
      <c r="O448" s="230"/>
      <c r="P448" s="230"/>
      <c r="Q448" s="230"/>
      <c r="R448" s="230"/>
      <c r="S448" s="230"/>
      <c r="T448" s="230"/>
      <c r="U448" s="230"/>
      <c r="V448" s="230"/>
      <c r="W448" s="230"/>
      <c r="X448" s="231"/>
      <c r="AT448" s="232" t="s">
        <v>181</v>
      </c>
      <c r="AU448" s="232" t="s">
        <v>89</v>
      </c>
      <c r="AV448" s="12" t="s">
        <v>179</v>
      </c>
      <c r="AW448" s="12" t="s">
        <v>7</v>
      </c>
      <c r="AX448" s="12" t="s">
        <v>80</v>
      </c>
      <c r="AY448" s="232" t="s">
        <v>172</v>
      </c>
    </row>
    <row r="449" spans="2:65" s="1" customFormat="1" ht="31.5" customHeight="1">
      <c r="B449" s="40"/>
      <c r="C449" s="197" t="s">
        <v>702</v>
      </c>
      <c r="D449" s="197" t="s">
        <v>174</v>
      </c>
      <c r="E449" s="198" t="s">
        <v>703</v>
      </c>
      <c r="F449" s="199" t="s">
        <v>704</v>
      </c>
      <c r="G449" s="200" t="s">
        <v>587</v>
      </c>
      <c r="H449" s="201">
        <v>21.9</v>
      </c>
      <c r="I449" s="202"/>
      <c r="J449" s="202"/>
      <c r="K449" s="203">
        <f>ROUND(P449*H449,2)</f>
        <v>0</v>
      </c>
      <c r="L449" s="199" t="s">
        <v>22</v>
      </c>
      <c r="M449" s="60"/>
      <c r="N449" s="204" t="s">
        <v>22</v>
      </c>
      <c r="O449" s="205" t="s">
        <v>44</v>
      </c>
      <c r="P449" s="129">
        <f>I449+J449</f>
        <v>0</v>
      </c>
      <c r="Q449" s="129">
        <f>ROUND(I449*H449,2)</f>
        <v>0</v>
      </c>
      <c r="R449" s="129">
        <f>ROUND(J449*H449,2)</f>
        <v>0</v>
      </c>
      <c r="S449" s="41"/>
      <c r="T449" s="206">
        <f>S449*H449</f>
        <v>0</v>
      </c>
      <c r="U449" s="206">
        <v>2.2000000000000001E-4</v>
      </c>
      <c r="V449" s="206">
        <f>U449*H449</f>
        <v>4.8180000000000002E-3</v>
      </c>
      <c r="W449" s="206">
        <v>0</v>
      </c>
      <c r="X449" s="207">
        <f>W449*H449</f>
        <v>0</v>
      </c>
      <c r="AR449" s="23" t="s">
        <v>179</v>
      </c>
      <c r="AT449" s="23" t="s">
        <v>174</v>
      </c>
      <c r="AU449" s="23" t="s">
        <v>89</v>
      </c>
      <c r="AY449" s="23" t="s">
        <v>172</v>
      </c>
      <c r="BE449" s="208">
        <f>IF(O449="základní",K449,0)</f>
        <v>0</v>
      </c>
      <c r="BF449" s="208">
        <f>IF(O449="snížená",K449,0)</f>
        <v>0</v>
      </c>
      <c r="BG449" s="208">
        <f>IF(O449="zákl. přenesená",K449,0)</f>
        <v>0</v>
      </c>
      <c r="BH449" s="208">
        <f>IF(O449="sníž. přenesená",K449,0)</f>
        <v>0</v>
      </c>
      <c r="BI449" s="208">
        <f>IF(O449="nulová",K449,0)</f>
        <v>0</v>
      </c>
      <c r="BJ449" s="23" t="s">
        <v>80</v>
      </c>
      <c r="BK449" s="208">
        <f>ROUND(P449*H449,2)</f>
        <v>0</v>
      </c>
      <c r="BL449" s="23" t="s">
        <v>179</v>
      </c>
      <c r="BM449" s="23" t="s">
        <v>705</v>
      </c>
    </row>
    <row r="450" spans="2:65" s="1" customFormat="1" ht="27">
      <c r="B450" s="40"/>
      <c r="C450" s="62"/>
      <c r="D450" s="211" t="s">
        <v>217</v>
      </c>
      <c r="E450" s="62"/>
      <c r="F450" s="233" t="s">
        <v>706</v>
      </c>
      <c r="G450" s="62"/>
      <c r="H450" s="62"/>
      <c r="I450" s="163"/>
      <c r="J450" s="163"/>
      <c r="K450" s="62"/>
      <c r="L450" s="62"/>
      <c r="M450" s="60"/>
      <c r="N450" s="234"/>
      <c r="O450" s="41"/>
      <c r="P450" s="41"/>
      <c r="Q450" s="41"/>
      <c r="R450" s="41"/>
      <c r="S450" s="41"/>
      <c r="T450" s="41"/>
      <c r="U450" s="41"/>
      <c r="V450" s="41"/>
      <c r="W450" s="41"/>
      <c r="X450" s="76"/>
      <c r="AT450" s="23" t="s">
        <v>217</v>
      </c>
      <c r="AU450" s="23" t="s">
        <v>89</v>
      </c>
    </row>
    <row r="451" spans="2:65" s="11" customFormat="1">
      <c r="B451" s="209"/>
      <c r="C451" s="210"/>
      <c r="D451" s="211" t="s">
        <v>181</v>
      </c>
      <c r="E451" s="212" t="s">
        <v>22</v>
      </c>
      <c r="F451" s="213" t="s">
        <v>707</v>
      </c>
      <c r="G451" s="210"/>
      <c r="H451" s="214">
        <v>2.4</v>
      </c>
      <c r="I451" s="215"/>
      <c r="J451" s="215"/>
      <c r="K451" s="210"/>
      <c r="L451" s="210"/>
      <c r="M451" s="216"/>
      <c r="N451" s="217"/>
      <c r="O451" s="218"/>
      <c r="P451" s="218"/>
      <c r="Q451" s="218"/>
      <c r="R451" s="218"/>
      <c r="S451" s="218"/>
      <c r="T451" s="218"/>
      <c r="U451" s="218"/>
      <c r="V451" s="218"/>
      <c r="W451" s="218"/>
      <c r="X451" s="219"/>
      <c r="AT451" s="220" t="s">
        <v>181</v>
      </c>
      <c r="AU451" s="220" t="s">
        <v>89</v>
      </c>
      <c r="AV451" s="11" t="s">
        <v>89</v>
      </c>
      <c r="AW451" s="11" t="s">
        <v>7</v>
      </c>
      <c r="AX451" s="11" t="s">
        <v>75</v>
      </c>
      <c r="AY451" s="220" t="s">
        <v>172</v>
      </c>
    </row>
    <row r="452" spans="2:65" s="11" customFormat="1">
      <c r="B452" s="209"/>
      <c r="C452" s="210"/>
      <c r="D452" s="211" t="s">
        <v>181</v>
      </c>
      <c r="E452" s="212" t="s">
        <v>22</v>
      </c>
      <c r="F452" s="213" t="s">
        <v>708</v>
      </c>
      <c r="G452" s="210"/>
      <c r="H452" s="214">
        <v>1.6</v>
      </c>
      <c r="I452" s="215"/>
      <c r="J452" s="215"/>
      <c r="K452" s="210"/>
      <c r="L452" s="210"/>
      <c r="M452" s="216"/>
      <c r="N452" s="217"/>
      <c r="O452" s="218"/>
      <c r="P452" s="218"/>
      <c r="Q452" s="218"/>
      <c r="R452" s="218"/>
      <c r="S452" s="218"/>
      <c r="T452" s="218"/>
      <c r="U452" s="218"/>
      <c r="V452" s="218"/>
      <c r="W452" s="218"/>
      <c r="X452" s="219"/>
      <c r="AT452" s="220" t="s">
        <v>181</v>
      </c>
      <c r="AU452" s="220" t="s">
        <v>89</v>
      </c>
      <c r="AV452" s="11" t="s">
        <v>89</v>
      </c>
      <c r="AW452" s="11" t="s">
        <v>7</v>
      </c>
      <c r="AX452" s="11" t="s">
        <v>75</v>
      </c>
      <c r="AY452" s="220" t="s">
        <v>172</v>
      </c>
    </row>
    <row r="453" spans="2:65" s="11" customFormat="1">
      <c r="B453" s="209"/>
      <c r="C453" s="210"/>
      <c r="D453" s="211" t="s">
        <v>181</v>
      </c>
      <c r="E453" s="212" t="s">
        <v>22</v>
      </c>
      <c r="F453" s="213" t="s">
        <v>709</v>
      </c>
      <c r="G453" s="210"/>
      <c r="H453" s="214">
        <v>4</v>
      </c>
      <c r="I453" s="215"/>
      <c r="J453" s="215"/>
      <c r="K453" s="210"/>
      <c r="L453" s="210"/>
      <c r="M453" s="216"/>
      <c r="N453" s="217"/>
      <c r="O453" s="218"/>
      <c r="P453" s="218"/>
      <c r="Q453" s="218"/>
      <c r="R453" s="218"/>
      <c r="S453" s="218"/>
      <c r="T453" s="218"/>
      <c r="U453" s="218"/>
      <c r="V453" s="218"/>
      <c r="W453" s="218"/>
      <c r="X453" s="219"/>
      <c r="AT453" s="220" t="s">
        <v>181</v>
      </c>
      <c r="AU453" s="220" t="s">
        <v>89</v>
      </c>
      <c r="AV453" s="11" t="s">
        <v>89</v>
      </c>
      <c r="AW453" s="11" t="s">
        <v>7</v>
      </c>
      <c r="AX453" s="11" t="s">
        <v>75</v>
      </c>
      <c r="AY453" s="220" t="s">
        <v>172</v>
      </c>
    </row>
    <row r="454" spans="2:65" s="11" customFormat="1">
      <c r="B454" s="209"/>
      <c r="C454" s="210"/>
      <c r="D454" s="211" t="s">
        <v>181</v>
      </c>
      <c r="E454" s="212" t="s">
        <v>22</v>
      </c>
      <c r="F454" s="213" t="s">
        <v>710</v>
      </c>
      <c r="G454" s="210"/>
      <c r="H454" s="214">
        <v>9</v>
      </c>
      <c r="I454" s="215"/>
      <c r="J454" s="215"/>
      <c r="K454" s="210"/>
      <c r="L454" s="210"/>
      <c r="M454" s="216"/>
      <c r="N454" s="217"/>
      <c r="O454" s="218"/>
      <c r="P454" s="218"/>
      <c r="Q454" s="218"/>
      <c r="R454" s="218"/>
      <c r="S454" s="218"/>
      <c r="T454" s="218"/>
      <c r="U454" s="218"/>
      <c r="V454" s="218"/>
      <c r="W454" s="218"/>
      <c r="X454" s="219"/>
      <c r="AT454" s="220" t="s">
        <v>181</v>
      </c>
      <c r="AU454" s="220" t="s">
        <v>89</v>
      </c>
      <c r="AV454" s="11" t="s">
        <v>89</v>
      </c>
      <c r="AW454" s="11" t="s">
        <v>7</v>
      </c>
      <c r="AX454" s="11" t="s">
        <v>75</v>
      </c>
      <c r="AY454" s="220" t="s">
        <v>172</v>
      </c>
    </row>
    <row r="455" spans="2:65" s="11" customFormat="1">
      <c r="B455" s="209"/>
      <c r="C455" s="210"/>
      <c r="D455" s="211" t="s">
        <v>181</v>
      </c>
      <c r="E455" s="212" t="s">
        <v>22</v>
      </c>
      <c r="F455" s="213" t="s">
        <v>711</v>
      </c>
      <c r="G455" s="210"/>
      <c r="H455" s="214">
        <v>4.0999999999999996</v>
      </c>
      <c r="I455" s="215"/>
      <c r="J455" s="215"/>
      <c r="K455" s="210"/>
      <c r="L455" s="210"/>
      <c r="M455" s="216"/>
      <c r="N455" s="217"/>
      <c r="O455" s="218"/>
      <c r="P455" s="218"/>
      <c r="Q455" s="218"/>
      <c r="R455" s="218"/>
      <c r="S455" s="218"/>
      <c r="T455" s="218"/>
      <c r="U455" s="218"/>
      <c r="V455" s="218"/>
      <c r="W455" s="218"/>
      <c r="X455" s="219"/>
      <c r="AT455" s="220" t="s">
        <v>181</v>
      </c>
      <c r="AU455" s="220" t="s">
        <v>89</v>
      </c>
      <c r="AV455" s="11" t="s">
        <v>89</v>
      </c>
      <c r="AW455" s="11" t="s">
        <v>7</v>
      </c>
      <c r="AX455" s="11" t="s">
        <v>75</v>
      </c>
      <c r="AY455" s="220" t="s">
        <v>172</v>
      </c>
    </row>
    <row r="456" spans="2:65" s="11" customFormat="1">
      <c r="B456" s="209"/>
      <c r="C456" s="210"/>
      <c r="D456" s="211" t="s">
        <v>181</v>
      </c>
      <c r="E456" s="212" t="s">
        <v>22</v>
      </c>
      <c r="F456" s="213" t="s">
        <v>712</v>
      </c>
      <c r="G456" s="210"/>
      <c r="H456" s="214">
        <v>0.8</v>
      </c>
      <c r="I456" s="215"/>
      <c r="J456" s="215"/>
      <c r="K456" s="210"/>
      <c r="L456" s="210"/>
      <c r="M456" s="216"/>
      <c r="N456" s="217"/>
      <c r="O456" s="218"/>
      <c r="P456" s="218"/>
      <c r="Q456" s="218"/>
      <c r="R456" s="218"/>
      <c r="S456" s="218"/>
      <c r="T456" s="218"/>
      <c r="U456" s="218"/>
      <c r="V456" s="218"/>
      <c r="W456" s="218"/>
      <c r="X456" s="219"/>
      <c r="AT456" s="220" t="s">
        <v>181</v>
      </c>
      <c r="AU456" s="220" t="s">
        <v>89</v>
      </c>
      <c r="AV456" s="11" t="s">
        <v>89</v>
      </c>
      <c r="AW456" s="11" t="s">
        <v>7</v>
      </c>
      <c r="AX456" s="11" t="s">
        <v>75</v>
      </c>
      <c r="AY456" s="220" t="s">
        <v>172</v>
      </c>
    </row>
    <row r="457" spans="2:65" s="12" customFormat="1">
      <c r="B457" s="221"/>
      <c r="C457" s="222"/>
      <c r="D457" s="223" t="s">
        <v>181</v>
      </c>
      <c r="E457" s="224" t="s">
        <v>22</v>
      </c>
      <c r="F457" s="225" t="s">
        <v>183</v>
      </c>
      <c r="G457" s="222"/>
      <c r="H457" s="226">
        <v>21.9</v>
      </c>
      <c r="I457" s="227"/>
      <c r="J457" s="227"/>
      <c r="K457" s="222"/>
      <c r="L457" s="222"/>
      <c r="M457" s="228"/>
      <c r="N457" s="229"/>
      <c r="O457" s="230"/>
      <c r="P457" s="230"/>
      <c r="Q457" s="230"/>
      <c r="R457" s="230"/>
      <c r="S457" s="230"/>
      <c r="T457" s="230"/>
      <c r="U457" s="230"/>
      <c r="V457" s="230"/>
      <c r="W457" s="230"/>
      <c r="X457" s="231"/>
      <c r="AT457" s="232" t="s">
        <v>181</v>
      </c>
      <c r="AU457" s="232" t="s">
        <v>89</v>
      </c>
      <c r="AV457" s="12" t="s">
        <v>179</v>
      </c>
      <c r="AW457" s="12" t="s">
        <v>7</v>
      </c>
      <c r="AX457" s="12" t="s">
        <v>80</v>
      </c>
      <c r="AY457" s="232" t="s">
        <v>172</v>
      </c>
    </row>
    <row r="458" spans="2:65" s="1" customFormat="1" ht="22.5" customHeight="1">
      <c r="B458" s="40"/>
      <c r="C458" s="197" t="s">
        <v>713</v>
      </c>
      <c r="D458" s="197" t="s">
        <v>174</v>
      </c>
      <c r="E458" s="198" t="s">
        <v>714</v>
      </c>
      <c r="F458" s="199" t="s">
        <v>715</v>
      </c>
      <c r="G458" s="200" t="s">
        <v>716</v>
      </c>
      <c r="H458" s="201">
        <v>1</v>
      </c>
      <c r="I458" s="202"/>
      <c r="J458" s="202"/>
      <c r="K458" s="203">
        <f>ROUND(P458*H458,2)</f>
        <v>0</v>
      </c>
      <c r="L458" s="199" t="s">
        <v>22</v>
      </c>
      <c r="M458" s="60"/>
      <c r="N458" s="204" t="s">
        <v>22</v>
      </c>
      <c r="O458" s="205" t="s">
        <v>44</v>
      </c>
      <c r="P458" s="129">
        <f>I458+J458</f>
        <v>0</v>
      </c>
      <c r="Q458" s="129">
        <f>ROUND(I458*H458,2)</f>
        <v>0</v>
      </c>
      <c r="R458" s="129">
        <f>ROUND(J458*H458,2)</f>
        <v>0</v>
      </c>
      <c r="S458" s="41"/>
      <c r="T458" s="206">
        <f>S458*H458</f>
        <v>0</v>
      </c>
      <c r="U458" s="206">
        <v>0</v>
      </c>
      <c r="V458" s="206">
        <f>U458*H458</f>
        <v>0</v>
      </c>
      <c r="W458" s="206">
        <v>0</v>
      </c>
      <c r="X458" s="207">
        <f>W458*H458</f>
        <v>0</v>
      </c>
      <c r="AR458" s="23" t="s">
        <v>179</v>
      </c>
      <c r="AT458" s="23" t="s">
        <v>174</v>
      </c>
      <c r="AU458" s="23" t="s">
        <v>89</v>
      </c>
      <c r="AY458" s="23" t="s">
        <v>172</v>
      </c>
      <c r="BE458" s="208">
        <f>IF(O458="základní",K458,0)</f>
        <v>0</v>
      </c>
      <c r="BF458" s="208">
        <f>IF(O458="snížená",K458,0)</f>
        <v>0</v>
      </c>
      <c r="BG458" s="208">
        <f>IF(O458="zákl. přenesená",K458,0)</f>
        <v>0</v>
      </c>
      <c r="BH458" s="208">
        <f>IF(O458="sníž. přenesená",K458,0)</f>
        <v>0</v>
      </c>
      <c r="BI458" s="208">
        <f>IF(O458="nulová",K458,0)</f>
        <v>0</v>
      </c>
      <c r="BJ458" s="23" t="s">
        <v>80</v>
      </c>
      <c r="BK458" s="208">
        <f>ROUND(P458*H458,2)</f>
        <v>0</v>
      </c>
      <c r="BL458" s="23" t="s">
        <v>179</v>
      </c>
      <c r="BM458" s="23" t="s">
        <v>717</v>
      </c>
    </row>
    <row r="459" spans="2:65" s="1" customFormat="1" ht="22.5" customHeight="1">
      <c r="B459" s="40"/>
      <c r="C459" s="197" t="s">
        <v>718</v>
      </c>
      <c r="D459" s="197" t="s">
        <v>174</v>
      </c>
      <c r="E459" s="198" t="s">
        <v>719</v>
      </c>
      <c r="F459" s="199" t="s">
        <v>720</v>
      </c>
      <c r="G459" s="200" t="s">
        <v>716</v>
      </c>
      <c r="H459" s="201">
        <v>1</v>
      </c>
      <c r="I459" s="202"/>
      <c r="J459" s="202"/>
      <c r="K459" s="203">
        <f>ROUND(P459*H459,2)</f>
        <v>0</v>
      </c>
      <c r="L459" s="199" t="s">
        <v>22</v>
      </c>
      <c r="M459" s="60"/>
      <c r="N459" s="204" t="s">
        <v>22</v>
      </c>
      <c r="O459" s="205" t="s">
        <v>44</v>
      </c>
      <c r="P459" s="129">
        <f>I459+J459</f>
        <v>0</v>
      </c>
      <c r="Q459" s="129">
        <f>ROUND(I459*H459,2)</f>
        <v>0</v>
      </c>
      <c r="R459" s="129">
        <f>ROUND(J459*H459,2)</f>
        <v>0</v>
      </c>
      <c r="S459" s="41"/>
      <c r="T459" s="206">
        <f>S459*H459</f>
        <v>0</v>
      </c>
      <c r="U459" s="206">
        <v>0</v>
      </c>
      <c r="V459" s="206">
        <f>U459*H459</f>
        <v>0</v>
      </c>
      <c r="W459" s="206">
        <v>0</v>
      </c>
      <c r="X459" s="207">
        <f>W459*H459</f>
        <v>0</v>
      </c>
      <c r="AR459" s="23" t="s">
        <v>179</v>
      </c>
      <c r="AT459" s="23" t="s">
        <v>174</v>
      </c>
      <c r="AU459" s="23" t="s">
        <v>89</v>
      </c>
      <c r="AY459" s="23" t="s">
        <v>172</v>
      </c>
      <c r="BE459" s="208">
        <f>IF(O459="základní",K459,0)</f>
        <v>0</v>
      </c>
      <c r="BF459" s="208">
        <f>IF(O459="snížená",K459,0)</f>
        <v>0</v>
      </c>
      <c r="BG459" s="208">
        <f>IF(O459="zákl. přenesená",K459,0)</f>
        <v>0</v>
      </c>
      <c r="BH459" s="208">
        <f>IF(O459="sníž. přenesená",K459,0)</f>
        <v>0</v>
      </c>
      <c r="BI459" s="208">
        <f>IF(O459="nulová",K459,0)</f>
        <v>0</v>
      </c>
      <c r="BJ459" s="23" t="s">
        <v>80</v>
      </c>
      <c r="BK459" s="208">
        <f>ROUND(P459*H459,2)</f>
        <v>0</v>
      </c>
      <c r="BL459" s="23" t="s">
        <v>179</v>
      </c>
      <c r="BM459" s="23" t="s">
        <v>721</v>
      </c>
    </row>
    <row r="460" spans="2:65" s="1" customFormat="1" ht="81">
      <c r="B460" s="40"/>
      <c r="C460" s="62"/>
      <c r="D460" s="223" t="s">
        <v>217</v>
      </c>
      <c r="E460" s="62"/>
      <c r="F460" s="262" t="s">
        <v>722</v>
      </c>
      <c r="G460" s="62"/>
      <c r="H460" s="62"/>
      <c r="I460" s="163"/>
      <c r="J460" s="163"/>
      <c r="K460" s="62"/>
      <c r="L460" s="62"/>
      <c r="M460" s="60"/>
      <c r="N460" s="234"/>
      <c r="O460" s="41"/>
      <c r="P460" s="41"/>
      <c r="Q460" s="41"/>
      <c r="R460" s="41"/>
      <c r="S460" s="41"/>
      <c r="T460" s="41"/>
      <c r="U460" s="41"/>
      <c r="V460" s="41"/>
      <c r="W460" s="41"/>
      <c r="X460" s="76"/>
      <c r="AT460" s="23" t="s">
        <v>217</v>
      </c>
      <c r="AU460" s="23" t="s">
        <v>89</v>
      </c>
    </row>
    <row r="461" spans="2:65" s="1" customFormat="1" ht="22.5" customHeight="1">
      <c r="B461" s="40"/>
      <c r="C461" s="197" t="s">
        <v>723</v>
      </c>
      <c r="D461" s="197" t="s">
        <v>174</v>
      </c>
      <c r="E461" s="198" t="s">
        <v>724</v>
      </c>
      <c r="F461" s="199" t="s">
        <v>725</v>
      </c>
      <c r="G461" s="200" t="s">
        <v>716</v>
      </c>
      <c r="H461" s="201">
        <v>1</v>
      </c>
      <c r="I461" s="202"/>
      <c r="J461" s="202"/>
      <c r="K461" s="203">
        <f>ROUND(P461*H461,2)</f>
        <v>0</v>
      </c>
      <c r="L461" s="199" t="s">
        <v>22</v>
      </c>
      <c r="M461" s="60"/>
      <c r="N461" s="204" t="s">
        <v>22</v>
      </c>
      <c r="O461" s="205" t="s">
        <v>44</v>
      </c>
      <c r="P461" s="129">
        <f>I461+J461</f>
        <v>0</v>
      </c>
      <c r="Q461" s="129">
        <f>ROUND(I461*H461,2)</f>
        <v>0</v>
      </c>
      <c r="R461" s="129">
        <f>ROUND(J461*H461,2)</f>
        <v>0</v>
      </c>
      <c r="S461" s="41"/>
      <c r="T461" s="206">
        <f>S461*H461</f>
        <v>0</v>
      </c>
      <c r="U461" s="206">
        <v>0</v>
      </c>
      <c r="V461" s="206">
        <f>U461*H461</f>
        <v>0</v>
      </c>
      <c r="W461" s="206">
        <v>0</v>
      </c>
      <c r="X461" s="207">
        <f>W461*H461</f>
        <v>0</v>
      </c>
      <c r="AR461" s="23" t="s">
        <v>179</v>
      </c>
      <c r="AT461" s="23" t="s">
        <v>174</v>
      </c>
      <c r="AU461" s="23" t="s">
        <v>89</v>
      </c>
      <c r="AY461" s="23" t="s">
        <v>172</v>
      </c>
      <c r="BE461" s="208">
        <f>IF(O461="základní",K461,0)</f>
        <v>0</v>
      </c>
      <c r="BF461" s="208">
        <f>IF(O461="snížená",K461,0)</f>
        <v>0</v>
      </c>
      <c r="BG461" s="208">
        <f>IF(O461="zákl. přenesená",K461,0)</f>
        <v>0</v>
      </c>
      <c r="BH461" s="208">
        <f>IF(O461="sníž. přenesená",K461,0)</f>
        <v>0</v>
      </c>
      <c r="BI461" s="208">
        <f>IF(O461="nulová",K461,0)</f>
        <v>0</v>
      </c>
      <c r="BJ461" s="23" t="s">
        <v>80</v>
      </c>
      <c r="BK461" s="208">
        <f>ROUND(P461*H461,2)</f>
        <v>0</v>
      </c>
      <c r="BL461" s="23" t="s">
        <v>179</v>
      </c>
      <c r="BM461" s="23" t="s">
        <v>726</v>
      </c>
    </row>
    <row r="462" spans="2:65" s="1" customFormat="1" ht="94.5">
      <c r="B462" s="40"/>
      <c r="C462" s="62"/>
      <c r="D462" s="223" t="s">
        <v>217</v>
      </c>
      <c r="E462" s="62"/>
      <c r="F462" s="262" t="s">
        <v>727</v>
      </c>
      <c r="G462" s="62"/>
      <c r="H462" s="62"/>
      <c r="I462" s="163"/>
      <c r="J462" s="163"/>
      <c r="K462" s="62"/>
      <c r="L462" s="62"/>
      <c r="M462" s="60"/>
      <c r="N462" s="234"/>
      <c r="O462" s="41"/>
      <c r="P462" s="41"/>
      <c r="Q462" s="41"/>
      <c r="R462" s="41"/>
      <c r="S462" s="41"/>
      <c r="T462" s="41"/>
      <c r="U462" s="41"/>
      <c r="V462" s="41"/>
      <c r="W462" s="41"/>
      <c r="X462" s="76"/>
      <c r="AT462" s="23" t="s">
        <v>217</v>
      </c>
      <c r="AU462" s="23" t="s">
        <v>89</v>
      </c>
    </row>
    <row r="463" spans="2:65" s="1" customFormat="1" ht="22.5" customHeight="1">
      <c r="B463" s="40"/>
      <c r="C463" s="197" t="s">
        <v>728</v>
      </c>
      <c r="D463" s="197" t="s">
        <v>174</v>
      </c>
      <c r="E463" s="198" t="s">
        <v>729</v>
      </c>
      <c r="F463" s="199" t="s">
        <v>730</v>
      </c>
      <c r="G463" s="200" t="s">
        <v>177</v>
      </c>
      <c r="H463" s="201">
        <v>20</v>
      </c>
      <c r="I463" s="202"/>
      <c r="J463" s="202"/>
      <c r="K463" s="203">
        <f>ROUND(P463*H463,2)</f>
        <v>0</v>
      </c>
      <c r="L463" s="199" t="s">
        <v>22</v>
      </c>
      <c r="M463" s="60"/>
      <c r="N463" s="204" t="s">
        <v>22</v>
      </c>
      <c r="O463" s="205" t="s">
        <v>44</v>
      </c>
      <c r="P463" s="129">
        <f>I463+J463</f>
        <v>0</v>
      </c>
      <c r="Q463" s="129">
        <f>ROUND(I463*H463,2)</f>
        <v>0</v>
      </c>
      <c r="R463" s="129">
        <f>ROUND(J463*H463,2)</f>
        <v>0</v>
      </c>
      <c r="S463" s="41"/>
      <c r="T463" s="206">
        <f>S463*H463</f>
        <v>0</v>
      </c>
      <c r="U463" s="206">
        <v>0</v>
      </c>
      <c r="V463" s="206">
        <f>U463*H463</f>
        <v>0</v>
      </c>
      <c r="W463" s="206">
        <v>0</v>
      </c>
      <c r="X463" s="207">
        <f>W463*H463</f>
        <v>0</v>
      </c>
      <c r="AR463" s="23" t="s">
        <v>179</v>
      </c>
      <c r="AT463" s="23" t="s">
        <v>174</v>
      </c>
      <c r="AU463" s="23" t="s">
        <v>89</v>
      </c>
      <c r="AY463" s="23" t="s">
        <v>172</v>
      </c>
      <c r="BE463" s="208">
        <f>IF(O463="základní",K463,0)</f>
        <v>0</v>
      </c>
      <c r="BF463" s="208">
        <f>IF(O463="snížená",K463,0)</f>
        <v>0</v>
      </c>
      <c r="BG463" s="208">
        <f>IF(O463="zákl. přenesená",K463,0)</f>
        <v>0</v>
      </c>
      <c r="BH463" s="208">
        <f>IF(O463="sníž. přenesená",K463,0)</f>
        <v>0</v>
      </c>
      <c r="BI463" s="208">
        <f>IF(O463="nulová",K463,0)</f>
        <v>0</v>
      </c>
      <c r="BJ463" s="23" t="s">
        <v>80</v>
      </c>
      <c r="BK463" s="208">
        <f>ROUND(P463*H463,2)</f>
        <v>0</v>
      </c>
      <c r="BL463" s="23" t="s">
        <v>179</v>
      </c>
      <c r="BM463" s="23" t="s">
        <v>731</v>
      </c>
    </row>
    <row r="464" spans="2:65" s="1" customFormat="1" ht="40.5">
      <c r="B464" s="40"/>
      <c r="C464" s="62"/>
      <c r="D464" s="211" t="s">
        <v>217</v>
      </c>
      <c r="E464" s="62"/>
      <c r="F464" s="233" t="s">
        <v>732</v>
      </c>
      <c r="G464" s="62"/>
      <c r="H464" s="62"/>
      <c r="I464" s="163"/>
      <c r="J464" s="163"/>
      <c r="K464" s="62"/>
      <c r="L464" s="62"/>
      <c r="M464" s="60"/>
      <c r="N464" s="234"/>
      <c r="O464" s="41"/>
      <c r="P464" s="41"/>
      <c r="Q464" s="41"/>
      <c r="R464" s="41"/>
      <c r="S464" s="41"/>
      <c r="T464" s="41"/>
      <c r="U464" s="41"/>
      <c r="V464" s="41"/>
      <c r="W464" s="41"/>
      <c r="X464" s="76"/>
      <c r="AT464" s="23" t="s">
        <v>217</v>
      </c>
      <c r="AU464" s="23" t="s">
        <v>89</v>
      </c>
    </row>
    <row r="465" spans="2:65" s="11" customFormat="1">
      <c r="B465" s="209"/>
      <c r="C465" s="210"/>
      <c r="D465" s="211" t="s">
        <v>181</v>
      </c>
      <c r="E465" s="212" t="s">
        <v>22</v>
      </c>
      <c r="F465" s="213" t="s">
        <v>733</v>
      </c>
      <c r="G465" s="210"/>
      <c r="H465" s="214">
        <v>13</v>
      </c>
      <c r="I465" s="215"/>
      <c r="J465" s="215"/>
      <c r="K465" s="210"/>
      <c r="L465" s="210"/>
      <c r="M465" s="216"/>
      <c r="N465" s="217"/>
      <c r="O465" s="218"/>
      <c r="P465" s="218"/>
      <c r="Q465" s="218"/>
      <c r="R465" s="218"/>
      <c r="S465" s="218"/>
      <c r="T465" s="218"/>
      <c r="U465" s="218"/>
      <c r="V465" s="218"/>
      <c r="W465" s="218"/>
      <c r="X465" s="219"/>
      <c r="AT465" s="220" t="s">
        <v>181</v>
      </c>
      <c r="AU465" s="220" t="s">
        <v>89</v>
      </c>
      <c r="AV465" s="11" t="s">
        <v>89</v>
      </c>
      <c r="AW465" s="11" t="s">
        <v>7</v>
      </c>
      <c r="AX465" s="11" t="s">
        <v>75</v>
      </c>
      <c r="AY465" s="220" t="s">
        <v>172</v>
      </c>
    </row>
    <row r="466" spans="2:65" s="11" customFormat="1">
      <c r="B466" s="209"/>
      <c r="C466" s="210"/>
      <c r="D466" s="211" t="s">
        <v>181</v>
      </c>
      <c r="E466" s="212" t="s">
        <v>22</v>
      </c>
      <c r="F466" s="213" t="s">
        <v>734</v>
      </c>
      <c r="G466" s="210"/>
      <c r="H466" s="214">
        <v>7</v>
      </c>
      <c r="I466" s="215"/>
      <c r="J466" s="215"/>
      <c r="K466" s="210"/>
      <c r="L466" s="210"/>
      <c r="M466" s="216"/>
      <c r="N466" s="217"/>
      <c r="O466" s="218"/>
      <c r="P466" s="218"/>
      <c r="Q466" s="218"/>
      <c r="R466" s="218"/>
      <c r="S466" s="218"/>
      <c r="T466" s="218"/>
      <c r="U466" s="218"/>
      <c r="V466" s="218"/>
      <c r="W466" s="218"/>
      <c r="X466" s="219"/>
      <c r="AT466" s="220" t="s">
        <v>181</v>
      </c>
      <c r="AU466" s="220" t="s">
        <v>89</v>
      </c>
      <c r="AV466" s="11" t="s">
        <v>89</v>
      </c>
      <c r="AW466" s="11" t="s">
        <v>7</v>
      </c>
      <c r="AX466" s="11" t="s">
        <v>75</v>
      </c>
      <c r="AY466" s="220" t="s">
        <v>172</v>
      </c>
    </row>
    <row r="467" spans="2:65" s="12" customFormat="1">
      <c r="B467" s="221"/>
      <c r="C467" s="222"/>
      <c r="D467" s="223" t="s">
        <v>181</v>
      </c>
      <c r="E467" s="224" t="s">
        <v>22</v>
      </c>
      <c r="F467" s="225" t="s">
        <v>183</v>
      </c>
      <c r="G467" s="222"/>
      <c r="H467" s="226">
        <v>20</v>
      </c>
      <c r="I467" s="227"/>
      <c r="J467" s="227"/>
      <c r="K467" s="222"/>
      <c r="L467" s="222"/>
      <c r="M467" s="228"/>
      <c r="N467" s="229"/>
      <c r="O467" s="230"/>
      <c r="P467" s="230"/>
      <c r="Q467" s="230"/>
      <c r="R467" s="230"/>
      <c r="S467" s="230"/>
      <c r="T467" s="230"/>
      <c r="U467" s="230"/>
      <c r="V467" s="230"/>
      <c r="W467" s="230"/>
      <c r="X467" s="231"/>
      <c r="AT467" s="232" t="s">
        <v>181</v>
      </c>
      <c r="AU467" s="232" t="s">
        <v>89</v>
      </c>
      <c r="AV467" s="12" t="s">
        <v>179</v>
      </c>
      <c r="AW467" s="12" t="s">
        <v>7</v>
      </c>
      <c r="AX467" s="12" t="s">
        <v>80</v>
      </c>
      <c r="AY467" s="232" t="s">
        <v>172</v>
      </c>
    </row>
    <row r="468" spans="2:65" s="1" customFormat="1" ht="22.5" customHeight="1">
      <c r="B468" s="40"/>
      <c r="C468" s="197" t="s">
        <v>735</v>
      </c>
      <c r="D468" s="197" t="s">
        <v>174</v>
      </c>
      <c r="E468" s="198" t="s">
        <v>736</v>
      </c>
      <c r="F468" s="199" t="s">
        <v>737</v>
      </c>
      <c r="G468" s="200" t="s">
        <v>292</v>
      </c>
      <c r="H468" s="201">
        <v>0.66500000000000004</v>
      </c>
      <c r="I468" s="202"/>
      <c r="J468" s="202"/>
      <c r="K468" s="203">
        <f>ROUND(P468*H468,2)</f>
        <v>0</v>
      </c>
      <c r="L468" s="199" t="s">
        <v>22</v>
      </c>
      <c r="M468" s="60"/>
      <c r="N468" s="204" t="s">
        <v>22</v>
      </c>
      <c r="O468" s="205" t="s">
        <v>44</v>
      </c>
      <c r="P468" s="129">
        <f>I468+J468</f>
        <v>0</v>
      </c>
      <c r="Q468" s="129">
        <f>ROUND(I468*H468,2)</f>
        <v>0</v>
      </c>
      <c r="R468" s="129">
        <f>ROUND(J468*H468,2)</f>
        <v>0</v>
      </c>
      <c r="S468" s="41"/>
      <c r="T468" s="206">
        <f>S468*H468</f>
        <v>0</v>
      </c>
      <c r="U468" s="206">
        <v>0</v>
      </c>
      <c r="V468" s="206">
        <f>U468*H468</f>
        <v>0</v>
      </c>
      <c r="W468" s="206">
        <v>1</v>
      </c>
      <c r="X468" s="207">
        <f>W468*H468</f>
        <v>0.66500000000000004</v>
      </c>
      <c r="AR468" s="23" t="s">
        <v>179</v>
      </c>
      <c r="AT468" s="23" t="s">
        <v>174</v>
      </c>
      <c r="AU468" s="23" t="s">
        <v>89</v>
      </c>
      <c r="AY468" s="23" t="s">
        <v>172</v>
      </c>
      <c r="BE468" s="208">
        <f>IF(O468="základní",K468,0)</f>
        <v>0</v>
      </c>
      <c r="BF468" s="208">
        <f>IF(O468="snížená",K468,0)</f>
        <v>0</v>
      </c>
      <c r="BG468" s="208">
        <f>IF(O468="zákl. přenesená",K468,0)</f>
        <v>0</v>
      </c>
      <c r="BH468" s="208">
        <f>IF(O468="sníž. přenesená",K468,0)</f>
        <v>0</v>
      </c>
      <c r="BI468" s="208">
        <f>IF(O468="nulová",K468,0)</f>
        <v>0</v>
      </c>
      <c r="BJ468" s="23" t="s">
        <v>80</v>
      </c>
      <c r="BK468" s="208">
        <f>ROUND(P468*H468,2)</f>
        <v>0</v>
      </c>
      <c r="BL468" s="23" t="s">
        <v>179</v>
      </c>
      <c r="BM468" s="23" t="s">
        <v>738</v>
      </c>
    </row>
    <row r="469" spans="2:65" s="1" customFormat="1" ht="27">
      <c r="B469" s="40"/>
      <c r="C469" s="62"/>
      <c r="D469" s="211" t="s">
        <v>217</v>
      </c>
      <c r="E469" s="62"/>
      <c r="F469" s="233" t="s">
        <v>739</v>
      </c>
      <c r="G469" s="62"/>
      <c r="H469" s="62"/>
      <c r="I469" s="163"/>
      <c r="J469" s="163"/>
      <c r="K469" s="62"/>
      <c r="L469" s="62"/>
      <c r="M469" s="60"/>
      <c r="N469" s="234"/>
      <c r="O469" s="41"/>
      <c r="P469" s="41"/>
      <c r="Q469" s="41"/>
      <c r="R469" s="41"/>
      <c r="S469" s="41"/>
      <c r="T469" s="41"/>
      <c r="U469" s="41"/>
      <c r="V469" s="41"/>
      <c r="W469" s="41"/>
      <c r="X469" s="76"/>
      <c r="AT469" s="23" t="s">
        <v>217</v>
      </c>
      <c r="AU469" s="23" t="s">
        <v>89</v>
      </c>
    </row>
    <row r="470" spans="2:65" s="11" customFormat="1">
      <c r="B470" s="209"/>
      <c r="C470" s="210"/>
      <c r="D470" s="211" t="s">
        <v>181</v>
      </c>
      <c r="E470" s="212" t="s">
        <v>22</v>
      </c>
      <c r="F470" s="213" t="s">
        <v>740</v>
      </c>
      <c r="G470" s="210"/>
      <c r="H470" s="214">
        <v>0.66500000000000004</v>
      </c>
      <c r="I470" s="215"/>
      <c r="J470" s="215"/>
      <c r="K470" s="210"/>
      <c r="L470" s="210"/>
      <c r="M470" s="216"/>
      <c r="N470" s="217"/>
      <c r="O470" s="218"/>
      <c r="P470" s="218"/>
      <c r="Q470" s="218"/>
      <c r="R470" s="218"/>
      <c r="S470" s="218"/>
      <c r="T470" s="218"/>
      <c r="U470" s="218"/>
      <c r="V470" s="218"/>
      <c r="W470" s="218"/>
      <c r="X470" s="219"/>
      <c r="AT470" s="220" t="s">
        <v>181</v>
      </c>
      <c r="AU470" s="220" t="s">
        <v>89</v>
      </c>
      <c r="AV470" s="11" t="s">
        <v>89</v>
      </c>
      <c r="AW470" s="11" t="s">
        <v>7</v>
      </c>
      <c r="AX470" s="11" t="s">
        <v>75</v>
      </c>
      <c r="AY470" s="220" t="s">
        <v>172</v>
      </c>
    </row>
    <row r="471" spans="2:65" s="12" customFormat="1">
      <c r="B471" s="221"/>
      <c r="C471" s="222"/>
      <c r="D471" s="223" t="s">
        <v>181</v>
      </c>
      <c r="E471" s="224" t="s">
        <v>22</v>
      </c>
      <c r="F471" s="225" t="s">
        <v>183</v>
      </c>
      <c r="G471" s="222"/>
      <c r="H471" s="226">
        <v>0.66500000000000004</v>
      </c>
      <c r="I471" s="227"/>
      <c r="J471" s="227"/>
      <c r="K471" s="222"/>
      <c r="L471" s="222"/>
      <c r="M471" s="228"/>
      <c r="N471" s="229"/>
      <c r="O471" s="230"/>
      <c r="P471" s="230"/>
      <c r="Q471" s="230"/>
      <c r="R471" s="230"/>
      <c r="S471" s="230"/>
      <c r="T471" s="230"/>
      <c r="U471" s="230"/>
      <c r="V471" s="230"/>
      <c r="W471" s="230"/>
      <c r="X471" s="231"/>
      <c r="AT471" s="232" t="s">
        <v>181</v>
      </c>
      <c r="AU471" s="232" t="s">
        <v>89</v>
      </c>
      <c r="AV471" s="12" t="s">
        <v>179</v>
      </c>
      <c r="AW471" s="12" t="s">
        <v>7</v>
      </c>
      <c r="AX471" s="12" t="s">
        <v>80</v>
      </c>
      <c r="AY471" s="232" t="s">
        <v>172</v>
      </c>
    </row>
    <row r="472" spans="2:65" s="1" customFormat="1" ht="22.5" customHeight="1">
      <c r="B472" s="40"/>
      <c r="C472" s="197" t="s">
        <v>741</v>
      </c>
      <c r="D472" s="197" t="s">
        <v>174</v>
      </c>
      <c r="E472" s="198" t="s">
        <v>742</v>
      </c>
      <c r="F472" s="199" t="s">
        <v>743</v>
      </c>
      <c r="G472" s="200" t="s">
        <v>716</v>
      </c>
      <c r="H472" s="201">
        <v>1</v>
      </c>
      <c r="I472" s="202"/>
      <c r="J472" s="202"/>
      <c r="K472" s="203">
        <f>ROUND(P472*H472,2)</f>
        <v>0</v>
      </c>
      <c r="L472" s="199" t="s">
        <v>22</v>
      </c>
      <c r="M472" s="60"/>
      <c r="N472" s="204" t="s">
        <v>22</v>
      </c>
      <c r="O472" s="205" t="s">
        <v>44</v>
      </c>
      <c r="P472" s="129">
        <f>I472+J472</f>
        <v>0</v>
      </c>
      <c r="Q472" s="129">
        <f>ROUND(I472*H472,2)</f>
        <v>0</v>
      </c>
      <c r="R472" s="129">
        <f>ROUND(J472*H472,2)</f>
        <v>0</v>
      </c>
      <c r="S472" s="41"/>
      <c r="T472" s="206">
        <f>S472*H472</f>
        <v>0</v>
      </c>
      <c r="U472" s="206">
        <v>0</v>
      </c>
      <c r="V472" s="206">
        <f>U472*H472</f>
        <v>0</v>
      </c>
      <c r="W472" s="206">
        <v>0</v>
      </c>
      <c r="X472" s="207">
        <f>W472*H472</f>
        <v>0</v>
      </c>
      <c r="AR472" s="23" t="s">
        <v>179</v>
      </c>
      <c r="AT472" s="23" t="s">
        <v>174</v>
      </c>
      <c r="AU472" s="23" t="s">
        <v>89</v>
      </c>
      <c r="AY472" s="23" t="s">
        <v>172</v>
      </c>
      <c r="BE472" s="208">
        <f>IF(O472="základní",K472,0)</f>
        <v>0</v>
      </c>
      <c r="BF472" s="208">
        <f>IF(O472="snížená",K472,0)</f>
        <v>0</v>
      </c>
      <c r="BG472" s="208">
        <f>IF(O472="zákl. přenesená",K472,0)</f>
        <v>0</v>
      </c>
      <c r="BH472" s="208">
        <f>IF(O472="sníž. přenesená",K472,0)</f>
        <v>0</v>
      </c>
      <c r="BI472" s="208">
        <f>IF(O472="nulová",K472,0)</f>
        <v>0</v>
      </c>
      <c r="BJ472" s="23" t="s">
        <v>80</v>
      </c>
      <c r="BK472" s="208">
        <f>ROUND(P472*H472,2)</f>
        <v>0</v>
      </c>
      <c r="BL472" s="23" t="s">
        <v>179</v>
      </c>
      <c r="BM472" s="23" t="s">
        <v>744</v>
      </c>
    </row>
    <row r="473" spans="2:65" s="1" customFormat="1" ht="22.5" customHeight="1">
      <c r="B473" s="40"/>
      <c r="C473" s="197" t="s">
        <v>745</v>
      </c>
      <c r="D473" s="197" t="s">
        <v>174</v>
      </c>
      <c r="E473" s="198" t="s">
        <v>746</v>
      </c>
      <c r="F473" s="199" t="s">
        <v>747</v>
      </c>
      <c r="G473" s="200" t="s">
        <v>716</v>
      </c>
      <c r="H473" s="201">
        <v>1</v>
      </c>
      <c r="I473" s="202"/>
      <c r="J473" s="202"/>
      <c r="K473" s="203">
        <f>ROUND(P473*H473,2)</f>
        <v>0</v>
      </c>
      <c r="L473" s="199" t="s">
        <v>22</v>
      </c>
      <c r="M473" s="60"/>
      <c r="N473" s="204" t="s">
        <v>22</v>
      </c>
      <c r="O473" s="205" t="s">
        <v>44</v>
      </c>
      <c r="P473" s="129">
        <f>I473+J473</f>
        <v>0</v>
      </c>
      <c r="Q473" s="129">
        <f>ROUND(I473*H473,2)</f>
        <v>0</v>
      </c>
      <c r="R473" s="129">
        <f>ROUND(J473*H473,2)</f>
        <v>0</v>
      </c>
      <c r="S473" s="41"/>
      <c r="T473" s="206">
        <f>S473*H473</f>
        <v>0</v>
      </c>
      <c r="U473" s="206">
        <v>0</v>
      </c>
      <c r="V473" s="206">
        <f>U473*H473</f>
        <v>0</v>
      </c>
      <c r="W473" s="206">
        <v>0</v>
      </c>
      <c r="X473" s="207">
        <f>W473*H473</f>
        <v>0</v>
      </c>
      <c r="AR473" s="23" t="s">
        <v>179</v>
      </c>
      <c r="AT473" s="23" t="s">
        <v>174</v>
      </c>
      <c r="AU473" s="23" t="s">
        <v>89</v>
      </c>
      <c r="AY473" s="23" t="s">
        <v>172</v>
      </c>
      <c r="BE473" s="208">
        <f>IF(O473="základní",K473,0)</f>
        <v>0</v>
      </c>
      <c r="BF473" s="208">
        <f>IF(O473="snížená",K473,0)</f>
        <v>0</v>
      </c>
      <c r="BG473" s="208">
        <f>IF(O473="zákl. přenesená",K473,0)</f>
        <v>0</v>
      </c>
      <c r="BH473" s="208">
        <f>IF(O473="sníž. přenesená",K473,0)</f>
        <v>0</v>
      </c>
      <c r="BI473" s="208">
        <f>IF(O473="nulová",K473,0)</f>
        <v>0</v>
      </c>
      <c r="BJ473" s="23" t="s">
        <v>80</v>
      </c>
      <c r="BK473" s="208">
        <f>ROUND(P473*H473,2)</f>
        <v>0</v>
      </c>
      <c r="BL473" s="23" t="s">
        <v>179</v>
      </c>
      <c r="BM473" s="23" t="s">
        <v>748</v>
      </c>
    </row>
    <row r="474" spans="2:65" s="1" customFormat="1" ht="54">
      <c r="B474" s="40"/>
      <c r="C474" s="62"/>
      <c r="D474" s="223" t="s">
        <v>217</v>
      </c>
      <c r="E474" s="62"/>
      <c r="F474" s="262" t="s">
        <v>749</v>
      </c>
      <c r="G474" s="62"/>
      <c r="H474" s="62"/>
      <c r="I474" s="163"/>
      <c r="J474" s="163"/>
      <c r="K474" s="62"/>
      <c r="L474" s="62"/>
      <c r="M474" s="60"/>
      <c r="N474" s="234"/>
      <c r="O474" s="41"/>
      <c r="P474" s="41"/>
      <c r="Q474" s="41"/>
      <c r="R474" s="41"/>
      <c r="S474" s="41"/>
      <c r="T474" s="41"/>
      <c r="U474" s="41"/>
      <c r="V474" s="41"/>
      <c r="W474" s="41"/>
      <c r="X474" s="76"/>
      <c r="AT474" s="23" t="s">
        <v>217</v>
      </c>
      <c r="AU474" s="23" t="s">
        <v>89</v>
      </c>
    </row>
    <row r="475" spans="2:65" s="1" customFormat="1" ht="22.5" customHeight="1">
      <c r="B475" s="40"/>
      <c r="C475" s="197" t="s">
        <v>750</v>
      </c>
      <c r="D475" s="197" t="s">
        <v>174</v>
      </c>
      <c r="E475" s="198" t="s">
        <v>751</v>
      </c>
      <c r="F475" s="199" t="s">
        <v>752</v>
      </c>
      <c r="G475" s="200" t="s">
        <v>716</v>
      </c>
      <c r="H475" s="201">
        <v>1</v>
      </c>
      <c r="I475" s="202"/>
      <c r="J475" s="202"/>
      <c r="K475" s="203">
        <f>ROUND(P475*H475,2)</f>
        <v>0</v>
      </c>
      <c r="L475" s="199" t="s">
        <v>22</v>
      </c>
      <c r="M475" s="60"/>
      <c r="N475" s="204" t="s">
        <v>22</v>
      </c>
      <c r="O475" s="205" t="s">
        <v>44</v>
      </c>
      <c r="P475" s="129">
        <f>I475+J475</f>
        <v>0</v>
      </c>
      <c r="Q475" s="129">
        <f>ROUND(I475*H475,2)</f>
        <v>0</v>
      </c>
      <c r="R475" s="129">
        <f>ROUND(J475*H475,2)</f>
        <v>0</v>
      </c>
      <c r="S475" s="41"/>
      <c r="T475" s="206">
        <f>S475*H475</f>
        <v>0</v>
      </c>
      <c r="U475" s="206">
        <v>0</v>
      </c>
      <c r="V475" s="206">
        <f>U475*H475</f>
        <v>0</v>
      </c>
      <c r="W475" s="206">
        <v>0</v>
      </c>
      <c r="X475" s="207">
        <f>W475*H475</f>
        <v>0</v>
      </c>
      <c r="AR475" s="23" t="s">
        <v>179</v>
      </c>
      <c r="AT475" s="23" t="s">
        <v>174</v>
      </c>
      <c r="AU475" s="23" t="s">
        <v>89</v>
      </c>
      <c r="AY475" s="23" t="s">
        <v>172</v>
      </c>
      <c r="BE475" s="208">
        <f>IF(O475="základní",K475,0)</f>
        <v>0</v>
      </c>
      <c r="BF475" s="208">
        <f>IF(O475="snížená",K475,0)</f>
        <v>0</v>
      </c>
      <c r="BG475" s="208">
        <f>IF(O475="zákl. přenesená",K475,0)</f>
        <v>0</v>
      </c>
      <c r="BH475" s="208">
        <f>IF(O475="sníž. přenesená",K475,0)</f>
        <v>0</v>
      </c>
      <c r="BI475" s="208">
        <f>IF(O475="nulová",K475,0)</f>
        <v>0</v>
      </c>
      <c r="BJ475" s="23" t="s">
        <v>80</v>
      </c>
      <c r="BK475" s="208">
        <f>ROUND(P475*H475,2)</f>
        <v>0</v>
      </c>
      <c r="BL475" s="23" t="s">
        <v>179</v>
      </c>
      <c r="BM475" s="23" t="s">
        <v>753</v>
      </c>
    </row>
    <row r="476" spans="2:65" s="1" customFormat="1" ht="22.5" customHeight="1">
      <c r="B476" s="40"/>
      <c r="C476" s="197" t="s">
        <v>754</v>
      </c>
      <c r="D476" s="197" t="s">
        <v>174</v>
      </c>
      <c r="E476" s="198" t="s">
        <v>755</v>
      </c>
      <c r="F476" s="199" t="s">
        <v>756</v>
      </c>
      <c r="G476" s="200" t="s">
        <v>716</v>
      </c>
      <c r="H476" s="201">
        <v>1</v>
      </c>
      <c r="I476" s="202"/>
      <c r="J476" s="202"/>
      <c r="K476" s="203">
        <f>ROUND(P476*H476,2)</f>
        <v>0</v>
      </c>
      <c r="L476" s="199" t="s">
        <v>22</v>
      </c>
      <c r="M476" s="60"/>
      <c r="N476" s="204" t="s">
        <v>22</v>
      </c>
      <c r="O476" s="205" t="s">
        <v>44</v>
      </c>
      <c r="P476" s="129">
        <f>I476+J476</f>
        <v>0</v>
      </c>
      <c r="Q476" s="129">
        <f>ROUND(I476*H476,2)</f>
        <v>0</v>
      </c>
      <c r="R476" s="129">
        <f>ROUND(J476*H476,2)</f>
        <v>0</v>
      </c>
      <c r="S476" s="41"/>
      <c r="T476" s="206">
        <f>S476*H476</f>
        <v>0</v>
      </c>
      <c r="U476" s="206">
        <v>0</v>
      </c>
      <c r="V476" s="206">
        <f>U476*H476</f>
        <v>0</v>
      </c>
      <c r="W476" s="206">
        <v>0</v>
      </c>
      <c r="X476" s="207">
        <f>W476*H476</f>
        <v>0</v>
      </c>
      <c r="AR476" s="23" t="s">
        <v>179</v>
      </c>
      <c r="AT476" s="23" t="s">
        <v>174</v>
      </c>
      <c r="AU476" s="23" t="s">
        <v>89</v>
      </c>
      <c r="AY476" s="23" t="s">
        <v>172</v>
      </c>
      <c r="BE476" s="208">
        <f>IF(O476="základní",K476,0)</f>
        <v>0</v>
      </c>
      <c r="BF476" s="208">
        <f>IF(O476="snížená",K476,0)</f>
        <v>0</v>
      </c>
      <c r="BG476" s="208">
        <f>IF(O476="zákl. přenesená",K476,0)</f>
        <v>0</v>
      </c>
      <c r="BH476" s="208">
        <f>IF(O476="sníž. přenesená",K476,0)</f>
        <v>0</v>
      </c>
      <c r="BI476" s="208">
        <f>IF(O476="nulová",K476,0)</f>
        <v>0</v>
      </c>
      <c r="BJ476" s="23" t="s">
        <v>80</v>
      </c>
      <c r="BK476" s="208">
        <f>ROUND(P476*H476,2)</f>
        <v>0</v>
      </c>
      <c r="BL476" s="23" t="s">
        <v>179</v>
      </c>
      <c r="BM476" s="23" t="s">
        <v>757</v>
      </c>
    </row>
    <row r="477" spans="2:65" s="1" customFormat="1" ht="27">
      <c r="B477" s="40"/>
      <c r="C477" s="62"/>
      <c r="D477" s="211" t="s">
        <v>217</v>
      </c>
      <c r="E477" s="62"/>
      <c r="F477" s="233" t="s">
        <v>758</v>
      </c>
      <c r="G477" s="62"/>
      <c r="H477" s="62"/>
      <c r="I477" s="163"/>
      <c r="J477" s="163"/>
      <c r="K477" s="62"/>
      <c r="L477" s="62"/>
      <c r="M477" s="60"/>
      <c r="N477" s="234"/>
      <c r="O477" s="41"/>
      <c r="P477" s="41"/>
      <c r="Q477" s="41"/>
      <c r="R477" s="41"/>
      <c r="S477" s="41"/>
      <c r="T477" s="41"/>
      <c r="U477" s="41"/>
      <c r="V477" s="41"/>
      <c r="W477" s="41"/>
      <c r="X477" s="76"/>
      <c r="AT477" s="23" t="s">
        <v>217</v>
      </c>
      <c r="AU477" s="23" t="s">
        <v>89</v>
      </c>
    </row>
    <row r="478" spans="2:65" s="10" customFormat="1" ht="29.85" customHeight="1">
      <c r="B478" s="179"/>
      <c r="C478" s="180"/>
      <c r="D478" s="194" t="s">
        <v>74</v>
      </c>
      <c r="E478" s="195" t="s">
        <v>759</v>
      </c>
      <c r="F478" s="195" t="s">
        <v>760</v>
      </c>
      <c r="G478" s="180"/>
      <c r="H478" s="180"/>
      <c r="I478" s="183"/>
      <c r="J478" s="183"/>
      <c r="K478" s="196">
        <f>BK478</f>
        <v>0</v>
      </c>
      <c r="L478" s="180"/>
      <c r="M478" s="185"/>
      <c r="N478" s="186"/>
      <c r="O478" s="187"/>
      <c r="P478" s="187"/>
      <c r="Q478" s="188">
        <f>SUM(Q479:Q483)</f>
        <v>0</v>
      </c>
      <c r="R478" s="188">
        <f>SUM(R479:R483)</f>
        <v>0</v>
      </c>
      <c r="S478" s="187"/>
      <c r="T478" s="189">
        <f>SUM(T479:T483)</f>
        <v>0</v>
      </c>
      <c r="U478" s="187"/>
      <c r="V478" s="189">
        <f>SUM(V479:V483)</f>
        <v>0</v>
      </c>
      <c r="W478" s="187"/>
      <c r="X478" s="190">
        <f>SUM(X479:X483)</f>
        <v>0</v>
      </c>
      <c r="AR478" s="191" t="s">
        <v>80</v>
      </c>
      <c r="AT478" s="192" t="s">
        <v>74</v>
      </c>
      <c r="AU478" s="192" t="s">
        <v>80</v>
      </c>
      <c r="AY478" s="191" t="s">
        <v>172</v>
      </c>
      <c r="BK478" s="193">
        <f>SUM(BK479:BK483)</f>
        <v>0</v>
      </c>
    </row>
    <row r="479" spans="2:65" s="1" customFormat="1" ht="44.25" customHeight="1">
      <c r="B479" s="40"/>
      <c r="C479" s="197" t="s">
        <v>761</v>
      </c>
      <c r="D479" s="197" t="s">
        <v>174</v>
      </c>
      <c r="E479" s="198" t="s">
        <v>762</v>
      </c>
      <c r="F479" s="199" t="s">
        <v>763</v>
      </c>
      <c r="G479" s="200" t="s">
        <v>292</v>
      </c>
      <c r="H479" s="201">
        <v>31.704999999999998</v>
      </c>
      <c r="I479" s="202"/>
      <c r="J479" s="202"/>
      <c r="K479" s="203">
        <f>ROUND(P479*H479,2)</f>
        <v>0</v>
      </c>
      <c r="L479" s="199" t="s">
        <v>22</v>
      </c>
      <c r="M479" s="60"/>
      <c r="N479" s="204" t="s">
        <v>22</v>
      </c>
      <c r="O479" s="205" t="s">
        <v>44</v>
      </c>
      <c r="P479" s="129">
        <f>I479+J479</f>
        <v>0</v>
      </c>
      <c r="Q479" s="129">
        <f>ROUND(I479*H479,2)</f>
        <v>0</v>
      </c>
      <c r="R479" s="129">
        <f>ROUND(J479*H479,2)</f>
        <v>0</v>
      </c>
      <c r="S479" s="41"/>
      <c r="T479" s="206">
        <f>S479*H479</f>
        <v>0</v>
      </c>
      <c r="U479" s="206">
        <v>0</v>
      </c>
      <c r="V479" s="206">
        <f>U479*H479</f>
        <v>0</v>
      </c>
      <c r="W479" s="206">
        <v>0</v>
      </c>
      <c r="X479" s="207">
        <f>W479*H479</f>
        <v>0</v>
      </c>
      <c r="AR479" s="23" t="s">
        <v>179</v>
      </c>
      <c r="AT479" s="23" t="s">
        <v>174</v>
      </c>
      <c r="AU479" s="23" t="s">
        <v>89</v>
      </c>
      <c r="AY479" s="23" t="s">
        <v>172</v>
      </c>
      <c r="BE479" s="208">
        <f>IF(O479="základní",K479,0)</f>
        <v>0</v>
      </c>
      <c r="BF479" s="208">
        <f>IF(O479="snížená",K479,0)</f>
        <v>0</v>
      </c>
      <c r="BG479" s="208">
        <f>IF(O479="zákl. přenesená",K479,0)</f>
        <v>0</v>
      </c>
      <c r="BH479" s="208">
        <f>IF(O479="sníž. přenesená",K479,0)</f>
        <v>0</v>
      </c>
      <c r="BI479" s="208">
        <f>IF(O479="nulová",K479,0)</f>
        <v>0</v>
      </c>
      <c r="BJ479" s="23" t="s">
        <v>80</v>
      </c>
      <c r="BK479" s="208">
        <f>ROUND(P479*H479,2)</f>
        <v>0</v>
      </c>
      <c r="BL479" s="23" t="s">
        <v>179</v>
      </c>
      <c r="BM479" s="23" t="s">
        <v>764</v>
      </c>
    </row>
    <row r="480" spans="2:65" s="1" customFormat="1" ht="40.5">
      <c r="B480" s="40"/>
      <c r="C480" s="62"/>
      <c r="D480" s="223" t="s">
        <v>217</v>
      </c>
      <c r="E480" s="62"/>
      <c r="F480" s="262" t="s">
        <v>765</v>
      </c>
      <c r="G480" s="62"/>
      <c r="H480" s="62"/>
      <c r="I480" s="163"/>
      <c r="J480" s="163"/>
      <c r="K480" s="62"/>
      <c r="L480" s="62"/>
      <c r="M480" s="60"/>
      <c r="N480" s="234"/>
      <c r="O480" s="41"/>
      <c r="P480" s="41"/>
      <c r="Q480" s="41"/>
      <c r="R480" s="41"/>
      <c r="S480" s="41"/>
      <c r="T480" s="41"/>
      <c r="U480" s="41"/>
      <c r="V480" s="41"/>
      <c r="W480" s="41"/>
      <c r="X480" s="76"/>
      <c r="AT480" s="23" t="s">
        <v>217</v>
      </c>
      <c r="AU480" s="23" t="s">
        <v>89</v>
      </c>
    </row>
    <row r="481" spans="2:65" s="1" customFormat="1" ht="44.25" customHeight="1">
      <c r="B481" s="40"/>
      <c r="C481" s="197" t="s">
        <v>766</v>
      </c>
      <c r="D481" s="197" t="s">
        <v>174</v>
      </c>
      <c r="E481" s="198" t="s">
        <v>767</v>
      </c>
      <c r="F481" s="199" t="s">
        <v>768</v>
      </c>
      <c r="G481" s="200" t="s">
        <v>292</v>
      </c>
      <c r="H481" s="201">
        <v>1.1379999999999999</v>
      </c>
      <c r="I481" s="202"/>
      <c r="J481" s="202"/>
      <c r="K481" s="203">
        <f>ROUND(P481*H481,2)</f>
        <v>0</v>
      </c>
      <c r="L481" s="199" t="s">
        <v>22</v>
      </c>
      <c r="M481" s="60"/>
      <c r="N481" s="204" t="s">
        <v>22</v>
      </c>
      <c r="O481" s="205" t="s">
        <v>44</v>
      </c>
      <c r="P481" s="129">
        <f>I481+J481</f>
        <v>0</v>
      </c>
      <c r="Q481" s="129">
        <f>ROUND(I481*H481,2)</f>
        <v>0</v>
      </c>
      <c r="R481" s="129">
        <f>ROUND(J481*H481,2)</f>
        <v>0</v>
      </c>
      <c r="S481" s="41"/>
      <c r="T481" s="206">
        <f>S481*H481</f>
        <v>0</v>
      </c>
      <c r="U481" s="206">
        <v>0</v>
      </c>
      <c r="V481" s="206">
        <f>U481*H481</f>
        <v>0</v>
      </c>
      <c r="W481" s="206">
        <v>0</v>
      </c>
      <c r="X481" s="207">
        <f>W481*H481</f>
        <v>0</v>
      </c>
      <c r="AR481" s="23" t="s">
        <v>179</v>
      </c>
      <c r="AT481" s="23" t="s">
        <v>174</v>
      </c>
      <c r="AU481" s="23" t="s">
        <v>89</v>
      </c>
      <c r="AY481" s="23" t="s">
        <v>172</v>
      </c>
      <c r="BE481" s="208">
        <f>IF(O481="základní",K481,0)</f>
        <v>0</v>
      </c>
      <c r="BF481" s="208">
        <f>IF(O481="snížená",K481,0)</f>
        <v>0</v>
      </c>
      <c r="BG481" s="208">
        <f>IF(O481="zákl. přenesená",K481,0)</f>
        <v>0</v>
      </c>
      <c r="BH481" s="208">
        <f>IF(O481="sníž. přenesená",K481,0)</f>
        <v>0</v>
      </c>
      <c r="BI481" s="208">
        <f>IF(O481="nulová",K481,0)</f>
        <v>0</v>
      </c>
      <c r="BJ481" s="23" t="s">
        <v>80</v>
      </c>
      <c r="BK481" s="208">
        <f>ROUND(P481*H481,2)</f>
        <v>0</v>
      </c>
      <c r="BL481" s="23" t="s">
        <v>179</v>
      </c>
      <c r="BM481" s="23" t="s">
        <v>769</v>
      </c>
    </row>
    <row r="482" spans="2:65" s="11" customFormat="1">
      <c r="B482" s="209"/>
      <c r="C482" s="210"/>
      <c r="D482" s="211" t="s">
        <v>181</v>
      </c>
      <c r="E482" s="212" t="s">
        <v>22</v>
      </c>
      <c r="F482" s="213" t="s">
        <v>770</v>
      </c>
      <c r="G482" s="210"/>
      <c r="H482" s="214">
        <v>1.1379999999999999</v>
      </c>
      <c r="I482" s="215"/>
      <c r="J482" s="215"/>
      <c r="K482" s="210"/>
      <c r="L482" s="210"/>
      <c r="M482" s="216"/>
      <c r="N482" s="217"/>
      <c r="O482" s="218"/>
      <c r="P482" s="218"/>
      <c r="Q482" s="218"/>
      <c r="R482" s="218"/>
      <c r="S482" s="218"/>
      <c r="T482" s="218"/>
      <c r="U482" s="218"/>
      <c r="V482" s="218"/>
      <c r="W482" s="218"/>
      <c r="X482" s="219"/>
      <c r="AT482" s="220" t="s">
        <v>181</v>
      </c>
      <c r="AU482" s="220" t="s">
        <v>89</v>
      </c>
      <c r="AV482" s="11" t="s">
        <v>89</v>
      </c>
      <c r="AW482" s="11" t="s">
        <v>7</v>
      </c>
      <c r="AX482" s="11" t="s">
        <v>75</v>
      </c>
      <c r="AY482" s="220" t="s">
        <v>172</v>
      </c>
    </row>
    <row r="483" spans="2:65" s="12" customFormat="1">
      <c r="B483" s="221"/>
      <c r="C483" s="222"/>
      <c r="D483" s="211" t="s">
        <v>181</v>
      </c>
      <c r="E483" s="235" t="s">
        <v>22</v>
      </c>
      <c r="F483" s="236" t="s">
        <v>183</v>
      </c>
      <c r="G483" s="222"/>
      <c r="H483" s="237">
        <v>1.1379999999999999</v>
      </c>
      <c r="I483" s="227"/>
      <c r="J483" s="227"/>
      <c r="K483" s="222"/>
      <c r="L483" s="222"/>
      <c r="M483" s="228"/>
      <c r="N483" s="229"/>
      <c r="O483" s="230"/>
      <c r="P483" s="230"/>
      <c r="Q483" s="230"/>
      <c r="R483" s="230"/>
      <c r="S483" s="230"/>
      <c r="T483" s="230"/>
      <c r="U483" s="230"/>
      <c r="V483" s="230"/>
      <c r="W483" s="230"/>
      <c r="X483" s="231"/>
      <c r="AT483" s="232" t="s">
        <v>181</v>
      </c>
      <c r="AU483" s="232" t="s">
        <v>89</v>
      </c>
      <c r="AV483" s="12" t="s">
        <v>179</v>
      </c>
      <c r="AW483" s="12" t="s">
        <v>7</v>
      </c>
      <c r="AX483" s="12" t="s">
        <v>80</v>
      </c>
      <c r="AY483" s="232" t="s">
        <v>172</v>
      </c>
    </row>
    <row r="484" spans="2:65" s="10" customFormat="1" ht="29.85" customHeight="1">
      <c r="B484" s="179"/>
      <c r="C484" s="180"/>
      <c r="D484" s="194" t="s">
        <v>74</v>
      </c>
      <c r="E484" s="195" t="s">
        <v>771</v>
      </c>
      <c r="F484" s="195" t="s">
        <v>772</v>
      </c>
      <c r="G484" s="180"/>
      <c r="H484" s="180"/>
      <c r="I484" s="183"/>
      <c r="J484" s="183"/>
      <c r="K484" s="196">
        <f>BK484</f>
        <v>0</v>
      </c>
      <c r="L484" s="180"/>
      <c r="M484" s="185"/>
      <c r="N484" s="186"/>
      <c r="O484" s="187"/>
      <c r="P484" s="187"/>
      <c r="Q484" s="188">
        <f>Q485</f>
        <v>0</v>
      </c>
      <c r="R484" s="188">
        <f>R485</f>
        <v>0</v>
      </c>
      <c r="S484" s="187"/>
      <c r="T484" s="189">
        <f>T485</f>
        <v>0</v>
      </c>
      <c r="U484" s="187"/>
      <c r="V484" s="189">
        <f>V485</f>
        <v>0</v>
      </c>
      <c r="W484" s="187"/>
      <c r="X484" s="190">
        <f>X485</f>
        <v>0</v>
      </c>
      <c r="AR484" s="191" t="s">
        <v>80</v>
      </c>
      <c r="AT484" s="192" t="s">
        <v>74</v>
      </c>
      <c r="AU484" s="192" t="s">
        <v>80</v>
      </c>
      <c r="AY484" s="191" t="s">
        <v>172</v>
      </c>
      <c r="BK484" s="193">
        <f>BK485</f>
        <v>0</v>
      </c>
    </row>
    <row r="485" spans="2:65" s="1" customFormat="1" ht="31.5" customHeight="1">
      <c r="B485" s="40"/>
      <c r="C485" s="197" t="s">
        <v>773</v>
      </c>
      <c r="D485" s="197" t="s">
        <v>174</v>
      </c>
      <c r="E485" s="198" t="s">
        <v>774</v>
      </c>
      <c r="F485" s="199" t="s">
        <v>775</v>
      </c>
      <c r="G485" s="200" t="s">
        <v>292</v>
      </c>
      <c r="H485" s="201">
        <v>388.74</v>
      </c>
      <c r="I485" s="202"/>
      <c r="J485" s="202"/>
      <c r="K485" s="203">
        <f>ROUND(P485*H485,2)</f>
        <v>0</v>
      </c>
      <c r="L485" s="199" t="s">
        <v>178</v>
      </c>
      <c r="M485" s="60"/>
      <c r="N485" s="204" t="s">
        <v>22</v>
      </c>
      <c r="O485" s="205" t="s">
        <v>44</v>
      </c>
      <c r="P485" s="129">
        <f>I485+J485</f>
        <v>0</v>
      </c>
      <c r="Q485" s="129">
        <f>ROUND(I485*H485,2)</f>
        <v>0</v>
      </c>
      <c r="R485" s="129">
        <f>ROUND(J485*H485,2)</f>
        <v>0</v>
      </c>
      <c r="S485" s="41"/>
      <c r="T485" s="206">
        <f>S485*H485</f>
        <v>0</v>
      </c>
      <c r="U485" s="206">
        <v>0</v>
      </c>
      <c r="V485" s="206">
        <f>U485*H485</f>
        <v>0</v>
      </c>
      <c r="W485" s="206">
        <v>0</v>
      </c>
      <c r="X485" s="207">
        <f>W485*H485</f>
        <v>0</v>
      </c>
      <c r="AR485" s="23" t="s">
        <v>179</v>
      </c>
      <c r="AT485" s="23" t="s">
        <v>174</v>
      </c>
      <c r="AU485" s="23" t="s">
        <v>89</v>
      </c>
      <c r="AY485" s="23" t="s">
        <v>172</v>
      </c>
      <c r="BE485" s="208">
        <f>IF(O485="základní",K485,0)</f>
        <v>0</v>
      </c>
      <c r="BF485" s="208">
        <f>IF(O485="snížená",K485,0)</f>
        <v>0</v>
      </c>
      <c r="BG485" s="208">
        <f>IF(O485="zákl. přenesená",K485,0)</f>
        <v>0</v>
      </c>
      <c r="BH485" s="208">
        <f>IF(O485="sníž. přenesená",K485,0)</f>
        <v>0</v>
      </c>
      <c r="BI485" s="208">
        <f>IF(O485="nulová",K485,0)</f>
        <v>0</v>
      </c>
      <c r="BJ485" s="23" t="s">
        <v>80</v>
      </c>
      <c r="BK485" s="208">
        <f>ROUND(P485*H485,2)</f>
        <v>0</v>
      </c>
      <c r="BL485" s="23" t="s">
        <v>179</v>
      </c>
      <c r="BM485" s="23" t="s">
        <v>776</v>
      </c>
    </row>
    <row r="486" spans="2:65" s="10" customFormat="1" ht="37.35" customHeight="1">
      <c r="B486" s="179"/>
      <c r="C486" s="180"/>
      <c r="D486" s="194" t="s">
        <v>74</v>
      </c>
      <c r="E486" s="263" t="s">
        <v>777</v>
      </c>
      <c r="F486" s="263" t="s">
        <v>778</v>
      </c>
      <c r="G486" s="180"/>
      <c r="H486" s="180"/>
      <c r="I486" s="183"/>
      <c r="J486" s="183"/>
      <c r="K486" s="264">
        <f>BK486</f>
        <v>0</v>
      </c>
      <c r="L486" s="180"/>
      <c r="M486" s="185"/>
      <c r="N486" s="186"/>
      <c r="O486" s="187"/>
      <c r="P486" s="187"/>
      <c r="Q486" s="188">
        <f>SUM(Q487:Q494)</f>
        <v>0</v>
      </c>
      <c r="R486" s="188">
        <f>SUM(R487:R494)</f>
        <v>0</v>
      </c>
      <c r="S486" s="187"/>
      <c r="T486" s="189">
        <f>SUM(T487:T494)</f>
        <v>0</v>
      </c>
      <c r="U486" s="187"/>
      <c r="V486" s="189">
        <f>SUM(V487:V494)</f>
        <v>0</v>
      </c>
      <c r="W486" s="187"/>
      <c r="X486" s="190">
        <f>SUM(X487:X494)</f>
        <v>0</v>
      </c>
      <c r="AR486" s="191" t="s">
        <v>197</v>
      </c>
      <c r="AT486" s="192" t="s">
        <v>74</v>
      </c>
      <c r="AU486" s="192" t="s">
        <v>75</v>
      </c>
      <c r="AY486" s="191" t="s">
        <v>172</v>
      </c>
      <c r="BK486" s="193">
        <f>SUM(BK487:BK494)</f>
        <v>0</v>
      </c>
    </row>
    <row r="487" spans="2:65" s="1" customFormat="1" ht="57" customHeight="1">
      <c r="B487" s="40"/>
      <c r="C487" s="197" t="s">
        <v>779</v>
      </c>
      <c r="D487" s="197" t="s">
        <v>174</v>
      </c>
      <c r="E487" s="198" t="s">
        <v>780</v>
      </c>
      <c r="F487" s="199" t="s">
        <v>781</v>
      </c>
      <c r="G487" s="200" t="s">
        <v>716</v>
      </c>
      <c r="H487" s="201">
        <v>1</v>
      </c>
      <c r="I487" s="202"/>
      <c r="J487" s="202"/>
      <c r="K487" s="203">
        <f>ROUND(P487*H487,2)</f>
        <v>0</v>
      </c>
      <c r="L487" s="199" t="s">
        <v>22</v>
      </c>
      <c r="M487" s="60"/>
      <c r="N487" s="204" t="s">
        <v>22</v>
      </c>
      <c r="O487" s="205" t="s">
        <v>44</v>
      </c>
      <c r="P487" s="129">
        <f>I487+J487</f>
        <v>0</v>
      </c>
      <c r="Q487" s="129">
        <f>ROUND(I487*H487,2)</f>
        <v>0</v>
      </c>
      <c r="R487" s="129">
        <f>ROUND(J487*H487,2)</f>
        <v>0</v>
      </c>
      <c r="S487" s="41"/>
      <c r="T487" s="206">
        <f>S487*H487</f>
        <v>0</v>
      </c>
      <c r="U487" s="206">
        <v>0</v>
      </c>
      <c r="V487" s="206">
        <f>U487*H487</f>
        <v>0</v>
      </c>
      <c r="W487" s="206">
        <v>0</v>
      </c>
      <c r="X487" s="207">
        <f>W487*H487</f>
        <v>0</v>
      </c>
      <c r="AR487" s="23" t="s">
        <v>179</v>
      </c>
      <c r="AT487" s="23" t="s">
        <v>174</v>
      </c>
      <c r="AU487" s="23" t="s">
        <v>80</v>
      </c>
      <c r="AY487" s="23" t="s">
        <v>172</v>
      </c>
      <c r="BE487" s="208">
        <f>IF(O487="základní",K487,0)</f>
        <v>0</v>
      </c>
      <c r="BF487" s="208">
        <f>IF(O487="snížená",K487,0)</f>
        <v>0</v>
      </c>
      <c r="BG487" s="208">
        <f>IF(O487="zákl. přenesená",K487,0)</f>
        <v>0</v>
      </c>
      <c r="BH487" s="208">
        <f>IF(O487="sníž. přenesená",K487,0)</f>
        <v>0</v>
      </c>
      <c r="BI487" s="208">
        <f>IF(O487="nulová",K487,0)</f>
        <v>0</v>
      </c>
      <c r="BJ487" s="23" t="s">
        <v>80</v>
      </c>
      <c r="BK487" s="208">
        <f>ROUND(P487*H487,2)</f>
        <v>0</v>
      </c>
      <c r="BL487" s="23" t="s">
        <v>179</v>
      </c>
      <c r="BM487" s="23" t="s">
        <v>782</v>
      </c>
    </row>
    <row r="488" spans="2:65" s="1" customFormat="1" ht="22.5" customHeight="1">
      <c r="B488" s="40"/>
      <c r="C488" s="197" t="s">
        <v>783</v>
      </c>
      <c r="D488" s="197" t="s">
        <v>174</v>
      </c>
      <c r="E488" s="198" t="s">
        <v>784</v>
      </c>
      <c r="F488" s="199" t="s">
        <v>785</v>
      </c>
      <c r="G488" s="200" t="s">
        <v>716</v>
      </c>
      <c r="H488" s="201">
        <v>1</v>
      </c>
      <c r="I488" s="202"/>
      <c r="J488" s="202"/>
      <c r="K488" s="203">
        <f>ROUND(P488*H488,2)</f>
        <v>0</v>
      </c>
      <c r="L488" s="199" t="s">
        <v>22</v>
      </c>
      <c r="M488" s="60"/>
      <c r="N488" s="204" t="s">
        <v>22</v>
      </c>
      <c r="O488" s="205" t="s">
        <v>44</v>
      </c>
      <c r="P488" s="129">
        <f>I488+J488</f>
        <v>0</v>
      </c>
      <c r="Q488" s="129">
        <f>ROUND(I488*H488,2)</f>
        <v>0</v>
      </c>
      <c r="R488" s="129">
        <f>ROUND(J488*H488,2)</f>
        <v>0</v>
      </c>
      <c r="S488" s="41"/>
      <c r="T488" s="206">
        <f>S488*H488</f>
        <v>0</v>
      </c>
      <c r="U488" s="206">
        <v>0</v>
      </c>
      <c r="V488" s="206">
        <f>U488*H488</f>
        <v>0</v>
      </c>
      <c r="W488" s="206">
        <v>0</v>
      </c>
      <c r="X488" s="207">
        <f>W488*H488</f>
        <v>0</v>
      </c>
      <c r="AR488" s="23" t="s">
        <v>179</v>
      </c>
      <c r="AT488" s="23" t="s">
        <v>174</v>
      </c>
      <c r="AU488" s="23" t="s">
        <v>80</v>
      </c>
      <c r="AY488" s="23" t="s">
        <v>172</v>
      </c>
      <c r="BE488" s="208">
        <f>IF(O488="základní",K488,0)</f>
        <v>0</v>
      </c>
      <c r="BF488" s="208">
        <f>IF(O488="snížená",K488,0)</f>
        <v>0</v>
      </c>
      <c r="BG488" s="208">
        <f>IF(O488="zákl. přenesená",K488,0)</f>
        <v>0</v>
      </c>
      <c r="BH488" s="208">
        <f>IF(O488="sníž. přenesená",K488,0)</f>
        <v>0</v>
      </c>
      <c r="BI488" s="208">
        <f>IF(O488="nulová",K488,0)</f>
        <v>0</v>
      </c>
      <c r="BJ488" s="23" t="s">
        <v>80</v>
      </c>
      <c r="BK488" s="208">
        <f>ROUND(P488*H488,2)</f>
        <v>0</v>
      </c>
      <c r="BL488" s="23" t="s">
        <v>179</v>
      </c>
      <c r="BM488" s="23" t="s">
        <v>786</v>
      </c>
    </row>
    <row r="489" spans="2:65" s="1" customFormat="1" ht="54">
      <c r="B489" s="40"/>
      <c r="C489" s="62"/>
      <c r="D489" s="223" t="s">
        <v>217</v>
      </c>
      <c r="E489" s="62"/>
      <c r="F489" s="262" t="s">
        <v>787</v>
      </c>
      <c r="G489" s="62"/>
      <c r="H489" s="62"/>
      <c r="I489" s="163"/>
      <c r="J489" s="163"/>
      <c r="K489" s="62"/>
      <c r="L489" s="62"/>
      <c r="M489" s="60"/>
      <c r="N489" s="234"/>
      <c r="O489" s="41"/>
      <c r="P489" s="41"/>
      <c r="Q489" s="41"/>
      <c r="R489" s="41"/>
      <c r="S489" s="41"/>
      <c r="T489" s="41"/>
      <c r="U489" s="41"/>
      <c r="V489" s="41"/>
      <c r="W489" s="41"/>
      <c r="X489" s="76"/>
      <c r="AT489" s="23" t="s">
        <v>217</v>
      </c>
      <c r="AU489" s="23" t="s">
        <v>80</v>
      </c>
    </row>
    <row r="490" spans="2:65" s="1" customFormat="1" ht="31.5" customHeight="1">
      <c r="B490" s="40"/>
      <c r="C490" s="197" t="s">
        <v>788</v>
      </c>
      <c r="D490" s="197" t="s">
        <v>174</v>
      </c>
      <c r="E490" s="198" t="s">
        <v>789</v>
      </c>
      <c r="F490" s="199" t="s">
        <v>790</v>
      </c>
      <c r="G490" s="200" t="s">
        <v>716</v>
      </c>
      <c r="H490" s="201">
        <v>1</v>
      </c>
      <c r="I490" s="202"/>
      <c r="J490" s="202"/>
      <c r="K490" s="203">
        <f>ROUND(P490*H490,2)</f>
        <v>0</v>
      </c>
      <c r="L490" s="199" t="s">
        <v>22</v>
      </c>
      <c r="M490" s="60"/>
      <c r="N490" s="204" t="s">
        <v>22</v>
      </c>
      <c r="O490" s="205" t="s">
        <v>44</v>
      </c>
      <c r="P490" s="129">
        <f>I490+J490</f>
        <v>0</v>
      </c>
      <c r="Q490" s="129">
        <f>ROUND(I490*H490,2)</f>
        <v>0</v>
      </c>
      <c r="R490" s="129">
        <f>ROUND(J490*H490,2)</f>
        <v>0</v>
      </c>
      <c r="S490" s="41"/>
      <c r="T490" s="206">
        <f>S490*H490</f>
        <v>0</v>
      </c>
      <c r="U490" s="206">
        <v>0</v>
      </c>
      <c r="V490" s="206">
        <f>U490*H490</f>
        <v>0</v>
      </c>
      <c r="W490" s="206">
        <v>0</v>
      </c>
      <c r="X490" s="207">
        <f>W490*H490</f>
        <v>0</v>
      </c>
      <c r="AR490" s="23" t="s">
        <v>179</v>
      </c>
      <c r="AT490" s="23" t="s">
        <v>174</v>
      </c>
      <c r="AU490" s="23" t="s">
        <v>80</v>
      </c>
      <c r="AY490" s="23" t="s">
        <v>172</v>
      </c>
      <c r="BE490" s="208">
        <f>IF(O490="základní",K490,0)</f>
        <v>0</v>
      </c>
      <c r="BF490" s="208">
        <f>IF(O490="snížená",K490,0)</f>
        <v>0</v>
      </c>
      <c r="BG490" s="208">
        <f>IF(O490="zákl. přenesená",K490,0)</f>
        <v>0</v>
      </c>
      <c r="BH490" s="208">
        <f>IF(O490="sníž. přenesená",K490,0)</f>
        <v>0</v>
      </c>
      <c r="BI490" s="208">
        <f>IF(O490="nulová",K490,0)</f>
        <v>0</v>
      </c>
      <c r="BJ490" s="23" t="s">
        <v>80</v>
      </c>
      <c r="BK490" s="208">
        <f>ROUND(P490*H490,2)</f>
        <v>0</v>
      </c>
      <c r="BL490" s="23" t="s">
        <v>179</v>
      </c>
      <c r="BM490" s="23" t="s">
        <v>791</v>
      </c>
    </row>
    <row r="491" spans="2:65" s="1" customFormat="1" ht="31.5" customHeight="1">
      <c r="B491" s="40"/>
      <c r="C491" s="197" t="s">
        <v>792</v>
      </c>
      <c r="D491" s="197" t="s">
        <v>174</v>
      </c>
      <c r="E491" s="198" t="s">
        <v>793</v>
      </c>
      <c r="F491" s="199" t="s">
        <v>794</v>
      </c>
      <c r="G491" s="200" t="s">
        <v>716</v>
      </c>
      <c r="H491" s="201">
        <v>1</v>
      </c>
      <c r="I491" s="202"/>
      <c r="J491" s="202"/>
      <c r="K491" s="203">
        <f>ROUND(P491*H491,2)</f>
        <v>0</v>
      </c>
      <c r="L491" s="199" t="s">
        <v>22</v>
      </c>
      <c r="M491" s="60"/>
      <c r="N491" s="204" t="s">
        <v>22</v>
      </c>
      <c r="O491" s="205" t="s">
        <v>44</v>
      </c>
      <c r="P491" s="129">
        <f>I491+J491</f>
        <v>0</v>
      </c>
      <c r="Q491" s="129">
        <f>ROUND(I491*H491,2)</f>
        <v>0</v>
      </c>
      <c r="R491" s="129">
        <f>ROUND(J491*H491,2)</f>
        <v>0</v>
      </c>
      <c r="S491" s="41"/>
      <c r="T491" s="206">
        <f>S491*H491</f>
        <v>0</v>
      </c>
      <c r="U491" s="206">
        <v>0</v>
      </c>
      <c r="V491" s="206">
        <f>U491*H491</f>
        <v>0</v>
      </c>
      <c r="W491" s="206">
        <v>0</v>
      </c>
      <c r="X491" s="207">
        <f>W491*H491</f>
        <v>0</v>
      </c>
      <c r="AR491" s="23" t="s">
        <v>179</v>
      </c>
      <c r="AT491" s="23" t="s">
        <v>174</v>
      </c>
      <c r="AU491" s="23" t="s">
        <v>80</v>
      </c>
      <c r="AY491" s="23" t="s">
        <v>172</v>
      </c>
      <c r="BE491" s="208">
        <f>IF(O491="základní",K491,0)</f>
        <v>0</v>
      </c>
      <c r="BF491" s="208">
        <f>IF(O491="snížená",K491,0)</f>
        <v>0</v>
      </c>
      <c r="BG491" s="208">
        <f>IF(O491="zákl. přenesená",K491,0)</f>
        <v>0</v>
      </c>
      <c r="BH491" s="208">
        <f>IF(O491="sníž. přenesená",K491,0)</f>
        <v>0</v>
      </c>
      <c r="BI491" s="208">
        <f>IF(O491="nulová",K491,0)</f>
        <v>0</v>
      </c>
      <c r="BJ491" s="23" t="s">
        <v>80</v>
      </c>
      <c r="BK491" s="208">
        <f>ROUND(P491*H491,2)</f>
        <v>0</v>
      </c>
      <c r="BL491" s="23" t="s">
        <v>179</v>
      </c>
      <c r="BM491" s="23" t="s">
        <v>795</v>
      </c>
    </row>
    <row r="492" spans="2:65" s="1" customFormat="1" ht="22.5" customHeight="1">
      <c r="B492" s="40"/>
      <c r="C492" s="197" t="s">
        <v>796</v>
      </c>
      <c r="D492" s="197" t="s">
        <v>174</v>
      </c>
      <c r="E492" s="198" t="s">
        <v>797</v>
      </c>
      <c r="F492" s="199" t="s">
        <v>798</v>
      </c>
      <c r="G492" s="200" t="s">
        <v>716</v>
      </c>
      <c r="H492" s="201">
        <v>1</v>
      </c>
      <c r="I492" s="202"/>
      <c r="J492" s="202"/>
      <c r="K492" s="203">
        <f>ROUND(P492*H492,2)</f>
        <v>0</v>
      </c>
      <c r="L492" s="199" t="s">
        <v>22</v>
      </c>
      <c r="M492" s="60"/>
      <c r="N492" s="204" t="s">
        <v>22</v>
      </c>
      <c r="O492" s="205" t="s">
        <v>44</v>
      </c>
      <c r="P492" s="129">
        <f>I492+J492</f>
        <v>0</v>
      </c>
      <c r="Q492" s="129">
        <f>ROUND(I492*H492,2)</f>
        <v>0</v>
      </c>
      <c r="R492" s="129">
        <f>ROUND(J492*H492,2)</f>
        <v>0</v>
      </c>
      <c r="S492" s="41"/>
      <c r="T492" s="206">
        <f>S492*H492</f>
        <v>0</v>
      </c>
      <c r="U492" s="206">
        <v>0</v>
      </c>
      <c r="V492" s="206">
        <f>U492*H492</f>
        <v>0</v>
      </c>
      <c r="W492" s="206">
        <v>0</v>
      </c>
      <c r="X492" s="207">
        <f>W492*H492</f>
        <v>0</v>
      </c>
      <c r="AR492" s="23" t="s">
        <v>179</v>
      </c>
      <c r="AT492" s="23" t="s">
        <v>174</v>
      </c>
      <c r="AU492" s="23" t="s">
        <v>80</v>
      </c>
      <c r="AY492" s="23" t="s">
        <v>172</v>
      </c>
      <c r="BE492" s="208">
        <f>IF(O492="základní",K492,0)</f>
        <v>0</v>
      </c>
      <c r="BF492" s="208">
        <f>IF(O492="snížená",K492,0)</f>
        <v>0</v>
      </c>
      <c r="BG492" s="208">
        <f>IF(O492="zákl. přenesená",K492,0)</f>
        <v>0</v>
      </c>
      <c r="BH492" s="208">
        <f>IF(O492="sníž. přenesená",K492,0)</f>
        <v>0</v>
      </c>
      <c r="BI492" s="208">
        <f>IF(O492="nulová",K492,0)</f>
        <v>0</v>
      </c>
      <c r="BJ492" s="23" t="s">
        <v>80</v>
      </c>
      <c r="BK492" s="208">
        <f>ROUND(P492*H492,2)</f>
        <v>0</v>
      </c>
      <c r="BL492" s="23" t="s">
        <v>179</v>
      </c>
      <c r="BM492" s="23" t="s">
        <v>799</v>
      </c>
    </row>
    <row r="493" spans="2:65" s="1" customFormat="1" ht="67.5">
      <c r="B493" s="40"/>
      <c r="C493" s="62"/>
      <c r="D493" s="223" t="s">
        <v>217</v>
      </c>
      <c r="E493" s="62"/>
      <c r="F493" s="262" t="s">
        <v>800</v>
      </c>
      <c r="G493" s="62"/>
      <c r="H493" s="62"/>
      <c r="I493" s="163"/>
      <c r="J493" s="163"/>
      <c r="K493" s="62"/>
      <c r="L493" s="62"/>
      <c r="M493" s="60"/>
      <c r="N493" s="234"/>
      <c r="O493" s="41"/>
      <c r="P493" s="41"/>
      <c r="Q493" s="41"/>
      <c r="R493" s="41"/>
      <c r="S493" s="41"/>
      <c r="T493" s="41"/>
      <c r="U493" s="41"/>
      <c r="V493" s="41"/>
      <c r="W493" s="41"/>
      <c r="X493" s="76"/>
      <c r="AT493" s="23" t="s">
        <v>217</v>
      </c>
      <c r="AU493" s="23" t="s">
        <v>80</v>
      </c>
    </row>
    <row r="494" spans="2:65" s="1" customFormat="1" ht="31.5" customHeight="1">
      <c r="B494" s="40"/>
      <c r="C494" s="197" t="s">
        <v>801</v>
      </c>
      <c r="D494" s="197" t="s">
        <v>174</v>
      </c>
      <c r="E494" s="198" t="s">
        <v>802</v>
      </c>
      <c r="F494" s="199" t="s">
        <v>803</v>
      </c>
      <c r="G494" s="200" t="s">
        <v>716</v>
      </c>
      <c r="H494" s="201">
        <v>0</v>
      </c>
      <c r="I494" s="202"/>
      <c r="J494" s="202"/>
      <c r="K494" s="203">
        <f>ROUND(P494*H494,2)</f>
        <v>0</v>
      </c>
      <c r="L494" s="199" t="s">
        <v>22</v>
      </c>
      <c r="M494" s="60"/>
      <c r="N494" s="204" t="s">
        <v>22</v>
      </c>
      <c r="O494" s="265" t="s">
        <v>44</v>
      </c>
      <c r="P494" s="266">
        <f>I494+J494</f>
        <v>0</v>
      </c>
      <c r="Q494" s="266">
        <f>ROUND(I494*H494,2)</f>
        <v>0</v>
      </c>
      <c r="R494" s="266">
        <f>ROUND(J494*H494,2)</f>
        <v>0</v>
      </c>
      <c r="S494" s="267"/>
      <c r="T494" s="268">
        <f>S494*H494</f>
        <v>0</v>
      </c>
      <c r="U494" s="268">
        <v>0</v>
      </c>
      <c r="V494" s="268">
        <f>U494*H494</f>
        <v>0</v>
      </c>
      <c r="W494" s="268">
        <v>0</v>
      </c>
      <c r="X494" s="269">
        <f>W494*H494</f>
        <v>0</v>
      </c>
      <c r="AR494" s="23" t="s">
        <v>179</v>
      </c>
      <c r="AT494" s="23" t="s">
        <v>174</v>
      </c>
      <c r="AU494" s="23" t="s">
        <v>80</v>
      </c>
      <c r="AY494" s="23" t="s">
        <v>172</v>
      </c>
      <c r="BE494" s="208">
        <f>IF(O494="základní",K494,0)</f>
        <v>0</v>
      </c>
      <c r="BF494" s="208">
        <f>IF(O494="snížená",K494,0)</f>
        <v>0</v>
      </c>
      <c r="BG494" s="208">
        <f>IF(O494="zákl. přenesená",K494,0)</f>
        <v>0</v>
      </c>
      <c r="BH494" s="208">
        <f>IF(O494="sníž. přenesená",K494,0)</f>
        <v>0</v>
      </c>
      <c r="BI494" s="208">
        <f>IF(O494="nulová",K494,0)</f>
        <v>0</v>
      </c>
      <c r="BJ494" s="23" t="s">
        <v>80</v>
      </c>
      <c r="BK494" s="208">
        <f>ROUND(P494*H494,2)</f>
        <v>0</v>
      </c>
      <c r="BL494" s="23" t="s">
        <v>179</v>
      </c>
      <c r="BM494" s="23" t="s">
        <v>804</v>
      </c>
    </row>
    <row r="495" spans="2:65" s="1" customFormat="1" ht="6.95" customHeight="1">
      <c r="B495" s="55"/>
      <c r="C495" s="56"/>
      <c r="D495" s="56"/>
      <c r="E495" s="56"/>
      <c r="F495" s="56"/>
      <c r="G495" s="56"/>
      <c r="H495" s="56"/>
      <c r="I495" s="138"/>
      <c r="J495" s="138"/>
      <c r="K495" s="56"/>
      <c r="L495" s="56"/>
      <c r="M495" s="60"/>
    </row>
  </sheetData>
  <sheetProtection algorithmName="SHA-512" hashValue="5srCXYmvzt4dtS7J9Jwl6BHKVjEpIKCjClCnLvaX+Jwu7E9xt5eeCEuSckz7pWzlljiDHAe40UEPSYlrpqLK8g==" saltValue="ERJkr5GJbkwBrsDxCYDdVQ==" spinCount="100000" sheet="1" objects="1" scenarios="1" formatCells="0" formatColumns="0" formatRows="0" sort="0" autoFilter="0"/>
  <autoFilter ref="C83:L494"/>
  <mergeCells count="6">
    <mergeCell ref="G1:H1"/>
    <mergeCell ref="M2:Z2"/>
    <mergeCell ref="E7:H7"/>
    <mergeCell ref="E22:H22"/>
    <mergeCell ref="E45:H45"/>
    <mergeCell ref="E76:H76"/>
  </mergeCells>
  <hyperlinks>
    <hyperlink ref="F1:G1" location="C2" display="1) Krycí list soupisu"/>
    <hyperlink ref="G1:H1" location="C52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87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70" customWidth="1"/>
    <col min="2" max="2" width="1.6640625" style="270" customWidth="1"/>
    <col min="3" max="4" width="5" style="270" customWidth="1"/>
    <col min="5" max="5" width="11.6640625" style="270" customWidth="1"/>
    <col min="6" max="6" width="9.1640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40625" style="270" customWidth="1"/>
  </cols>
  <sheetData>
    <row r="1" spans="2:1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4" customFormat="1" ht="45" customHeight="1">
      <c r="B3" s="274"/>
      <c r="C3" s="391" t="s">
        <v>805</v>
      </c>
      <c r="D3" s="391"/>
      <c r="E3" s="391"/>
      <c r="F3" s="391"/>
      <c r="G3" s="391"/>
      <c r="H3" s="391"/>
      <c r="I3" s="391"/>
      <c r="J3" s="391"/>
      <c r="K3" s="275"/>
    </row>
    <row r="4" spans="2:11" ht="25.5" customHeight="1">
      <c r="B4" s="276"/>
      <c r="C4" s="392" t="s">
        <v>806</v>
      </c>
      <c r="D4" s="392"/>
      <c r="E4" s="392"/>
      <c r="F4" s="392"/>
      <c r="G4" s="392"/>
      <c r="H4" s="392"/>
      <c r="I4" s="392"/>
      <c r="J4" s="392"/>
      <c r="K4" s="277"/>
    </row>
    <row r="5" spans="2:1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ht="15" customHeight="1">
      <c r="B6" s="276"/>
      <c r="C6" s="390" t="s">
        <v>807</v>
      </c>
      <c r="D6" s="390"/>
      <c r="E6" s="390"/>
      <c r="F6" s="390"/>
      <c r="G6" s="390"/>
      <c r="H6" s="390"/>
      <c r="I6" s="390"/>
      <c r="J6" s="390"/>
      <c r="K6" s="277"/>
    </row>
    <row r="7" spans="2:11" ht="15" customHeight="1">
      <c r="B7" s="280"/>
      <c r="C7" s="390" t="s">
        <v>808</v>
      </c>
      <c r="D7" s="390"/>
      <c r="E7" s="390"/>
      <c r="F7" s="390"/>
      <c r="G7" s="390"/>
      <c r="H7" s="390"/>
      <c r="I7" s="390"/>
      <c r="J7" s="390"/>
      <c r="K7" s="277"/>
    </row>
    <row r="8" spans="2:1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ht="15" customHeight="1">
      <c r="B9" s="280"/>
      <c r="C9" s="390" t="s">
        <v>809</v>
      </c>
      <c r="D9" s="390"/>
      <c r="E9" s="390"/>
      <c r="F9" s="390"/>
      <c r="G9" s="390"/>
      <c r="H9" s="390"/>
      <c r="I9" s="390"/>
      <c r="J9" s="390"/>
      <c r="K9" s="277"/>
    </row>
    <row r="10" spans="2:11" ht="15" customHeight="1">
      <c r="B10" s="280"/>
      <c r="C10" s="279"/>
      <c r="D10" s="390" t="s">
        <v>810</v>
      </c>
      <c r="E10" s="390"/>
      <c r="F10" s="390"/>
      <c r="G10" s="390"/>
      <c r="H10" s="390"/>
      <c r="I10" s="390"/>
      <c r="J10" s="390"/>
      <c r="K10" s="277"/>
    </row>
    <row r="11" spans="2:11" ht="15" customHeight="1">
      <c r="B11" s="280"/>
      <c r="C11" s="281"/>
      <c r="D11" s="390" t="s">
        <v>811</v>
      </c>
      <c r="E11" s="390"/>
      <c r="F11" s="390"/>
      <c r="G11" s="390"/>
      <c r="H11" s="390"/>
      <c r="I11" s="390"/>
      <c r="J11" s="390"/>
      <c r="K11" s="277"/>
    </row>
    <row r="12" spans="2:11" ht="12.75" customHeight="1">
      <c r="B12" s="280"/>
      <c r="C12" s="281"/>
      <c r="D12" s="281"/>
      <c r="E12" s="281"/>
      <c r="F12" s="281"/>
      <c r="G12" s="281"/>
      <c r="H12" s="281"/>
      <c r="I12" s="281"/>
      <c r="J12" s="281"/>
      <c r="K12" s="277"/>
    </row>
    <row r="13" spans="2:11" ht="15" customHeight="1">
      <c r="B13" s="280"/>
      <c r="C13" s="281"/>
      <c r="D13" s="390" t="s">
        <v>812</v>
      </c>
      <c r="E13" s="390"/>
      <c r="F13" s="390"/>
      <c r="G13" s="390"/>
      <c r="H13" s="390"/>
      <c r="I13" s="390"/>
      <c r="J13" s="390"/>
      <c r="K13" s="277"/>
    </row>
    <row r="14" spans="2:11" ht="15" customHeight="1">
      <c r="B14" s="280"/>
      <c r="C14" s="281"/>
      <c r="D14" s="390" t="s">
        <v>813</v>
      </c>
      <c r="E14" s="390"/>
      <c r="F14" s="390"/>
      <c r="G14" s="390"/>
      <c r="H14" s="390"/>
      <c r="I14" s="390"/>
      <c r="J14" s="390"/>
      <c r="K14" s="277"/>
    </row>
    <row r="15" spans="2:11" ht="15" customHeight="1">
      <c r="B15" s="280"/>
      <c r="C15" s="281"/>
      <c r="D15" s="390" t="s">
        <v>814</v>
      </c>
      <c r="E15" s="390"/>
      <c r="F15" s="390"/>
      <c r="G15" s="390"/>
      <c r="H15" s="390"/>
      <c r="I15" s="390"/>
      <c r="J15" s="390"/>
      <c r="K15" s="277"/>
    </row>
    <row r="16" spans="2:11" ht="15" customHeight="1">
      <c r="B16" s="280"/>
      <c r="C16" s="281"/>
      <c r="D16" s="281"/>
      <c r="E16" s="282" t="s">
        <v>79</v>
      </c>
      <c r="F16" s="390" t="s">
        <v>815</v>
      </c>
      <c r="G16" s="390"/>
      <c r="H16" s="390"/>
      <c r="I16" s="390"/>
      <c r="J16" s="390"/>
      <c r="K16" s="277"/>
    </row>
    <row r="17" spans="2:11" ht="15" customHeight="1">
      <c r="B17" s="280"/>
      <c r="C17" s="281"/>
      <c r="D17" s="281"/>
      <c r="E17" s="282" t="s">
        <v>816</v>
      </c>
      <c r="F17" s="390" t="s">
        <v>817</v>
      </c>
      <c r="G17" s="390"/>
      <c r="H17" s="390"/>
      <c r="I17" s="390"/>
      <c r="J17" s="390"/>
      <c r="K17" s="277"/>
    </row>
    <row r="18" spans="2:11" ht="15" customHeight="1">
      <c r="B18" s="280"/>
      <c r="C18" s="281"/>
      <c r="D18" s="281"/>
      <c r="E18" s="282" t="s">
        <v>818</v>
      </c>
      <c r="F18" s="390" t="s">
        <v>819</v>
      </c>
      <c r="G18" s="390"/>
      <c r="H18" s="390"/>
      <c r="I18" s="390"/>
      <c r="J18" s="390"/>
      <c r="K18" s="277"/>
    </row>
    <row r="19" spans="2:11" ht="15" customHeight="1">
      <c r="B19" s="280"/>
      <c r="C19" s="281"/>
      <c r="D19" s="281"/>
      <c r="E19" s="282" t="s">
        <v>820</v>
      </c>
      <c r="F19" s="390" t="s">
        <v>821</v>
      </c>
      <c r="G19" s="390"/>
      <c r="H19" s="390"/>
      <c r="I19" s="390"/>
      <c r="J19" s="390"/>
      <c r="K19" s="277"/>
    </row>
    <row r="20" spans="2:11" ht="15" customHeight="1">
      <c r="B20" s="280"/>
      <c r="C20" s="281"/>
      <c r="D20" s="281"/>
      <c r="E20" s="282" t="s">
        <v>822</v>
      </c>
      <c r="F20" s="390" t="s">
        <v>823</v>
      </c>
      <c r="G20" s="390"/>
      <c r="H20" s="390"/>
      <c r="I20" s="390"/>
      <c r="J20" s="390"/>
      <c r="K20" s="277"/>
    </row>
    <row r="21" spans="2:11" ht="15" customHeight="1">
      <c r="B21" s="280"/>
      <c r="C21" s="281"/>
      <c r="D21" s="281"/>
      <c r="E21" s="282" t="s">
        <v>824</v>
      </c>
      <c r="F21" s="390" t="s">
        <v>825</v>
      </c>
      <c r="G21" s="390"/>
      <c r="H21" s="390"/>
      <c r="I21" s="390"/>
      <c r="J21" s="390"/>
      <c r="K21" s="277"/>
    </row>
    <row r="22" spans="2:11" ht="12.75" customHeight="1">
      <c r="B22" s="280"/>
      <c r="C22" s="281"/>
      <c r="D22" s="281"/>
      <c r="E22" s="281"/>
      <c r="F22" s="281"/>
      <c r="G22" s="281"/>
      <c r="H22" s="281"/>
      <c r="I22" s="281"/>
      <c r="J22" s="281"/>
      <c r="K22" s="277"/>
    </row>
    <row r="23" spans="2:11" ht="15" customHeight="1">
      <c r="B23" s="280"/>
      <c r="C23" s="390" t="s">
        <v>826</v>
      </c>
      <c r="D23" s="390"/>
      <c r="E23" s="390"/>
      <c r="F23" s="390"/>
      <c r="G23" s="390"/>
      <c r="H23" s="390"/>
      <c r="I23" s="390"/>
      <c r="J23" s="390"/>
      <c r="K23" s="277"/>
    </row>
    <row r="24" spans="2:11" ht="15" customHeight="1">
      <c r="B24" s="280"/>
      <c r="C24" s="390" t="s">
        <v>827</v>
      </c>
      <c r="D24" s="390"/>
      <c r="E24" s="390"/>
      <c r="F24" s="390"/>
      <c r="G24" s="390"/>
      <c r="H24" s="390"/>
      <c r="I24" s="390"/>
      <c r="J24" s="390"/>
      <c r="K24" s="277"/>
    </row>
    <row r="25" spans="2:11" ht="15" customHeight="1">
      <c r="B25" s="280"/>
      <c r="C25" s="279"/>
      <c r="D25" s="390" t="s">
        <v>828</v>
      </c>
      <c r="E25" s="390"/>
      <c r="F25" s="390"/>
      <c r="G25" s="390"/>
      <c r="H25" s="390"/>
      <c r="I25" s="390"/>
      <c r="J25" s="390"/>
      <c r="K25" s="277"/>
    </row>
    <row r="26" spans="2:11" ht="15" customHeight="1">
      <c r="B26" s="280"/>
      <c r="C26" s="281"/>
      <c r="D26" s="390" t="s">
        <v>829</v>
      </c>
      <c r="E26" s="390"/>
      <c r="F26" s="390"/>
      <c r="G26" s="390"/>
      <c r="H26" s="390"/>
      <c r="I26" s="390"/>
      <c r="J26" s="390"/>
      <c r="K26" s="277"/>
    </row>
    <row r="27" spans="2:11" ht="12.7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77"/>
    </row>
    <row r="28" spans="2:11" ht="15" customHeight="1">
      <c r="B28" s="280"/>
      <c r="C28" s="281"/>
      <c r="D28" s="390" t="s">
        <v>830</v>
      </c>
      <c r="E28" s="390"/>
      <c r="F28" s="390"/>
      <c r="G28" s="390"/>
      <c r="H28" s="390"/>
      <c r="I28" s="390"/>
      <c r="J28" s="390"/>
      <c r="K28" s="277"/>
    </row>
    <row r="29" spans="2:11" ht="15" customHeight="1">
      <c r="B29" s="280"/>
      <c r="C29" s="281"/>
      <c r="D29" s="390" t="s">
        <v>831</v>
      </c>
      <c r="E29" s="390"/>
      <c r="F29" s="390"/>
      <c r="G29" s="390"/>
      <c r="H29" s="390"/>
      <c r="I29" s="390"/>
      <c r="J29" s="390"/>
      <c r="K29" s="277"/>
    </row>
    <row r="30" spans="2:11" ht="12.75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77"/>
    </row>
    <row r="31" spans="2:11" ht="15" customHeight="1">
      <c r="B31" s="280"/>
      <c r="C31" s="281"/>
      <c r="D31" s="390" t="s">
        <v>832</v>
      </c>
      <c r="E31" s="390"/>
      <c r="F31" s="390"/>
      <c r="G31" s="390"/>
      <c r="H31" s="390"/>
      <c r="I31" s="390"/>
      <c r="J31" s="390"/>
      <c r="K31" s="277"/>
    </row>
    <row r="32" spans="2:11" ht="15" customHeight="1">
      <c r="B32" s="280"/>
      <c r="C32" s="281"/>
      <c r="D32" s="390" t="s">
        <v>833</v>
      </c>
      <c r="E32" s="390"/>
      <c r="F32" s="390"/>
      <c r="G32" s="390"/>
      <c r="H32" s="390"/>
      <c r="I32" s="390"/>
      <c r="J32" s="390"/>
      <c r="K32" s="277"/>
    </row>
    <row r="33" spans="2:11" ht="15" customHeight="1">
      <c r="B33" s="280"/>
      <c r="C33" s="281"/>
      <c r="D33" s="390" t="s">
        <v>834</v>
      </c>
      <c r="E33" s="390"/>
      <c r="F33" s="390"/>
      <c r="G33" s="390"/>
      <c r="H33" s="390"/>
      <c r="I33" s="390"/>
      <c r="J33" s="390"/>
      <c r="K33" s="277"/>
    </row>
    <row r="34" spans="2:11" ht="15" customHeight="1">
      <c r="B34" s="280"/>
      <c r="C34" s="281"/>
      <c r="D34" s="279"/>
      <c r="E34" s="283" t="s">
        <v>153</v>
      </c>
      <c r="F34" s="279"/>
      <c r="G34" s="390" t="s">
        <v>835</v>
      </c>
      <c r="H34" s="390"/>
      <c r="I34" s="390"/>
      <c r="J34" s="390"/>
      <c r="K34" s="277"/>
    </row>
    <row r="35" spans="2:11" ht="30.75" customHeight="1">
      <c r="B35" s="280"/>
      <c r="C35" s="281"/>
      <c r="D35" s="279"/>
      <c r="E35" s="283" t="s">
        <v>836</v>
      </c>
      <c r="F35" s="279"/>
      <c r="G35" s="390" t="s">
        <v>837</v>
      </c>
      <c r="H35" s="390"/>
      <c r="I35" s="390"/>
      <c r="J35" s="390"/>
      <c r="K35" s="277"/>
    </row>
    <row r="36" spans="2:11" ht="15" customHeight="1">
      <c r="B36" s="280"/>
      <c r="C36" s="281"/>
      <c r="D36" s="279"/>
      <c r="E36" s="283" t="s">
        <v>54</v>
      </c>
      <c r="F36" s="279"/>
      <c r="G36" s="390" t="s">
        <v>838</v>
      </c>
      <c r="H36" s="390"/>
      <c r="I36" s="390"/>
      <c r="J36" s="390"/>
      <c r="K36" s="277"/>
    </row>
    <row r="37" spans="2:11" ht="15" customHeight="1">
      <c r="B37" s="280"/>
      <c r="C37" s="281"/>
      <c r="D37" s="279"/>
      <c r="E37" s="283" t="s">
        <v>154</v>
      </c>
      <c r="F37" s="279"/>
      <c r="G37" s="390" t="s">
        <v>839</v>
      </c>
      <c r="H37" s="390"/>
      <c r="I37" s="390"/>
      <c r="J37" s="390"/>
      <c r="K37" s="277"/>
    </row>
    <row r="38" spans="2:11" ht="15" customHeight="1">
      <c r="B38" s="280"/>
      <c r="C38" s="281"/>
      <c r="D38" s="279"/>
      <c r="E38" s="283" t="s">
        <v>155</v>
      </c>
      <c r="F38" s="279"/>
      <c r="G38" s="390" t="s">
        <v>840</v>
      </c>
      <c r="H38" s="390"/>
      <c r="I38" s="390"/>
      <c r="J38" s="390"/>
      <c r="K38" s="277"/>
    </row>
    <row r="39" spans="2:11" ht="15" customHeight="1">
      <c r="B39" s="280"/>
      <c r="C39" s="281"/>
      <c r="D39" s="279"/>
      <c r="E39" s="283" t="s">
        <v>156</v>
      </c>
      <c r="F39" s="279"/>
      <c r="G39" s="390" t="s">
        <v>841</v>
      </c>
      <c r="H39" s="390"/>
      <c r="I39" s="390"/>
      <c r="J39" s="390"/>
      <c r="K39" s="277"/>
    </row>
    <row r="40" spans="2:11" ht="15" customHeight="1">
      <c r="B40" s="280"/>
      <c r="C40" s="281"/>
      <c r="D40" s="279"/>
      <c r="E40" s="283" t="s">
        <v>842</v>
      </c>
      <c r="F40" s="279"/>
      <c r="G40" s="390" t="s">
        <v>843</v>
      </c>
      <c r="H40" s="390"/>
      <c r="I40" s="390"/>
      <c r="J40" s="390"/>
      <c r="K40" s="277"/>
    </row>
    <row r="41" spans="2:11" ht="15" customHeight="1">
      <c r="B41" s="280"/>
      <c r="C41" s="281"/>
      <c r="D41" s="279"/>
      <c r="E41" s="283"/>
      <c r="F41" s="279"/>
      <c r="G41" s="390" t="s">
        <v>844</v>
      </c>
      <c r="H41" s="390"/>
      <c r="I41" s="390"/>
      <c r="J41" s="390"/>
      <c r="K41" s="277"/>
    </row>
    <row r="42" spans="2:11" ht="15" customHeight="1">
      <c r="B42" s="280"/>
      <c r="C42" s="281"/>
      <c r="D42" s="279"/>
      <c r="E42" s="283" t="s">
        <v>845</v>
      </c>
      <c r="F42" s="279"/>
      <c r="G42" s="390" t="s">
        <v>846</v>
      </c>
      <c r="H42" s="390"/>
      <c r="I42" s="390"/>
      <c r="J42" s="390"/>
      <c r="K42" s="277"/>
    </row>
    <row r="43" spans="2:11" ht="15" customHeight="1">
      <c r="B43" s="280"/>
      <c r="C43" s="281"/>
      <c r="D43" s="279"/>
      <c r="E43" s="283" t="s">
        <v>159</v>
      </c>
      <c r="F43" s="279"/>
      <c r="G43" s="390" t="s">
        <v>847</v>
      </c>
      <c r="H43" s="390"/>
      <c r="I43" s="390"/>
      <c r="J43" s="390"/>
      <c r="K43" s="277"/>
    </row>
    <row r="44" spans="2:11" ht="12.75" customHeight="1">
      <c r="B44" s="280"/>
      <c r="C44" s="281"/>
      <c r="D44" s="279"/>
      <c r="E44" s="279"/>
      <c r="F44" s="279"/>
      <c r="G44" s="279"/>
      <c r="H44" s="279"/>
      <c r="I44" s="279"/>
      <c r="J44" s="279"/>
      <c r="K44" s="277"/>
    </row>
    <row r="45" spans="2:11" ht="15" customHeight="1">
      <c r="B45" s="280"/>
      <c r="C45" s="281"/>
      <c r="D45" s="390" t="s">
        <v>848</v>
      </c>
      <c r="E45" s="390"/>
      <c r="F45" s="390"/>
      <c r="G45" s="390"/>
      <c r="H45" s="390"/>
      <c r="I45" s="390"/>
      <c r="J45" s="390"/>
      <c r="K45" s="277"/>
    </row>
    <row r="46" spans="2:11" ht="15" customHeight="1">
      <c r="B46" s="280"/>
      <c r="C46" s="281"/>
      <c r="D46" s="281"/>
      <c r="E46" s="390" t="s">
        <v>849</v>
      </c>
      <c r="F46" s="390"/>
      <c r="G46" s="390"/>
      <c r="H46" s="390"/>
      <c r="I46" s="390"/>
      <c r="J46" s="390"/>
      <c r="K46" s="277"/>
    </row>
    <row r="47" spans="2:11" ht="15" customHeight="1">
      <c r="B47" s="280"/>
      <c r="C47" s="281"/>
      <c r="D47" s="281"/>
      <c r="E47" s="390" t="s">
        <v>850</v>
      </c>
      <c r="F47" s="390"/>
      <c r="G47" s="390"/>
      <c r="H47" s="390"/>
      <c r="I47" s="390"/>
      <c r="J47" s="390"/>
      <c r="K47" s="277"/>
    </row>
    <row r="48" spans="2:11" ht="15" customHeight="1">
      <c r="B48" s="280"/>
      <c r="C48" s="281"/>
      <c r="D48" s="281"/>
      <c r="E48" s="390" t="s">
        <v>851</v>
      </c>
      <c r="F48" s="390"/>
      <c r="G48" s="390"/>
      <c r="H48" s="390"/>
      <c r="I48" s="390"/>
      <c r="J48" s="390"/>
      <c r="K48" s="277"/>
    </row>
    <row r="49" spans="2:11" ht="15" customHeight="1">
      <c r="B49" s="280"/>
      <c r="C49" s="281"/>
      <c r="D49" s="390" t="s">
        <v>852</v>
      </c>
      <c r="E49" s="390"/>
      <c r="F49" s="390"/>
      <c r="G49" s="390"/>
      <c r="H49" s="390"/>
      <c r="I49" s="390"/>
      <c r="J49" s="390"/>
      <c r="K49" s="277"/>
    </row>
    <row r="50" spans="2:11" ht="25.5" customHeight="1">
      <c r="B50" s="276"/>
      <c r="C50" s="392" t="s">
        <v>853</v>
      </c>
      <c r="D50" s="392"/>
      <c r="E50" s="392"/>
      <c r="F50" s="392"/>
      <c r="G50" s="392"/>
      <c r="H50" s="392"/>
      <c r="I50" s="392"/>
      <c r="J50" s="392"/>
      <c r="K50" s="277"/>
    </row>
    <row r="51" spans="2:11" ht="5.25" customHeight="1">
      <c r="B51" s="276"/>
      <c r="C51" s="278"/>
      <c r="D51" s="278"/>
      <c r="E51" s="278"/>
      <c r="F51" s="278"/>
      <c r="G51" s="278"/>
      <c r="H51" s="278"/>
      <c r="I51" s="278"/>
      <c r="J51" s="278"/>
      <c r="K51" s="277"/>
    </row>
    <row r="52" spans="2:11" ht="15" customHeight="1">
      <c r="B52" s="276"/>
      <c r="C52" s="390" t="s">
        <v>854</v>
      </c>
      <c r="D52" s="390"/>
      <c r="E52" s="390"/>
      <c r="F52" s="390"/>
      <c r="G52" s="390"/>
      <c r="H52" s="390"/>
      <c r="I52" s="390"/>
      <c r="J52" s="390"/>
      <c r="K52" s="277"/>
    </row>
    <row r="53" spans="2:11" ht="15" customHeight="1">
      <c r="B53" s="276"/>
      <c r="C53" s="390" t="s">
        <v>855</v>
      </c>
      <c r="D53" s="390"/>
      <c r="E53" s="390"/>
      <c r="F53" s="390"/>
      <c r="G53" s="390"/>
      <c r="H53" s="390"/>
      <c r="I53" s="390"/>
      <c r="J53" s="390"/>
      <c r="K53" s="277"/>
    </row>
    <row r="54" spans="2:11" ht="12.75" customHeight="1">
      <c r="B54" s="276"/>
      <c r="C54" s="279"/>
      <c r="D54" s="279"/>
      <c r="E54" s="279"/>
      <c r="F54" s="279"/>
      <c r="G54" s="279"/>
      <c r="H54" s="279"/>
      <c r="I54" s="279"/>
      <c r="J54" s="279"/>
      <c r="K54" s="277"/>
    </row>
    <row r="55" spans="2:11" ht="15" customHeight="1">
      <c r="B55" s="276"/>
      <c r="C55" s="390" t="s">
        <v>856</v>
      </c>
      <c r="D55" s="390"/>
      <c r="E55" s="390"/>
      <c r="F55" s="390"/>
      <c r="G55" s="390"/>
      <c r="H55" s="390"/>
      <c r="I55" s="390"/>
      <c r="J55" s="390"/>
      <c r="K55" s="277"/>
    </row>
    <row r="56" spans="2:11" ht="15" customHeight="1">
      <c r="B56" s="276"/>
      <c r="C56" s="281"/>
      <c r="D56" s="390" t="s">
        <v>857</v>
      </c>
      <c r="E56" s="390"/>
      <c r="F56" s="390"/>
      <c r="G56" s="390"/>
      <c r="H56" s="390"/>
      <c r="I56" s="390"/>
      <c r="J56" s="390"/>
      <c r="K56" s="277"/>
    </row>
    <row r="57" spans="2:11" ht="15" customHeight="1">
      <c r="B57" s="276"/>
      <c r="C57" s="281"/>
      <c r="D57" s="390" t="s">
        <v>858</v>
      </c>
      <c r="E57" s="390"/>
      <c r="F57" s="390"/>
      <c r="G57" s="390"/>
      <c r="H57" s="390"/>
      <c r="I57" s="390"/>
      <c r="J57" s="390"/>
      <c r="K57" s="277"/>
    </row>
    <row r="58" spans="2:11" ht="15" customHeight="1">
      <c r="B58" s="276"/>
      <c r="C58" s="281"/>
      <c r="D58" s="390" t="s">
        <v>859</v>
      </c>
      <c r="E58" s="390"/>
      <c r="F58" s="390"/>
      <c r="G58" s="390"/>
      <c r="H58" s="390"/>
      <c r="I58" s="390"/>
      <c r="J58" s="390"/>
      <c r="K58" s="277"/>
    </row>
    <row r="59" spans="2:11" ht="15" customHeight="1">
      <c r="B59" s="276"/>
      <c r="C59" s="281"/>
      <c r="D59" s="390" t="s">
        <v>860</v>
      </c>
      <c r="E59" s="390"/>
      <c r="F59" s="390"/>
      <c r="G59" s="390"/>
      <c r="H59" s="390"/>
      <c r="I59" s="390"/>
      <c r="J59" s="390"/>
      <c r="K59" s="277"/>
    </row>
    <row r="60" spans="2:11" ht="15" customHeight="1">
      <c r="B60" s="276"/>
      <c r="C60" s="281"/>
      <c r="D60" s="394" t="s">
        <v>861</v>
      </c>
      <c r="E60" s="394"/>
      <c r="F60" s="394"/>
      <c r="G60" s="394"/>
      <c r="H60" s="394"/>
      <c r="I60" s="394"/>
      <c r="J60" s="394"/>
      <c r="K60" s="277"/>
    </row>
    <row r="61" spans="2:11" ht="15" customHeight="1">
      <c r="B61" s="276"/>
      <c r="C61" s="281"/>
      <c r="D61" s="390" t="s">
        <v>862</v>
      </c>
      <c r="E61" s="390"/>
      <c r="F61" s="390"/>
      <c r="G61" s="390"/>
      <c r="H61" s="390"/>
      <c r="I61" s="390"/>
      <c r="J61" s="390"/>
      <c r="K61" s="277"/>
    </row>
    <row r="62" spans="2:11" ht="12.75" customHeight="1">
      <c r="B62" s="276"/>
      <c r="C62" s="281"/>
      <c r="D62" s="281"/>
      <c r="E62" s="284"/>
      <c r="F62" s="281"/>
      <c r="G62" s="281"/>
      <c r="H62" s="281"/>
      <c r="I62" s="281"/>
      <c r="J62" s="281"/>
      <c r="K62" s="277"/>
    </row>
    <row r="63" spans="2:11" ht="15" customHeight="1">
      <c r="B63" s="276"/>
      <c r="C63" s="281"/>
      <c r="D63" s="390" t="s">
        <v>863</v>
      </c>
      <c r="E63" s="390"/>
      <c r="F63" s="390"/>
      <c r="G63" s="390"/>
      <c r="H63" s="390"/>
      <c r="I63" s="390"/>
      <c r="J63" s="390"/>
      <c r="K63" s="277"/>
    </row>
    <row r="64" spans="2:11" ht="15" customHeight="1">
      <c r="B64" s="276"/>
      <c r="C64" s="281"/>
      <c r="D64" s="394" t="s">
        <v>864</v>
      </c>
      <c r="E64" s="394"/>
      <c r="F64" s="394"/>
      <c r="G64" s="394"/>
      <c r="H64" s="394"/>
      <c r="I64" s="394"/>
      <c r="J64" s="394"/>
      <c r="K64" s="277"/>
    </row>
    <row r="65" spans="2:11" ht="15" customHeight="1">
      <c r="B65" s="276"/>
      <c r="C65" s="281"/>
      <c r="D65" s="390" t="s">
        <v>865</v>
      </c>
      <c r="E65" s="390"/>
      <c r="F65" s="390"/>
      <c r="G65" s="390"/>
      <c r="H65" s="390"/>
      <c r="I65" s="390"/>
      <c r="J65" s="390"/>
      <c r="K65" s="277"/>
    </row>
    <row r="66" spans="2:11" ht="15" customHeight="1">
      <c r="B66" s="276"/>
      <c r="C66" s="281"/>
      <c r="D66" s="390" t="s">
        <v>866</v>
      </c>
      <c r="E66" s="390"/>
      <c r="F66" s="390"/>
      <c r="G66" s="390"/>
      <c r="H66" s="390"/>
      <c r="I66" s="390"/>
      <c r="J66" s="390"/>
      <c r="K66" s="277"/>
    </row>
    <row r="67" spans="2:11" ht="15" customHeight="1">
      <c r="B67" s="276"/>
      <c r="C67" s="281"/>
      <c r="D67" s="390" t="s">
        <v>867</v>
      </c>
      <c r="E67" s="390"/>
      <c r="F67" s="390"/>
      <c r="G67" s="390"/>
      <c r="H67" s="390"/>
      <c r="I67" s="390"/>
      <c r="J67" s="390"/>
      <c r="K67" s="277"/>
    </row>
    <row r="68" spans="2:11" ht="15" customHeight="1">
      <c r="B68" s="276"/>
      <c r="C68" s="281"/>
      <c r="D68" s="390" t="s">
        <v>868</v>
      </c>
      <c r="E68" s="390"/>
      <c r="F68" s="390"/>
      <c r="G68" s="390"/>
      <c r="H68" s="390"/>
      <c r="I68" s="390"/>
      <c r="J68" s="390"/>
      <c r="K68" s="277"/>
    </row>
    <row r="69" spans="2:11" ht="12.75" customHeight="1">
      <c r="B69" s="285"/>
      <c r="C69" s="286"/>
      <c r="D69" s="286"/>
      <c r="E69" s="286"/>
      <c r="F69" s="286"/>
      <c r="G69" s="286"/>
      <c r="H69" s="286"/>
      <c r="I69" s="286"/>
      <c r="J69" s="286"/>
      <c r="K69" s="287"/>
    </row>
    <row r="70" spans="2:11" ht="18.75" customHeight="1">
      <c r="B70" s="288"/>
      <c r="C70" s="288"/>
      <c r="D70" s="288"/>
      <c r="E70" s="288"/>
      <c r="F70" s="288"/>
      <c r="G70" s="288"/>
      <c r="H70" s="288"/>
      <c r="I70" s="288"/>
      <c r="J70" s="288"/>
      <c r="K70" s="289"/>
    </row>
    <row r="71" spans="2:11" ht="18.75" customHeight="1">
      <c r="B71" s="289"/>
      <c r="C71" s="289"/>
      <c r="D71" s="289"/>
      <c r="E71" s="289"/>
      <c r="F71" s="289"/>
      <c r="G71" s="289"/>
      <c r="H71" s="289"/>
      <c r="I71" s="289"/>
      <c r="J71" s="289"/>
      <c r="K71" s="289"/>
    </row>
    <row r="72" spans="2:11" ht="7.5" customHeight="1">
      <c r="B72" s="290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ht="45" customHeight="1">
      <c r="B73" s="293"/>
      <c r="C73" s="395" t="s">
        <v>86</v>
      </c>
      <c r="D73" s="395"/>
      <c r="E73" s="395"/>
      <c r="F73" s="395"/>
      <c r="G73" s="395"/>
      <c r="H73" s="395"/>
      <c r="I73" s="395"/>
      <c r="J73" s="395"/>
      <c r="K73" s="294"/>
    </row>
    <row r="74" spans="2:11" ht="17.25" customHeight="1">
      <c r="B74" s="293"/>
      <c r="C74" s="295" t="s">
        <v>869</v>
      </c>
      <c r="D74" s="295"/>
      <c r="E74" s="295"/>
      <c r="F74" s="295" t="s">
        <v>870</v>
      </c>
      <c r="G74" s="296"/>
      <c r="H74" s="295" t="s">
        <v>154</v>
      </c>
      <c r="I74" s="295" t="s">
        <v>58</v>
      </c>
      <c r="J74" s="295" t="s">
        <v>871</v>
      </c>
      <c r="K74" s="294"/>
    </row>
    <row r="75" spans="2:11" ht="17.25" customHeight="1">
      <c r="B75" s="293"/>
      <c r="C75" s="297" t="s">
        <v>872</v>
      </c>
      <c r="D75" s="297"/>
      <c r="E75" s="297"/>
      <c r="F75" s="298" t="s">
        <v>873</v>
      </c>
      <c r="G75" s="299"/>
      <c r="H75" s="297"/>
      <c r="I75" s="297"/>
      <c r="J75" s="297" t="s">
        <v>874</v>
      </c>
      <c r="K75" s="294"/>
    </row>
    <row r="76" spans="2:11" ht="5.25" customHeight="1">
      <c r="B76" s="293"/>
      <c r="C76" s="300"/>
      <c r="D76" s="300"/>
      <c r="E76" s="300"/>
      <c r="F76" s="300"/>
      <c r="G76" s="301"/>
      <c r="H76" s="300"/>
      <c r="I76" s="300"/>
      <c r="J76" s="300"/>
      <c r="K76" s="294"/>
    </row>
    <row r="77" spans="2:11" ht="15" customHeight="1">
      <c r="B77" s="293"/>
      <c r="C77" s="283" t="s">
        <v>54</v>
      </c>
      <c r="D77" s="300"/>
      <c r="E77" s="300"/>
      <c r="F77" s="302" t="s">
        <v>875</v>
      </c>
      <c r="G77" s="301"/>
      <c r="H77" s="283" t="s">
        <v>876</v>
      </c>
      <c r="I77" s="283" t="s">
        <v>877</v>
      </c>
      <c r="J77" s="283">
        <v>20</v>
      </c>
      <c r="K77" s="294"/>
    </row>
    <row r="78" spans="2:11" ht="15" customHeight="1">
      <c r="B78" s="293"/>
      <c r="C78" s="283" t="s">
        <v>878</v>
      </c>
      <c r="D78" s="283"/>
      <c r="E78" s="283"/>
      <c r="F78" s="302" t="s">
        <v>875</v>
      </c>
      <c r="G78" s="301"/>
      <c r="H78" s="283" t="s">
        <v>879</v>
      </c>
      <c r="I78" s="283" t="s">
        <v>877</v>
      </c>
      <c r="J78" s="283">
        <v>120</v>
      </c>
      <c r="K78" s="294"/>
    </row>
    <row r="79" spans="2:11" ht="15" customHeight="1">
      <c r="B79" s="303"/>
      <c r="C79" s="283" t="s">
        <v>880</v>
      </c>
      <c r="D79" s="283"/>
      <c r="E79" s="283"/>
      <c r="F79" s="302" t="s">
        <v>881</v>
      </c>
      <c r="G79" s="301"/>
      <c r="H79" s="283" t="s">
        <v>882</v>
      </c>
      <c r="I79" s="283" t="s">
        <v>877</v>
      </c>
      <c r="J79" s="283">
        <v>50</v>
      </c>
      <c r="K79" s="294"/>
    </row>
    <row r="80" spans="2:11" ht="15" customHeight="1">
      <c r="B80" s="303"/>
      <c r="C80" s="283" t="s">
        <v>883</v>
      </c>
      <c r="D80" s="283"/>
      <c r="E80" s="283"/>
      <c r="F80" s="302" t="s">
        <v>875</v>
      </c>
      <c r="G80" s="301"/>
      <c r="H80" s="283" t="s">
        <v>884</v>
      </c>
      <c r="I80" s="283" t="s">
        <v>885</v>
      </c>
      <c r="J80" s="283"/>
      <c r="K80" s="294"/>
    </row>
    <row r="81" spans="2:11" ht="15" customHeight="1">
      <c r="B81" s="303"/>
      <c r="C81" s="304" t="s">
        <v>886</v>
      </c>
      <c r="D81" s="304"/>
      <c r="E81" s="304"/>
      <c r="F81" s="305" t="s">
        <v>881</v>
      </c>
      <c r="G81" s="304"/>
      <c r="H81" s="304" t="s">
        <v>887</v>
      </c>
      <c r="I81" s="304" t="s">
        <v>877</v>
      </c>
      <c r="J81" s="304">
        <v>15</v>
      </c>
      <c r="K81" s="294"/>
    </row>
    <row r="82" spans="2:11" ht="15" customHeight="1">
      <c r="B82" s="303"/>
      <c r="C82" s="304" t="s">
        <v>888</v>
      </c>
      <c r="D82" s="304"/>
      <c r="E82" s="304"/>
      <c r="F82" s="305" t="s">
        <v>881</v>
      </c>
      <c r="G82" s="304"/>
      <c r="H82" s="304" t="s">
        <v>889</v>
      </c>
      <c r="I82" s="304" t="s">
        <v>877</v>
      </c>
      <c r="J82" s="304">
        <v>15</v>
      </c>
      <c r="K82" s="294"/>
    </row>
    <row r="83" spans="2:11" ht="15" customHeight="1">
      <c r="B83" s="303"/>
      <c r="C83" s="304" t="s">
        <v>890</v>
      </c>
      <c r="D83" s="304"/>
      <c r="E83" s="304"/>
      <c r="F83" s="305" t="s">
        <v>881</v>
      </c>
      <c r="G83" s="304"/>
      <c r="H83" s="304" t="s">
        <v>891</v>
      </c>
      <c r="I83" s="304" t="s">
        <v>877</v>
      </c>
      <c r="J83" s="304">
        <v>20</v>
      </c>
      <c r="K83" s="294"/>
    </row>
    <row r="84" spans="2:11" ht="15" customHeight="1">
      <c r="B84" s="303"/>
      <c r="C84" s="304" t="s">
        <v>892</v>
      </c>
      <c r="D84" s="304"/>
      <c r="E84" s="304"/>
      <c r="F84" s="305" t="s">
        <v>881</v>
      </c>
      <c r="G84" s="304"/>
      <c r="H84" s="304" t="s">
        <v>893</v>
      </c>
      <c r="I84" s="304" t="s">
        <v>877</v>
      </c>
      <c r="J84" s="304">
        <v>20</v>
      </c>
      <c r="K84" s="294"/>
    </row>
    <row r="85" spans="2:11" ht="15" customHeight="1">
      <c r="B85" s="303"/>
      <c r="C85" s="283" t="s">
        <v>894</v>
      </c>
      <c r="D85" s="283"/>
      <c r="E85" s="283"/>
      <c r="F85" s="302" t="s">
        <v>881</v>
      </c>
      <c r="G85" s="301"/>
      <c r="H85" s="283" t="s">
        <v>895</v>
      </c>
      <c r="I85" s="283" t="s">
        <v>877</v>
      </c>
      <c r="J85" s="283">
        <v>50</v>
      </c>
      <c r="K85" s="294"/>
    </row>
    <row r="86" spans="2:11" ht="15" customHeight="1">
      <c r="B86" s="303"/>
      <c r="C86" s="283" t="s">
        <v>896</v>
      </c>
      <c r="D86" s="283"/>
      <c r="E86" s="283"/>
      <c r="F86" s="302" t="s">
        <v>881</v>
      </c>
      <c r="G86" s="301"/>
      <c r="H86" s="283" t="s">
        <v>897</v>
      </c>
      <c r="I86" s="283" t="s">
        <v>877</v>
      </c>
      <c r="J86" s="283">
        <v>20</v>
      </c>
      <c r="K86" s="294"/>
    </row>
    <row r="87" spans="2:11" ht="15" customHeight="1">
      <c r="B87" s="303"/>
      <c r="C87" s="283" t="s">
        <v>898</v>
      </c>
      <c r="D87" s="283"/>
      <c r="E87" s="283"/>
      <c r="F87" s="302" t="s">
        <v>881</v>
      </c>
      <c r="G87" s="301"/>
      <c r="H87" s="283" t="s">
        <v>899</v>
      </c>
      <c r="I87" s="283" t="s">
        <v>877</v>
      </c>
      <c r="J87" s="283">
        <v>20</v>
      </c>
      <c r="K87" s="294"/>
    </row>
    <row r="88" spans="2:11" ht="15" customHeight="1">
      <c r="B88" s="303"/>
      <c r="C88" s="283" t="s">
        <v>900</v>
      </c>
      <c r="D88" s="283"/>
      <c r="E88" s="283"/>
      <c r="F88" s="302" t="s">
        <v>881</v>
      </c>
      <c r="G88" s="301"/>
      <c r="H88" s="283" t="s">
        <v>901</v>
      </c>
      <c r="I88" s="283" t="s">
        <v>877</v>
      </c>
      <c r="J88" s="283">
        <v>50</v>
      </c>
      <c r="K88" s="294"/>
    </row>
    <row r="89" spans="2:11" ht="15" customHeight="1">
      <c r="B89" s="303"/>
      <c r="C89" s="283" t="s">
        <v>902</v>
      </c>
      <c r="D89" s="283"/>
      <c r="E89" s="283"/>
      <c r="F89" s="302" t="s">
        <v>881</v>
      </c>
      <c r="G89" s="301"/>
      <c r="H89" s="283" t="s">
        <v>902</v>
      </c>
      <c r="I89" s="283" t="s">
        <v>877</v>
      </c>
      <c r="J89" s="283">
        <v>50</v>
      </c>
      <c r="K89" s="294"/>
    </row>
    <row r="90" spans="2:11" ht="15" customHeight="1">
      <c r="B90" s="303"/>
      <c r="C90" s="283" t="s">
        <v>160</v>
      </c>
      <c r="D90" s="283"/>
      <c r="E90" s="283"/>
      <c r="F90" s="302" t="s">
        <v>881</v>
      </c>
      <c r="G90" s="301"/>
      <c r="H90" s="283" t="s">
        <v>903</v>
      </c>
      <c r="I90" s="283" t="s">
        <v>877</v>
      </c>
      <c r="J90" s="283">
        <v>255</v>
      </c>
      <c r="K90" s="294"/>
    </row>
    <row r="91" spans="2:11" ht="15" customHeight="1">
      <c r="B91" s="303"/>
      <c r="C91" s="283" t="s">
        <v>904</v>
      </c>
      <c r="D91" s="283"/>
      <c r="E91" s="283"/>
      <c r="F91" s="302" t="s">
        <v>875</v>
      </c>
      <c r="G91" s="301"/>
      <c r="H91" s="283" t="s">
        <v>905</v>
      </c>
      <c r="I91" s="283" t="s">
        <v>906</v>
      </c>
      <c r="J91" s="283"/>
      <c r="K91" s="294"/>
    </row>
    <row r="92" spans="2:11" ht="15" customHeight="1">
      <c r="B92" s="303"/>
      <c r="C92" s="283" t="s">
        <v>907</v>
      </c>
      <c r="D92" s="283"/>
      <c r="E92" s="283"/>
      <c r="F92" s="302" t="s">
        <v>875</v>
      </c>
      <c r="G92" s="301"/>
      <c r="H92" s="283" t="s">
        <v>908</v>
      </c>
      <c r="I92" s="283" t="s">
        <v>909</v>
      </c>
      <c r="J92" s="283"/>
      <c r="K92" s="294"/>
    </row>
    <row r="93" spans="2:11" ht="15" customHeight="1">
      <c r="B93" s="303"/>
      <c r="C93" s="283" t="s">
        <v>910</v>
      </c>
      <c r="D93" s="283"/>
      <c r="E93" s="283"/>
      <c r="F93" s="302" t="s">
        <v>875</v>
      </c>
      <c r="G93" s="301"/>
      <c r="H93" s="283" t="s">
        <v>910</v>
      </c>
      <c r="I93" s="283" t="s">
        <v>909</v>
      </c>
      <c r="J93" s="283"/>
      <c r="K93" s="294"/>
    </row>
    <row r="94" spans="2:11" ht="15" customHeight="1">
      <c r="B94" s="303"/>
      <c r="C94" s="283" t="s">
        <v>39</v>
      </c>
      <c r="D94" s="283"/>
      <c r="E94" s="283"/>
      <c r="F94" s="302" t="s">
        <v>875</v>
      </c>
      <c r="G94" s="301"/>
      <c r="H94" s="283" t="s">
        <v>911</v>
      </c>
      <c r="I94" s="283" t="s">
        <v>909</v>
      </c>
      <c r="J94" s="283"/>
      <c r="K94" s="294"/>
    </row>
    <row r="95" spans="2:11" ht="15" customHeight="1">
      <c r="B95" s="303"/>
      <c r="C95" s="283" t="s">
        <v>49</v>
      </c>
      <c r="D95" s="283"/>
      <c r="E95" s="283"/>
      <c r="F95" s="302" t="s">
        <v>875</v>
      </c>
      <c r="G95" s="301"/>
      <c r="H95" s="283" t="s">
        <v>912</v>
      </c>
      <c r="I95" s="283" t="s">
        <v>909</v>
      </c>
      <c r="J95" s="283"/>
      <c r="K95" s="294"/>
    </row>
    <row r="96" spans="2:11" ht="15" customHeight="1">
      <c r="B96" s="306"/>
      <c r="C96" s="307"/>
      <c r="D96" s="307"/>
      <c r="E96" s="307"/>
      <c r="F96" s="307"/>
      <c r="G96" s="307"/>
      <c r="H96" s="307"/>
      <c r="I96" s="307"/>
      <c r="J96" s="307"/>
      <c r="K96" s="308"/>
    </row>
    <row r="97" spans="2:11" ht="18.75" customHeight="1">
      <c r="B97" s="309"/>
      <c r="C97" s="310"/>
      <c r="D97" s="310"/>
      <c r="E97" s="310"/>
      <c r="F97" s="310"/>
      <c r="G97" s="310"/>
      <c r="H97" s="310"/>
      <c r="I97" s="310"/>
      <c r="J97" s="310"/>
      <c r="K97" s="309"/>
    </row>
    <row r="98" spans="2:11" ht="18.75" customHeight="1">
      <c r="B98" s="289"/>
      <c r="C98" s="289"/>
      <c r="D98" s="289"/>
      <c r="E98" s="289"/>
      <c r="F98" s="289"/>
      <c r="G98" s="289"/>
      <c r="H98" s="289"/>
      <c r="I98" s="289"/>
      <c r="J98" s="289"/>
      <c r="K98" s="289"/>
    </row>
    <row r="99" spans="2:11" ht="7.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2"/>
    </row>
    <row r="100" spans="2:11" ht="45" customHeight="1">
      <c r="B100" s="293"/>
      <c r="C100" s="395" t="s">
        <v>913</v>
      </c>
      <c r="D100" s="395"/>
      <c r="E100" s="395"/>
      <c r="F100" s="395"/>
      <c r="G100" s="395"/>
      <c r="H100" s="395"/>
      <c r="I100" s="395"/>
      <c r="J100" s="395"/>
      <c r="K100" s="294"/>
    </row>
    <row r="101" spans="2:11" ht="17.25" customHeight="1">
      <c r="B101" s="293"/>
      <c r="C101" s="295" t="s">
        <v>869</v>
      </c>
      <c r="D101" s="295"/>
      <c r="E101" s="295"/>
      <c r="F101" s="295" t="s">
        <v>870</v>
      </c>
      <c r="G101" s="296"/>
      <c r="H101" s="295" t="s">
        <v>154</v>
      </c>
      <c r="I101" s="295" t="s">
        <v>58</v>
      </c>
      <c r="J101" s="295" t="s">
        <v>871</v>
      </c>
      <c r="K101" s="294"/>
    </row>
    <row r="102" spans="2:11" ht="17.25" customHeight="1">
      <c r="B102" s="293"/>
      <c r="C102" s="297" t="s">
        <v>872</v>
      </c>
      <c r="D102" s="297"/>
      <c r="E102" s="297"/>
      <c r="F102" s="298" t="s">
        <v>873</v>
      </c>
      <c r="G102" s="299"/>
      <c r="H102" s="297"/>
      <c r="I102" s="297"/>
      <c r="J102" s="297" t="s">
        <v>874</v>
      </c>
      <c r="K102" s="294"/>
    </row>
    <row r="103" spans="2:11" ht="5.25" customHeight="1">
      <c r="B103" s="293"/>
      <c r="C103" s="295"/>
      <c r="D103" s="295"/>
      <c r="E103" s="295"/>
      <c r="F103" s="295"/>
      <c r="G103" s="311"/>
      <c r="H103" s="295"/>
      <c r="I103" s="295"/>
      <c r="J103" s="295"/>
      <c r="K103" s="294"/>
    </row>
    <row r="104" spans="2:11" ht="15" customHeight="1">
      <c r="B104" s="293"/>
      <c r="C104" s="283" t="s">
        <v>54</v>
      </c>
      <c r="D104" s="300"/>
      <c r="E104" s="300"/>
      <c r="F104" s="302" t="s">
        <v>875</v>
      </c>
      <c r="G104" s="311"/>
      <c r="H104" s="283" t="s">
        <v>914</v>
      </c>
      <c r="I104" s="283" t="s">
        <v>877</v>
      </c>
      <c r="J104" s="283">
        <v>20</v>
      </c>
      <c r="K104" s="294"/>
    </row>
    <row r="105" spans="2:11" ht="15" customHeight="1">
      <c r="B105" s="293"/>
      <c r="C105" s="283" t="s">
        <v>878</v>
      </c>
      <c r="D105" s="283"/>
      <c r="E105" s="283"/>
      <c r="F105" s="302" t="s">
        <v>875</v>
      </c>
      <c r="G105" s="283"/>
      <c r="H105" s="283" t="s">
        <v>914</v>
      </c>
      <c r="I105" s="283" t="s">
        <v>877</v>
      </c>
      <c r="J105" s="283">
        <v>120</v>
      </c>
      <c r="K105" s="294"/>
    </row>
    <row r="106" spans="2:11" ht="15" customHeight="1">
      <c r="B106" s="303"/>
      <c r="C106" s="283" t="s">
        <v>880</v>
      </c>
      <c r="D106" s="283"/>
      <c r="E106" s="283"/>
      <c r="F106" s="302" t="s">
        <v>881</v>
      </c>
      <c r="G106" s="283"/>
      <c r="H106" s="283" t="s">
        <v>914</v>
      </c>
      <c r="I106" s="283" t="s">
        <v>877</v>
      </c>
      <c r="J106" s="283">
        <v>50</v>
      </c>
      <c r="K106" s="294"/>
    </row>
    <row r="107" spans="2:11" ht="15" customHeight="1">
      <c r="B107" s="303"/>
      <c r="C107" s="283" t="s">
        <v>883</v>
      </c>
      <c r="D107" s="283"/>
      <c r="E107" s="283"/>
      <c r="F107" s="302" t="s">
        <v>875</v>
      </c>
      <c r="G107" s="283"/>
      <c r="H107" s="283" t="s">
        <v>914</v>
      </c>
      <c r="I107" s="283" t="s">
        <v>885</v>
      </c>
      <c r="J107" s="283"/>
      <c r="K107" s="294"/>
    </row>
    <row r="108" spans="2:11" ht="15" customHeight="1">
      <c r="B108" s="303"/>
      <c r="C108" s="283" t="s">
        <v>894</v>
      </c>
      <c r="D108" s="283"/>
      <c r="E108" s="283"/>
      <c r="F108" s="302" t="s">
        <v>881</v>
      </c>
      <c r="G108" s="283"/>
      <c r="H108" s="283" t="s">
        <v>914</v>
      </c>
      <c r="I108" s="283" t="s">
        <v>877</v>
      </c>
      <c r="J108" s="283">
        <v>50</v>
      </c>
      <c r="K108" s="294"/>
    </row>
    <row r="109" spans="2:11" ht="15" customHeight="1">
      <c r="B109" s="303"/>
      <c r="C109" s="283" t="s">
        <v>902</v>
      </c>
      <c r="D109" s="283"/>
      <c r="E109" s="283"/>
      <c r="F109" s="302" t="s">
        <v>881</v>
      </c>
      <c r="G109" s="283"/>
      <c r="H109" s="283" t="s">
        <v>914</v>
      </c>
      <c r="I109" s="283" t="s">
        <v>877</v>
      </c>
      <c r="J109" s="283">
        <v>50</v>
      </c>
      <c r="K109" s="294"/>
    </row>
    <row r="110" spans="2:11" ht="15" customHeight="1">
      <c r="B110" s="303"/>
      <c r="C110" s="283" t="s">
        <v>900</v>
      </c>
      <c r="D110" s="283"/>
      <c r="E110" s="283"/>
      <c r="F110" s="302" t="s">
        <v>881</v>
      </c>
      <c r="G110" s="283"/>
      <c r="H110" s="283" t="s">
        <v>914</v>
      </c>
      <c r="I110" s="283" t="s">
        <v>877</v>
      </c>
      <c r="J110" s="283">
        <v>50</v>
      </c>
      <c r="K110" s="294"/>
    </row>
    <row r="111" spans="2:11" ht="15" customHeight="1">
      <c r="B111" s="303"/>
      <c r="C111" s="283" t="s">
        <v>54</v>
      </c>
      <c r="D111" s="283"/>
      <c r="E111" s="283"/>
      <c r="F111" s="302" t="s">
        <v>875</v>
      </c>
      <c r="G111" s="283"/>
      <c r="H111" s="283" t="s">
        <v>915</v>
      </c>
      <c r="I111" s="283" t="s">
        <v>877</v>
      </c>
      <c r="J111" s="283">
        <v>20</v>
      </c>
      <c r="K111" s="294"/>
    </row>
    <row r="112" spans="2:11" ht="15" customHeight="1">
      <c r="B112" s="303"/>
      <c r="C112" s="283" t="s">
        <v>916</v>
      </c>
      <c r="D112" s="283"/>
      <c r="E112" s="283"/>
      <c r="F112" s="302" t="s">
        <v>875</v>
      </c>
      <c r="G112" s="283"/>
      <c r="H112" s="283" t="s">
        <v>917</v>
      </c>
      <c r="I112" s="283" t="s">
        <v>877</v>
      </c>
      <c r="J112" s="283">
        <v>120</v>
      </c>
      <c r="K112" s="294"/>
    </row>
    <row r="113" spans="2:11" ht="15" customHeight="1">
      <c r="B113" s="303"/>
      <c r="C113" s="283" t="s">
        <v>39</v>
      </c>
      <c r="D113" s="283"/>
      <c r="E113" s="283"/>
      <c r="F113" s="302" t="s">
        <v>875</v>
      </c>
      <c r="G113" s="283"/>
      <c r="H113" s="283" t="s">
        <v>918</v>
      </c>
      <c r="I113" s="283" t="s">
        <v>909</v>
      </c>
      <c r="J113" s="283"/>
      <c r="K113" s="294"/>
    </row>
    <row r="114" spans="2:11" ht="15" customHeight="1">
      <c r="B114" s="303"/>
      <c r="C114" s="283" t="s">
        <v>49</v>
      </c>
      <c r="D114" s="283"/>
      <c r="E114" s="283"/>
      <c r="F114" s="302" t="s">
        <v>875</v>
      </c>
      <c r="G114" s="283"/>
      <c r="H114" s="283" t="s">
        <v>919</v>
      </c>
      <c r="I114" s="283" t="s">
        <v>909</v>
      </c>
      <c r="J114" s="283"/>
      <c r="K114" s="294"/>
    </row>
    <row r="115" spans="2:11" ht="15" customHeight="1">
      <c r="B115" s="303"/>
      <c r="C115" s="283" t="s">
        <v>58</v>
      </c>
      <c r="D115" s="283"/>
      <c r="E115" s="283"/>
      <c r="F115" s="302" t="s">
        <v>875</v>
      </c>
      <c r="G115" s="283"/>
      <c r="H115" s="283" t="s">
        <v>920</v>
      </c>
      <c r="I115" s="283" t="s">
        <v>921</v>
      </c>
      <c r="J115" s="283"/>
      <c r="K115" s="294"/>
    </row>
    <row r="116" spans="2:11" ht="15" customHeight="1">
      <c r="B116" s="306"/>
      <c r="C116" s="312"/>
      <c r="D116" s="312"/>
      <c r="E116" s="312"/>
      <c r="F116" s="312"/>
      <c r="G116" s="312"/>
      <c r="H116" s="312"/>
      <c r="I116" s="312"/>
      <c r="J116" s="312"/>
      <c r="K116" s="308"/>
    </row>
    <row r="117" spans="2:11" ht="18.75" customHeight="1">
      <c r="B117" s="313"/>
      <c r="C117" s="279"/>
      <c r="D117" s="279"/>
      <c r="E117" s="279"/>
      <c r="F117" s="314"/>
      <c r="G117" s="279"/>
      <c r="H117" s="279"/>
      <c r="I117" s="279"/>
      <c r="J117" s="279"/>
      <c r="K117" s="313"/>
    </row>
    <row r="118" spans="2:11" ht="18.75" customHeight="1"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</row>
    <row r="119" spans="2:11" ht="7.5" customHeight="1">
      <c r="B119" s="315"/>
      <c r="C119" s="316"/>
      <c r="D119" s="316"/>
      <c r="E119" s="316"/>
      <c r="F119" s="316"/>
      <c r="G119" s="316"/>
      <c r="H119" s="316"/>
      <c r="I119" s="316"/>
      <c r="J119" s="316"/>
      <c r="K119" s="317"/>
    </row>
    <row r="120" spans="2:11" ht="45" customHeight="1">
      <c r="B120" s="318"/>
      <c r="C120" s="391" t="s">
        <v>922</v>
      </c>
      <c r="D120" s="391"/>
      <c r="E120" s="391"/>
      <c r="F120" s="391"/>
      <c r="G120" s="391"/>
      <c r="H120" s="391"/>
      <c r="I120" s="391"/>
      <c r="J120" s="391"/>
      <c r="K120" s="319"/>
    </row>
    <row r="121" spans="2:11" ht="17.25" customHeight="1">
      <c r="B121" s="320"/>
      <c r="C121" s="295" t="s">
        <v>869</v>
      </c>
      <c r="D121" s="295"/>
      <c r="E121" s="295"/>
      <c r="F121" s="295" t="s">
        <v>870</v>
      </c>
      <c r="G121" s="296"/>
      <c r="H121" s="295" t="s">
        <v>154</v>
      </c>
      <c r="I121" s="295" t="s">
        <v>58</v>
      </c>
      <c r="J121" s="295" t="s">
        <v>871</v>
      </c>
      <c r="K121" s="321"/>
    </row>
    <row r="122" spans="2:11" ht="17.25" customHeight="1">
      <c r="B122" s="320"/>
      <c r="C122" s="297" t="s">
        <v>872</v>
      </c>
      <c r="D122" s="297"/>
      <c r="E122" s="297"/>
      <c r="F122" s="298" t="s">
        <v>873</v>
      </c>
      <c r="G122" s="299"/>
      <c r="H122" s="297"/>
      <c r="I122" s="297"/>
      <c r="J122" s="297" t="s">
        <v>874</v>
      </c>
      <c r="K122" s="321"/>
    </row>
    <row r="123" spans="2:11" ht="5.25" customHeight="1">
      <c r="B123" s="322"/>
      <c r="C123" s="300"/>
      <c r="D123" s="300"/>
      <c r="E123" s="300"/>
      <c r="F123" s="300"/>
      <c r="G123" s="283"/>
      <c r="H123" s="300"/>
      <c r="I123" s="300"/>
      <c r="J123" s="300"/>
      <c r="K123" s="323"/>
    </row>
    <row r="124" spans="2:11" ht="15" customHeight="1">
      <c r="B124" s="322"/>
      <c r="C124" s="283" t="s">
        <v>878</v>
      </c>
      <c r="D124" s="300"/>
      <c r="E124" s="300"/>
      <c r="F124" s="302" t="s">
        <v>875</v>
      </c>
      <c r="G124" s="283"/>
      <c r="H124" s="283" t="s">
        <v>914</v>
      </c>
      <c r="I124" s="283" t="s">
        <v>877</v>
      </c>
      <c r="J124" s="283">
        <v>120</v>
      </c>
      <c r="K124" s="324"/>
    </row>
    <row r="125" spans="2:11" ht="15" customHeight="1">
      <c r="B125" s="322"/>
      <c r="C125" s="283" t="s">
        <v>923</v>
      </c>
      <c r="D125" s="283"/>
      <c r="E125" s="283"/>
      <c r="F125" s="302" t="s">
        <v>875</v>
      </c>
      <c r="G125" s="283"/>
      <c r="H125" s="283" t="s">
        <v>924</v>
      </c>
      <c r="I125" s="283" t="s">
        <v>877</v>
      </c>
      <c r="J125" s="283" t="s">
        <v>925</v>
      </c>
      <c r="K125" s="324"/>
    </row>
    <row r="126" spans="2:11" ht="15" customHeight="1">
      <c r="B126" s="322"/>
      <c r="C126" s="283" t="s">
        <v>824</v>
      </c>
      <c r="D126" s="283"/>
      <c r="E126" s="283"/>
      <c r="F126" s="302" t="s">
        <v>875</v>
      </c>
      <c r="G126" s="283"/>
      <c r="H126" s="283" t="s">
        <v>926</v>
      </c>
      <c r="I126" s="283" t="s">
        <v>877</v>
      </c>
      <c r="J126" s="283" t="s">
        <v>925</v>
      </c>
      <c r="K126" s="324"/>
    </row>
    <row r="127" spans="2:11" ht="15" customHeight="1">
      <c r="B127" s="322"/>
      <c r="C127" s="283" t="s">
        <v>886</v>
      </c>
      <c r="D127" s="283"/>
      <c r="E127" s="283"/>
      <c r="F127" s="302" t="s">
        <v>881</v>
      </c>
      <c r="G127" s="283"/>
      <c r="H127" s="283" t="s">
        <v>887</v>
      </c>
      <c r="I127" s="283" t="s">
        <v>877</v>
      </c>
      <c r="J127" s="283">
        <v>15</v>
      </c>
      <c r="K127" s="324"/>
    </row>
    <row r="128" spans="2:11" ht="15" customHeight="1">
      <c r="B128" s="322"/>
      <c r="C128" s="304" t="s">
        <v>888</v>
      </c>
      <c r="D128" s="304"/>
      <c r="E128" s="304"/>
      <c r="F128" s="305" t="s">
        <v>881</v>
      </c>
      <c r="G128" s="304"/>
      <c r="H128" s="304" t="s">
        <v>889</v>
      </c>
      <c r="I128" s="304" t="s">
        <v>877</v>
      </c>
      <c r="J128" s="304">
        <v>15</v>
      </c>
      <c r="K128" s="324"/>
    </row>
    <row r="129" spans="2:11" ht="15" customHeight="1">
      <c r="B129" s="322"/>
      <c r="C129" s="304" t="s">
        <v>890</v>
      </c>
      <c r="D129" s="304"/>
      <c r="E129" s="304"/>
      <c r="F129" s="305" t="s">
        <v>881</v>
      </c>
      <c r="G129" s="304"/>
      <c r="H129" s="304" t="s">
        <v>891</v>
      </c>
      <c r="I129" s="304" t="s">
        <v>877</v>
      </c>
      <c r="J129" s="304">
        <v>20</v>
      </c>
      <c r="K129" s="324"/>
    </row>
    <row r="130" spans="2:11" ht="15" customHeight="1">
      <c r="B130" s="322"/>
      <c r="C130" s="304" t="s">
        <v>892</v>
      </c>
      <c r="D130" s="304"/>
      <c r="E130" s="304"/>
      <c r="F130" s="305" t="s">
        <v>881</v>
      </c>
      <c r="G130" s="304"/>
      <c r="H130" s="304" t="s">
        <v>893</v>
      </c>
      <c r="I130" s="304" t="s">
        <v>877</v>
      </c>
      <c r="J130" s="304">
        <v>20</v>
      </c>
      <c r="K130" s="324"/>
    </row>
    <row r="131" spans="2:11" ht="15" customHeight="1">
      <c r="B131" s="322"/>
      <c r="C131" s="283" t="s">
        <v>880</v>
      </c>
      <c r="D131" s="283"/>
      <c r="E131" s="283"/>
      <c r="F131" s="302" t="s">
        <v>881</v>
      </c>
      <c r="G131" s="283"/>
      <c r="H131" s="283" t="s">
        <v>914</v>
      </c>
      <c r="I131" s="283" t="s">
        <v>877</v>
      </c>
      <c r="J131" s="283">
        <v>50</v>
      </c>
      <c r="K131" s="324"/>
    </row>
    <row r="132" spans="2:11" ht="15" customHeight="1">
      <c r="B132" s="322"/>
      <c r="C132" s="283" t="s">
        <v>894</v>
      </c>
      <c r="D132" s="283"/>
      <c r="E132" s="283"/>
      <c r="F132" s="302" t="s">
        <v>881</v>
      </c>
      <c r="G132" s="283"/>
      <c r="H132" s="283" t="s">
        <v>914</v>
      </c>
      <c r="I132" s="283" t="s">
        <v>877</v>
      </c>
      <c r="J132" s="283">
        <v>50</v>
      </c>
      <c r="K132" s="324"/>
    </row>
    <row r="133" spans="2:11" ht="15" customHeight="1">
      <c r="B133" s="322"/>
      <c r="C133" s="283" t="s">
        <v>900</v>
      </c>
      <c r="D133" s="283"/>
      <c r="E133" s="283"/>
      <c r="F133" s="302" t="s">
        <v>881</v>
      </c>
      <c r="G133" s="283"/>
      <c r="H133" s="283" t="s">
        <v>914</v>
      </c>
      <c r="I133" s="283" t="s">
        <v>877</v>
      </c>
      <c r="J133" s="283">
        <v>50</v>
      </c>
      <c r="K133" s="324"/>
    </row>
    <row r="134" spans="2:11" ht="15" customHeight="1">
      <c r="B134" s="322"/>
      <c r="C134" s="283" t="s">
        <v>902</v>
      </c>
      <c r="D134" s="283"/>
      <c r="E134" s="283"/>
      <c r="F134" s="302" t="s">
        <v>881</v>
      </c>
      <c r="G134" s="283"/>
      <c r="H134" s="283" t="s">
        <v>914</v>
      </c>
      <c r="I134" s="283" t="s">
        <v>877</v>
      </c>
      <c r="J134" s="283">
        <v>50</v>
      </c>
      <c r="K134" s="324"/>
    </row>
    <row r="135" spans="2:11" ht="15" customHeight="1">
      <c r="B135" s="322"/>
      <c r="C135" s="283" t="s">
        <v>160</v>
      </c>
      <c r="D135" s="283"/>
      <c r="E135" s="283"/>
      <c r="F135" s="302" t="s">
        <v>881</v>
      </c>
      <c r="G135" s="283"/>
      <c r="H135" s="283" t="s">
        <v>927</v>
      </c>
      <c r="I135" s="283" t="s">
        <v>877</v>
      </c>
      <c r="J135" s="283">
        <v>255</v>
      </c>
      <c r="K135" s="324"/>
    </row>
    <row r="136" spans="2:11" ht="15" customHeight="1">
      <c r="B136" s="322"/>
      <c r="C136" s="283" t="s">
        <v>904</v>
      </c>
      <c r="D136" s="283"/>
      <c r="E136" s="283"/>
      <c r="F136" s="302" t="s">
        <v>875</v>
      </c>
      <c r="G136" s="283"/>
      <c r="H136" s="283" t="s">
        <v>928</v>
      </c>
      <c r="I136" s="283" t="s">
        <v>906</v>
      </c>
      <c r="J136" s="283"/>
      <c r="K136" s="324"/>
    </row>
    <row r="137" spans="2:11" ht="15" customHeight="1">
      <c r="B137" s="322"/>
      <c r="C137" s="283" t="s">
        <v>907</v>
      </c>
      <c r="D137" s="283"/>
      <c r="E137" s="283"/>
      <c r="F137" s="302" t="s">
        <v>875</v>
      </c>
      <c r="G137" s="283"/>
      <c r="H137" s="283" t="s">
        <v>929</v>
      </c>
      <c r="I137" s="283" t="s">
        <v>909</v>
      </c>
      <c r="J137" s="283"/>
      <c r="K137" s="324"/>
    </row>
    <row r="138" spans="2:11" ht="15" customHeight="1">
      <c r="B138" s="322"/>
      <c r="C138" s="283" t="s">
        <v>910</v>
      </c>
      <c r="D138" s="283"/>
      <c r="E138" s="283"/>
      <c r="F138" s="302" t="s">
        <v>875</v>
      </c>
      <c r="G138" s="283"/>
      <c r="H138" s="283" t="s">
        <v>910</v>
      </c>
      <c r="I138" s="283" t="s">
        <v>909</v>
      </c>
      <c r="J138" s="283"/>
      <c r="K138" s="324"/>
    </row>
    <row r="139" spans="2:11" ht="15" customHeight="1">
      <c r="B139" s="322"/>
      <c r="C139" s="283" t="s">
        <v>39</v>
      </c>
      <c r="D139" s="283"/>
      <c r="E139" s="283"/>
      <c r="F139" s="302" t="s">
        <v>875</v>
      </c>
      <c r="G139" s="283"/>
      <c r="H139" s="283" t="s">
        <v>930</v>
      </c>
      <c r="I139" s="283" t="s">
        <v>909</v>
      </c>
      <c r="J139" s="283"/>
      <c r="K139" s="324"/>
    </row>
    <row r="140" spans="2:11" ht="15" customHeight="1">
      <c r="B140" s="322"/>
      <c r="C140" s="283" t="s">
        <v>931</v>
      </c>
      <c r="D140" s="283"/>
      <c r="E140" s="283"/>
      <c r="F140" s="302" t="s">
        <v>875</v>
      </c>
      <c r="G140" s="283"/>
      <c r="H140" s="283" t="s">
        <v>932</v>
      </c>
      <c r="I140" s="283" t="s">
        <v>909</v>
      </c>
      <c r="J140" s="283"/>
      <c r="K140" s="324"/>
    </row>
    <row r="141" spans="2:11" ht="15" customHeight="1">
      <c r="B141" s="325"/>
      <c r="C141" s="326"/>
      <c r="D141" s="326"/>
      <c r="E141" s="326"/>
      <c r="F141" s="326"/>
      <c r="G141" s="326"/>
      <c r="H141" s="326"/>
      <c r="I141" s="326"/>
      <c r="J141" s="326"/>
      <c r="K141" s="327"/>
    </row>
    <row r="142" spans="2:11" ht="18.75" customHeight="1">
      <c r="B142" s="279"/>
      <c r="C142" s="279"/>
      <c r="D142" s="279"/>
      <c r="E142" s="279"/>
      <c r="F142" s="314"/>
      <c r="G142" s="279"/>
      <c r="H142" s="279"/>
      <c r="I142" s="279"/>
      <c r="J142" s="279"/>
      <c r="K142" s="279"/>
    </row>
    <row r="143" spans="2:11" ht="18.75" customHeight="1"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</row>
    <row r="144" spans="2:11" ht="7.5" customHeight="1">
      <c r="B144" s="290"/>
      <c r="C144" s="291"/>
      <c r="D144" s="291"/>
      <c r="E144" s="291"/>
      <c r="F144" s="291"/>
      <c r="G144" s="291"/>
      <c r="H144" s="291"/>
      <c r="I144" s="291"/>
      <c r="J144" s="291"/>
      <c r="K144" s="292"/>
    </row>
    <row r="145" spans="2:11" ht="45" customHeight="1">
      <c r="B145" s="293"/>
      <c r="C145" s="395" t="s">
        <v>933</v>
      </c>
      <c r="D145" s="395"/>
      <c r="E145" s="395"/>
      <c r="F145" s="395"/>
      <c r="G145" s="395"/>
      <c r="H145" s="395"/>
      <c r="I145" s="395"/>
      <c r="J145" s="395"/>
      <c r="K145" s="294"/>
    </row>
    <row r="146" spans="2:11" ht="17.25" customHeight="1">
      <c r="B146" s="293"/>
      <c r="C146" s="295" t="s">
        <v>869</v>
      </c>
      <c r="D146" s="295"/>
      <c r="E146" s="295"/>
      <c r="F146" s="295" t="s">
        <v>870</v>
      </c>
      <c r="G146" s="296"/>
      <c r="H146" s="295" t="s">
        <v>154</v>
      </c>
      <c r="I146" s="295" t="s">
        <v>58</v>
      </c>
      <c r="J146" s="295" t="s">
        <v>871</v>
      </c>
      <c r="K146" s="294"/>
    </row>
    <row r="147" spans="2:11" ht="17.25" customHeight="1">
      <c r="B147" s="293"/>
      <c r="C147" s="297" t="s">
        <v>872</v>
      </c>
      <c r="D147" s="297"/>
      <c r="E147" s="297"/>
      <c r="F147" s="298" t="s">
        <v>873</v>
      </c>
      <c r="G147" s="299"/>
      <c r="H147" s="297"/>
      <c r="I147" s="297"/>
      <c r="J147" s="297" t="s">
        <v>874</v>
      </c>
      <c r="K147" s="294"/>
    </row>
    <row r="148" spans="2:11" ht="5.25" customHeight="1">
      <c r="B148" s="303"/>
      <c r="C148" s="300"/>
      <c r="D148" s="300"/>
      <c r="E148" s="300"/>
      <c r="F148" s="300"/>
      <c r="G148" s="301"/>
      <c r="H148" s="300"/>
      <c r="I148" s="300"/>
      <c r="J148" s="300"/>
      <c r="K148" s="324"/>
    </row>
    <row r="149" spans="2:11" ht="15" customHeight="1">
      <c r="B149" s="303"/>
      <c r="C149" s="328" t="s">
        <v>878</v>
      </c>
      <c r="D149" s="283"/>
      <c r="E149" s="283"/>
      <c r="F149" s="329" t="s">
        <v>875</v>
      </c>
      <c r="G149" s="283"/>
      <c r="H149" s="328" t="s">
        <v>914</v>
      </c>
      <c r="I149" s="328" t="s">
        <v>877</v>
      </c>
      <c r="J149" s="328">
        <v>120</v>
      </c>
      <c r="K149" s="324"/>
    </row>
    <row r="150" spans="2:11" ht="15" customHeight="1">
      <c r="B150" s="303"/>
      <c r="C150" s="328" t="s">
        <v>923</v>
      </c>
      <c r="D150" s="283"/>
      <c r="E150" s="283"/>
      <c r="F150" s="329" t="s">
        <v>875</v>
      </c>
      <c r="G150" s="283"/>
      <c r="H150" s="328" t="s">
        <v>934</v>
      </c>
      <c r="I150" s="328" t="s">
        <v>877</v>
      </c>
      <c r="J150" s="328" t="s">
        <v>925</v>
      </c>
      <c r="K150" s="324"/>
    </row>
    <row r="151" spans="2:11" ht="15" customHeight="1">
      <c r="B151" s="303"/>
      <c r="C151" s="328" t="s">
        <v>824</v>
      </c>
      <c r="D151" s="283"/>
      <c r="E151" s="283"/>
      <c r="F151" s="329" t="s">
        <v>875</v>
      </c>
      <c r="G151" s="283"/>
      <c r="H151" s="328" t="s">
        <v>935</v>
      </c>
      <c r="I151" s="328" t="s">
        <v>877</v>
      </c>
      <c r="J151" s="328" t="s">
        <v>925</v>
      </c>
      <c r="K151" s="324"/>
    </row>
    <row r="152" spans="2:11" ht="15" customHeight="1">
      <c r="B152" s="303"/>
      <c r="C152" s="328" t="s">
        <v>880</v>
      </c>
      <c r="D152" s="283"/>
      <c r="E152" s="283"/>
      <c r="F152" s="329" t="s">
        <v>881</v>
      </c>
      <c r="G152" s="283"/>
      <c r="H152" s="328" t="s">
        <v>914</v>
      </c>
      <c r="I152" s="328" t="s">
        <v>877</v>
      </c>
      <c r="J152" s="328">
        <v>50</v>
      </c>
      <c r="K152" s="324"/>
    </row>
    <row r="153" spans="2:11" ht="15" customHeight="1">
      <c r="B153" s="303"/>
      <c r="C153" s="328" t="s">
        <v>883</v>
      </c>
      <c r="D153" s="283"/>
      <c r="E153" s="283"/>
      <c r="F153" s="329" t="s">
        <v>875</v>
      </c>
      <c r="G153" s="283"/>
      <c r="H153" s="328" t="s">
        <v>914</v>
      </c>
      <c r="I153" s="328" t="s">
        <v>885</v>
      </c>
      <c r="J153" s="328"/>
      <c r="K153" s="324"/>
    </row>
    <row r="154" spans="2:11" ht="15" customHeight="1">
      <c r="B154" s="303"/>
      <c r="C154" s="328" t="s">
        <v>894</v>
      </c>
      <c r="D154" s="283"/>
      <c r="E154" s="283"/>
      <c r="F154" s="329" t="s">
        <v>881</v>
      </c>
      <c r="G154" s="283"/>
      <c r="H154" s="328" t="s">
        <v>914</v>
      </c>
      <c r="I154" s="328" t="s">
        <v>877</v>
      </c>
      <c r="J154" s="328">
        <v>50</v>
      </c>
      <c r="K154" s="324"/>
    </row>
    <row r="155" spans="2:11" ht="15" customHeight="1">
      <c r="B155" s="303"/>
      <c r="C155" s="328" t="s">
        <v>902</v>
      </c>
      <c r="D155" s="283"/>
      <c r="E155" s="283"/>
      <c r="F155" s="329" t="s">
        <v>881</v>
      </c>
      <c r="G155" s="283"/>
      <c r="H155" s="328" t="s">
        <v>914</v>
      </c>
      <c r="I155" s="328" t="s">
        <v>877</v>
      </c>
      <c r="J155" s="328">
        <v>50</v>
      </c>
      <c r="K155" s="324"/>
    </row>
    <row r="156" spans="2:11" ht="15" customHeight="1">
      <c r="B156" s="303"/>
      <c r="C156" s="328" t="s">
        <v>900</v>
      </c>
      <c r="D156" s="283"/>
      <c r="E156" s="283"/>
      <c r="F156" s="329" t="s">
        <v>881</v>
      </c>
      <c r="G156" s="283"/>
      <c r="H156" s="328" t="s">
        <v>914</v>
      </c>
      <c r="I156" s="328" t="s">
        <v>877</v>
      </c>
      <c r="J156" s="328">
        <v>50</v>
      </c>
      <c r="K156" s="324"/>
    </row>
    <row r="157" spans="2:11" ht="15" customHeight="1">
      <c r="B157" s="303"/>
      <c r="C157" s="328" t="s">
        <v>134</v>
      </c>
      <c r="D157" s="283"/>
      <c r="E157" s="283"/>
      <c r="F157" s="329" t="s">
        <v>875</v>
      </c>
      <c r="G157" s="283"/>
      <c r="H157" s="328" t="s">
        <v>936</v>
      </c>
      <c r="I157" s="328" t="s">
        <v>877</v>
      </c>
      <c r="J157" s="328" t="s">
        <v>937</v>
      </c>
      <c r="K157" s="324"/>
    </row>
    <row r="158" spans="2:11" ht="15" customHeight="1">
      <c r="B158" s="303"/>
      <c r="C158" s="328" t="s">
        <v>938</v>
      </c>
      <c r="D158" s="283"/>
      <c r="E158" s="283"/>
      <c r="F158" s="329" t="s">
        <v>875</v>
      </c>
      <c r="G158" s="283"/>
      <c r="H158" s="328" t="s">
        <v>939</v>
      </c>
      <c r="I158" s="328" t="s">
        <v>909</v>
      </c>
      <c r="J158" s="328"/>
      <c r="K158" s="324"/>
    </row>
    <row r="159" spans="2:11" ht="15" customHeight="1">
      <c r="B159" s="330"/>
      <c r="C159" s="312"/>
      <c r="D159" s="312"/>
      <c r="E159" s="312"/>
      <c r="F159" s="312"/>
      <c r="G159" s="312"/>
      <c r="H159" s="312"/>
      <c r="I159" s="312"/>
      <c r="J159" s="312"/>
      <c r="K159" s="331"/>
    </row>
    <row r="160" spans="2:11" ht="18.75" customHeight="1">
      <c r="B160" s="279"/>
      <c r="C160" s="283"/>
      <c r="D160" s="283"/>
      <c r="E160" s="283"/>
      <c r="F160" s="302"/>
      <c r="G160" s="283"/>
      <c r="H160" s="283"/>
      <c r="I160" s="283"/>
      <c r="J160" s="283"/>
      <c r="K160" s="279"/>
    </row>
    <row r="161" spans="2:11" ht="18.75" customHeight="1"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391" t="s">
        <v>940</v>
      </c>
      <c r="D163" s="391"/>
      <c r="E163" s="391"/>
      <c r="F163" s="391"/>
      <c r="G163" s="391"/>
      <c r="H163" s="391"/>
      <c r="I163" s="391"/>
      <c r="J163" s="391"/>
      <c r="K163" s="275"/>
    </row>
    <row r="164" spans="2:11" ht="17.25" customHeight="1">
      <c r="B164" s="274"/>
      <c r="C164" s="295" t="s">
        <v>869</v>
      </c>
      <c r="D164" s="295"/>
      <c r="E164" s="295"/>
      <c r="F164" s="295" t="s">
        <v>870</v>
      </c>
      <c r="G164" s="332"/>
      <c r="H164" s="333" t="s">
        <v>154</v>
      </c>
      <c r="I164" s="333" t="s">
        <v>58</v>
      </c>
      <c r="J164" s="295" t="s">
        <v>871</v>
      </c>
      <c r="K164" s="275"/>
    </row>
    <row r="165" spans="2:11" ht="17.25" customHeight="1">
      <c r="B165" s="276"/>
      <c r="C165" s="297" t="s">
        <v>872</v>
      </c>
      <c r="D165" s="297"/>
      <c r="E165" s="297"/>
      <c r="F165" s="298" t="s">
        <v>873</v>
      </c>
      <c r="G165" s="334"/>
      <c r="H165" s="335"/>
      <c r="I165" s="335"/>
      <c r="J165" s="297" t="s">
        <v>874</v>
      </c>
      <c r="K165" s="277"/>
    </row>
    <row r="166" spans="2:11" ht="5.25" customHeight="1">
      <c r="B166" s="303"/>
      <c r="C166" s="300"/>
      <c r="D166" s="300"/>
      <c r="E166" s="300"/>
      <c r="F166" s="300"/>
      <c r="G166" s="301"/>
      <c r="H166" s="300"/>
      <c r="I166" s="300"/>
      <c r="J166" s="300"/>
      <c r="K166" s="324"/>
    </row>
    <row r="167" spans="2:11" ht="15" customHeight="1">
      <c r="B167" s="303"/>
      <c r="C167" s="283" t="s">
        <v>878</v>
      </c>
      <c r="D167" s="283"/>
      <c r="E167" s="283"/>
      <c r="F167" s="302" t="s">
        <v>875</v>
      </c>
      <c r="G167" s="283"/>
      <c r="H167" s="283" t="s">
        <v>914</v>
      </c>
      <c r="I167" s="283" t="s">
        <v>877</v>
      </c>
      <c r="J167" s="283">
        <v>120</v>
      </c>
      <c r="K167" s="324"/>
    </row>
    <row r="168" spans="2:11" ht="15" customHeight="1">
      <c r="B168" s="303"/>
      <c r="C168" s="283" t="s">
        <v>923</v>
      </c>
      <c r="D168" s="283"/>
      <c r="E168" s="283"/>
      <c r="F168" s="302" t="s">
        <v>875</v>
      </c>
      <c r="G168" s="283"/>
      <c r="H168" s="283" t="s">
        <v>924</v>
      </c>
      <c r="I168" s="283" t="s">
        <v>877</v>
      </c>
      <c r="J168" s="283" t="s">
        <v>925</v>
      </c>
      <c r="K168" s="324"/>
    </row>
    <row r="169" spans="2:11" ht="15" customHeight="1">
      <c r="B169" s="303"/>
      <c r="C169" s="283" t="s">
        <v>824</v>
      </c>
      <c r="D169" s="283"/>
      <c r="E169" s="283"/>
      <c r="F169" s="302" t="s">
        <v>875</v>
      </c>
      <c r="G169" s="283"/>
      <c r="H169" s="283" t="s">
        <v>941</v>
      </c>
      <c r="I169" s="283" t="s">
        <v>877</v>
      </c>
      <c r="J169" s="283" t="s">
        <v>925</v>
      </c>
      <c r="K169" s="324"/>
    </row>
    <row r="170" spans="2:11" ht="15" customHeight="1">
      <c r="B170" s="303"/>
      <c r="C170" s="283" t="s">
        <v>880</v>
      </c>
      <c r="D170" s="283"/>
      <c r="E170" s="283"/>
      <c r="F170" s="302" t="s">
        <v>881</v>
      </c>
      <c r="G170" s="283"/>
      <c r="H170" s="283" t="s">
        <v>941</v>
      </c>
      <c r="I170" s="283" t="s">
        <v>877</v>
      </c>
      <c r="J170" s="283">
        <v>50</v>
      </c>
      <c r="K170" s="324"/>
    </row>
    <row r="171" spans="2:11" ht="15" customHeight="1">
      <c r="B171" s="303"/>
      <c r="C171" s="283" t="s">
        <v>883</v>
      </c>
      <c r="D171" s="283"/>
      <c r="E171" s="283"/>
      <c r="F171" s="302" t="s">
        <v>875</v>
      </c>
      <c r="G171" s="283"/>
      <c r="H171" s="283" t="s">
        <v>941</v>
      </c>
      <c r="I171" s="283" t="s">
        <v>885</v>
      </c>
      <c r="J171" s="283"/>
      <c r="K171" s="324"/>
    </row>
    <row r="172" spans="2:11" ht="15" customHeight="1">
      <c r="B172" s="303"/>
      <c r="C172" s="283" t="s">
        <v>894</v>
      </c>
      <c r="D172" s="283"/>
      <c r="E172" s="283"/>
      <c r="F172" s="302" t="s">
        <v>881</v>
      </c>
      <c r="G172" s="283"/>
      <c r="H172" s="283" t="s">
        <v>941</v>
      </c>
      <c r="I172" s="283" t="s">
        <v>877</v>
      </c>
      <c r="J172" s="283">
        <v>50</v>
      </c>
      <c r="K172" s="324"/>
    </row>
    <row r="173" spans="2:11" ht="15" customHeight="1">
      <c r="B173" s="303"/>
      <c r="C173" s="283" t="s">
        <v>902</v>
      </c>
      <c r="D173" s="283"/>
      <c r="E173" s="283"/>
      <c r="F173" s="302" t="s">
        <v>881</v>
      </c>
      <c r="G173" s="283"/>
      <c r="H173" s="283" t="s">
        <v>941</v>
      </c>
      <c r="I173" s="283" t="s">
        <v>877</v>
      </c>
      <c r="J173" s="283">
        <v>50</v>
      </c>
      <c r="K173" s="324"/>
    </row>
    <row r="174" spans="2:11" ht="15" customHeight="1">
      <c r="B174" s="303"/>
      <c r="C174" s="283" t="s">
        <v>900</v>
      </c>
      <c r="D174" s="283"/>
      <c r="E174" s="283"/>
      <c r="F174" s="302" t="s">
        <v>881</v>
      </c>
      <c r="G174" s="283"/>
      <c r="H174" s="283" t="s">
        <v>941</v>
      </c>
      <c r="I174" s="283" t="s">
        <v>877</v>
      </c>
      <c r="J174" s="283">
        <v>50</v>
      </c>
      <c r="K174" s="324"/>
    </row>
    <row r="175" spans="2:11" ht="15" customHeight="1">
      <c r="B175" s="303"/>
      <c r="C175" s="283" t="s">
        <v>153</v>
      </c>
      <c r="D175" s="283"/>
      <c r="E175" s="283"/>
      <c r="F175" s="302" t="s">
        <v>875</v>
      </c>
      <c r="G175" s="283"/>
      <c r="H175" s="283" t="s">
        <v>942</v>
      </c>
      <c r="I175" s="283" t="s">
        <v>943</v>
      </c>
      <c r="J175" s="283"/>
      <c r="K175" s="324"/>
    </row>
    <row r="176" spans="2:11" ht="15" customHeight="1">
      <c r="B176" s="303"/>
      <c r="C176" s="283" t="s">
        <v>58</v>
      </c>
      <c r="D176" s="283"/>
      <c r="E176" s="283"/>
      <c r="F176" s="302" t="s">
        <v>875</v>
      </c>
      <c r="G176" s="283"/>
      <c r="H176" s="283" t="s">
        <v>944</v>
      </c>
      <c r="I176" s="283" t="s">
        <v>945</v>
      </c>
      <c r="J176" s="283">
        <v>1</v>
      </c>
      <c r="K176" s="324"/>
    </row>
    <row r="177" spans="2:11" ht="15" customHeight="1">
      <c r="B177" s="303"/>
      <c r="C177" s="283" t="s">
        <v>54</v>
      </c>
      <c r="D177" s="283"/>
      <c r="E177" s="283"/>
      <c r="F177" s="302" t="s">
        <v>875</v>
      </c>
      <c r="G177" s="283"/>
      <c r="H177" s="283" t="s">
        <v>946</v>
      </c>
      <c r="I177" s="283" t="s">
        <v>877</v>
      </c>
      <c r="J177" s="283">
        <v>20</v>
      </c>
      <c r="K177" s="324"/>
    </row>
    <row r="178" spans="2:11" ht="15" customHeight="1">
      <c r="B178" s="303"/>
      <c r="C178" s="283" t="s">
        <v>154</v>
      </c>
      <c r="D178" s="283"/>
      <c r="E178" s="283"/>
      <c r="F178" s="302" t="s">
        <v>875</v>
      </c>
      <c r="G178" s="283"/>
      <c r="H178" s="283" t="s">
        <v>947</v>
      </c>
      <c r="I178" s="283" t="s">
        <v>877</v>
      </c>
      <c r="J178" s="283">
        <v>255</v>
      </c>
      <c r="K178" s="324"/>
    </row>
    <row r="179" spans="2:11" ht="15" customHeight="1">
      <c r="B179" s="303"/>
      <c r="C179" s="283" t="s">
        <v>155</v>
      </c>
      <c r="D179" s="283"/>
      <c r="E179" s="283"/>
      <c r="F179" s="302" t="s">
        <v>875</v>
      </c>
      <c r="G179" s="283"/>
      <c r="H179" s="283" t="s">
        <v>840</v>
      </c>
      <c r="I179" s="283" t="s">
        <v>877</v>
      </c>
      <c r="J179" s="283">
        <v>10</v>
      </c>
      <c r="K179" s="324"/>
    </row>
    <row r="180" spans="2:11" ht="15" customHeight="1">
      <c r="B180" s="303"/>
      <c r="C180" s="283" t="s">
        <v>156</v>
      </c>
      <c r="D180" s="283"/>
      <c r="E180" s="283"/>
      <c r="F180" s="302" t="s">
        <v>875</v>
      </c>
      <c r="G180" s="283"/>
      <c r="H180" s="283" t="s">
        <v>948</v>
      </c>
      <c r="I180" s="283" t="s">
        <v>909</v>
      </c>
      <c r="J180" s="283"/>
      <c r="K180" s="324"/>
    </row>
    <row r="181" spans="2:11" ht="15" customHeight="1">
      <c r="B181" s="303"/>
      <c r="C181" s="283" t="s">
        <v>949</v>
      </c>
      <c r="D181" s="283"/>
      <c r="E181" s="283"/>
      <c r="F181" s="302" t="s">
        <v>875</v>
      </c>
      <c r="G181" s="283"/>
      <c r="H181" s="283" t="s">
        <v>950</v>
      </c>
      <c r="I181" s="283" t="s">
        <v>909</v>
      </c>
      <c r="J181" s="283"/>
      <c r="K181" s="324"/>
    </row>
    <row r="182" spans="2:11" ht="15" customHeight="1">
      <c r="B182" s="303"/>
      <c r="C182" s="283" t="s">
        <v>938</v>
      </c>
      <c r="D182" s="283"/>
      <c r="E182" s="283"/>
      <c r="F182" s="302" t="s">
        <v>875</v>
      </c>
      <c r="G182" s="283"/>
      <c r="H182" s="283" t="s">
        <v>951</v>
      </c>
      <c r="I182" s="283" t="s">
        <v>909</v>
      </c>
      <c r="J182" s="283"/>
      <c r="K182" s="324"/>
    </row>
    <row r="183" spans="2:11" ht="15" customHeight="1">
      <c r="B183" s="303"/>
      <c r="C183" s="283" t="s">
        <v>159</v>
      </c>
      <c r="D183" s="283"/>
      <c r="E183" s="283"/>
      <c r="F183" s="302" t="s">
        <v>881</v>
      </c>
      <c r="G183" s="283"/>
      <c r="H183" s="283" t="s">
        <v>952</v>
      </c>
      <c r="I183" s="283" t="s">
        <v>877</v>
      </c>
      <c r="J183" s="283">
        <v>50</v>
      </c>
      <c r="K183" s="324"/>
    </row>
    <row r="184" spans="2:11" ht="15" customHeight="1">
      <c r="B184" s="303"/>
      <c r="C184" s="283" t="s">
        <v>953</v>
      </c>
      <c r="D184" s="283"/>
      <c r="E184" s="283"/>
      <c r="F184" s="302" t="s">
        <v>881</v>
      </c>
      <c r="G184" s="283"/>
      <c r="H184" s="283" t="s">
        <v>954</v>
      </c>
      <c r="I184" s="283" t="s">
        <v>955</v>
      </c>
      <c r="J184" s="283"/>
      <c r="K184" s="324"/>
    </row>
    <row r="185" spans="2:11" ht="15" customHeight="1">
      <c r="B185" s="303"/>
      <c r="C185" s="283" t="s">
        <v>956</v>
      </c>
      <c r="D185" s="283"/>
      <c r="E185" s="283"/>
      <c r="F185" s="302" t="s">
        <v>881</v>
      </c>
      <c r="G185" s="283"/>
      <c r="H185" s="283" t="s">
        <v>957</v>
      </c>
      <c r="I185" s="283" t="s">
        <v>955</v>
      </c>
      <c r="J185" s="283"/>
      <c r="K185" s="324"/>
    </row>
    <row r="186" spans="2:11" ht="15" customHeight="1">
      <c r="B186" s="303"/>
      <c r="C186" s="283" t="s">
        <v>958</v>
      </c>
      <c r="D186" s="283"/>
      <c r="E186" s="283"/>
      <c r="F186" s="302" t="s">
        <v>881</v>
      </c>
      <c r="G186" s="283"/>
      <c r="H186" s="283" t="s">
        <v>959</v>
      </c>
      <c r="I186" s="283" t="s">
        <v>955</v>
      </c>
      <c r="J186" s="283"/>
      <c r="K186" s="324"/>
    </row>
    <row r="187" spans="2:11" ht="15" customHeight="1">
      <c r="B187" s="303"/>
      <c r="C187" s="336" t="s">
        <v>960</v>
      </c>
      <c r="D187" s="283"/>
      <c r="E187" s="283"/>
      <c r="F187" s="302" t="s">
        <v>881</v>
      </c>
      <c r="G187" s="283"/>
      <c r="H187" s="283" t="s">
        <v>961</v>
      </c>
      <c r="I187" s="283" t="s">
        <v>962</v>
      </c>
      <c r="J187" s="337" t="s">
        <v>963</v>
      </c>
      <c r="K187" s="324"/>
    </row>
    <row r="188" spans="2:11" ht="15" customHeight="1">
      <c r="B188" s="303"/>
      <c r="C188" s="288" t="s">
        <v>43</v>
      </c>
      <c r="D188" s="283"/>
      <c r="E188" s="283"/>
      <c r="F188" s="302" t="s">
        <v>875</v>
      </c>
      <c r="G188" s="283"/>
      <c r="H188" s="279" t="s">
        <v>964</v>
      </c>
      <c r="I188" s="283" t="s">
        <v>965</v>
      </c>
      <c r="J188" s="283"/>
      <c r="K188" s="324"/>
    </row>
    <row r="189" spans="2:11" ht="15" customHeight="1">
      <c r="B189" s="303"/>
      <c r="C189" s="288" t="s">
        <v>966</v>
      </c>
      <c r="D189" s="283"/>
      <c r="E189" s="283"/>
      <c r="F189" s="302" t="s">
        <v>875</v>
      </c>
      <c r="G189" s="283"/>
      <c r="H189" s="283" t="s">
        <v>967</v>
      </c>
      <c r="I189" s="283" t="s">
        <v>909</v>
      </c>
      <c r="J189" s="283"/>
      <c r="K189" s="324"/>
    </row>
    <row r="190" spans="2:11" ht="15" customHeight="1">
      <c r="B190" s="303"/>
      <c r="C190" s="288" t="s">
        <v>968</v>
      </c>
      <c r="D190" s="283"/>
      <c r="E190" s="283"/>
      <c r="F190" s="302" t="s">
        <v>875</v>
      </c>
      <c r="G190" s="283"/>
      <c r="H190" s="283" t="s">
        <v>969</v>
      </c>
      <c r="I190" s="283" t="s">
        <v>909</v>
      </c>
      <c r="J190" s="283"/>
      <c r="K190" s="324"/>
    </row>
    <row r="191" spans="2:11" ht="15" customHeight="1">
      <c r="B191" s="303"/>
      <c r="C191" s="288" t="s">
        <v>970</v>
      </c>
      <c r="D191" s="283"/>
      <c r="E191" s="283"/>
      <c r="F191" s="302" t="s">
        <v>881</v>
      </c>
      <c r="G191" s="283"/>
      <c r="H191" s="283" t="s">
        <v>971</v>
      </c>
      <c r="I191" s="283" t="s">
        <v>909</v>
      </c>
      <c r="J191" s="283"/>
      <c r="K191" s="324"/>
    </row>
    <row r="192" spans="2:11" ht="15" customHeight="1">
      <c r="B192" s="330"/>
      <c r="C192" s="338"/>
      <c r="D192" s="312"/>
      <c r="E192" s="312"/>
      <c r="F192" s="312"/>
      <c r="G192" s="312"/>
      <c r="H192" s="312"/>
      <c r="I192" s="312"/>
      <c r="J192" s="312"/>
      <c r="K192" s="331"/>
    </row>
    <row r="193" spans="2:11" ht="18.75" customHeight="1">
      <c r="B193" s="279"/>
      <c r="C193" s="283"/>
      <c r="D193" s="283"/>
      <c r="E193" s="283"/>
      <c r="F193" s="302"/>
      <c r="G193" s="283"/>
      <c r="H193" s="283"/>
      <c r="I193" s="283"/>
      <c r="J193" s="283"/>
      <c r="K193" s="279"/>
    </row>
    <row r="194" spans="2:11" ht="18.75" customHeight="1">
      <c r="B194" s="279"/>
      <c r="C194" s="283"/>
      <c r="D194" s="283"/>
      <c r="E194" s="283"/>
      <c r="F194" s="302"/>
      <c r="G194" s="283"/>
      <c r="H194" s="283"/>
      <c r="I194" s="283"/>
      <c r="J194" s="283"/>
      <c r="K194" s="279"/>
    </row>
    <row r="195" spans="2:11" ht="18.75" customHeight="1"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</row>
    <row r="196" spans="2:11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2:11" ht="21">
      <c r="B197" s="274"/>
      <c r="C197" s="391" t="s">
        <v>972</v>
      </c>
      <c r="D197" s="391"/>
      <c r="E197" s="391"/>
      <c r="F197" s="391"/>
      <c r="G197" s="391"/>
      <c r="H197" s="391"/>
      <c r="I197" s="391"/>
      <c r="J197" s="391"/>
      <c r="K197" s="275"/>
    </row>
    <row r="198" spans="2:11" ht="25.5" customHeight="1">
      <c r="B198" s="274"/>
      <c r="C198" s="339" t="s">
        <v>973</v>
      </c>
      <c r="D198" s="339"/>
      <c r="E198" s="339"/>
      <c r="F198" s="339" t="s">
        <v>974</v>
      </c>
      <c r="G198" s="340"/>
      <c r="H198" s="396" t="s">
        <v>975</v>
      </c>
      <c r="I198" s="396"/>
      <c r="J198" s="396"/>
      <c r="K198" s="275"/>
    </row>
    <row r="199" spans="2:11" ht="5.25" customHeight="1">
      <c r="B199" s="303"/>
      <c r="C199" s="300"/>
      <c r="D199" s="300"/>
      <c r="E199" s="300"/>
      <c r="F199" s="300"/>
      <c r="G199" s="283"/>
      <c r="H199" s="300"/>
      <c r="I199" s="300"/>
      <c r="J199" s="300"/>
      <c r="K199" s="324"/>
    </row>
    <row r="200" spans="2:11" ht="15" customHeight="1">
      <c r="B200" s="303"/>
      <c r="C200" s="283" t="s">
        <v>965</v>
      </c>
      <c r="D200" s="283"/>
      <c r="E200" s="283"/>
      <c r="F200" s="302" t="s">
        <v>44</v>
      </c>
      <c r="G200" s="283"/>
      <c r="H200" s="393" t="s">
        <v>976</v>
      </c>
      <c r="I200" s="393"/>
      <c r="J200" s="393"/>
      <c r="K200" s="324"/>
    </row>
    <row r="201" spans="2:11" ht="15" customHeight="1">
      <c r="B201" s="303"/>
      <c r="C201" s="309"/>
      <c r="D201" s="283"/>
      <c r="E201" s="283"/>
      <c r="F201" s="302" t="s">
        <v>45</v>
      </c>
      <c r="G201" s="283"/>
      <c r="H201" s="393" t="s">
        <v>977</v>
      </c>
      <c r="I201" s="393"/>
      <c r="J201" s="393"/>
      <c r="K201" s="324"/>
    </row>
    <row r="202" spans="2:11" ht="15" customHeight="1">
      <c r="B202" s="303"/>
      <c r="C202" s="309"/>
      <c r="D202" s="283"/>
      <c r="E202" s="283"/>
      <c r="F202" s="302" t="s">
        <v>48</v>
      </c>
      <c r="G202" s="283"/>
      <c r="H202" s="393" t="s">
        <v>978</v>
      </c>
      <c r="I202" s="393"/>
      <c r="J202" s="393"/>
      <c r="K202" s="324"/>
    </row>
    <row r="203" spans="2:11" ht="15" customHeight="1">
      <c r="B203" s="303"/>
      <c r="C203" s="283"/>
      <c r="D203" s="283"/>
      <c r="E203" s="283"/>
      <c r="F203" s="302" t="s">
        <v>46</v>
      </c>
      <c r="G203" s="283"/>
      <c r="H203" s="393" t="s">
        <v>979</v>
      </c>
      <c r="I203" s="393"/>
      <c r="J203" s="393"/>
      <c r="K203" s="324"/>
    </row>
    <row r="204" spans="2:11" ht="15" customHeight="1">
      <c r="B204" s="303"/>
      <c r="C204" s="283"/>
      <c r="D204" s="283"/>
      <c r="E204" s="283"/>
      <c r="F204" s="302" t="s">
        <v>47</v>
      </c>
      <c r="G204" s="283"/>
      <c r="H204" s="393" t="s">
        <v>980</v>
      </c>
      <c r="I204" s="393"/>
      <c r="J204" s="393"/>
      <c r="K204" s="324"/>
    </row>
    <row r="205" spans="2:11" ht="15" customHeight="1">
      <c r="B205" s="303"/>
      <c r="C205" s="283"/>
      <c r="D205" s="283"/>
      <c r="E205" s="283"/>
      <c r="F205" s="302"/>
      <c r="G205" s="283"/>
      <c r="H205" s="283"/>
      <c r="I205" s="283"/>
      <c r="J205" s="283"/>
      <c r="K205" s="324"/>
    </row>
    <row r="206" spans="2:11" ht="15" customHeight="1">
      <c r="B206" s="303"/>
      <c r="C206" s="283" t="s">
        <v>921</v>
      </c>
      <c r="D206" s="283"/>
      <c r="E206" s="283"/>
      <c r="F206" s="302" t="s">
        <v>79</v>
      </c>
      <c r="G206" s="283"/>
      <c r="H206" s="393" t="s">
        <v>981</v>
      </c>
      <c r="I206" s="393"/>
      <c r="J206" s="393"/>
      <c r="K206" s="324"/>
    </row>
    <row r="207" spans="2:11" ht="15" customHeight="1">
      <c r="B207" s="303"/>
      <c r="C207" s="309"/>
      <c r="D207" s="283"/>
      <c r="E207" s="283"/>
      <c r="F207" s="302" t="s">
        <v>818</v>
      </c>
      <c r="G207" s="283"/>
      <c r="H207" s="393" t="s">
        <v>819</v>
      </c>
      <c r="I207" s="393"/>
      <c r="J207" s="393"/>
      <c r="K207" s="324"/>
    </row>
    <row r="208" spans="2:11" ht="15" customHeight="1">
      <c r="B208" s="303"/>
      <c r="C208" s="283"/>
      <c r="D208" s="283"/>
      <c r="E208" s="283"/>
      <c r="F208" s="302" t="s">
        <v>816</v>
      </c>
      <c r="G208" s="283"/>
      <c r="H208" s="393" t="s">
        <v>982</v>
      </c>
      <c r="I208" s="393"/>
      <c r="J208" s="393"/>
      <c r="K208" s="324"/>
    </row>
    <row r="209" spans="2:11" ht="15" customHeight="1">
      <c r="B209" s="341"/>
      <c r="C209" s="309"/>
      <c r="D209" s="309"/>
      <c r="E209" s="309"/>
      <c r="F209" s="302" t="s">
        <v>820</v>
      </c>
      <c r="G209" s="288"/>
      <c r="H209" s="397" t="s">
        <v>821</v>
      </c>
      <c r="I209" s="397"/>
      <c r="J209" s="397"/>
      <c r="K209" s="342"/>
    </row>
    <row r="210" spans="2:11" ht="15" customHeight="1">
      <c r="B210" s="341"/>
      <c r="C210" s="309"/>
      <c r="D210" s="309"/>
      <c r="E210" s="309"/>
      <c r="F210" s="302" t="s">
        <v>822</v>
      </c>
      <c r="G210" s="288"/>
      <c r="H210" s="397" t="s">
        <v>983</v>
      </c>
      <c r="I210" s="397"/>
      <c r="J210" s="397"/>
      <c r="K210" s="342"/>
    </row>
    <row r="211" spans="2:11" ht="15" customHeight="1">
      <c r="B211" s="341"/>
      <c r="C211" s="309"/>
      <c r="D211" s="309"/>
      <c r="E211" s="309"/>
      <c r="F211" s="343"/>
      <c r="G211" s="288"/>
      <c r="H211" s="344"/>
      <c r="I211" s="344"/>
      <c r="J211" s="344"/>
      <c r="K211" s="342"/>
    </row>
    <row r="212" spans="2:11" ht="15" customHeight="1">
      <c r="B212" s="341"/>
      <c r="C212" s="283" t="s">
        <v>945</v>
      </c>
      <c r="D212" s="309"/>
      <c r="E212" s="309"/>
      <c r="F212" s="302">
        <v>1</v>
      </c>
      <c r="G212" s="288"/>
      <c r="H212" s="397" t="s">
        <v>984</v>
      </c>
      <c r="I212" s="397"/>
      <c r="J212" s="397"/>
      <c r="K212" s="342"/>
    </row>
    <row r="213" spans="2:11" ht="15" customHeight="1">
      <c r="B213" s="341"/>
      <c r="C213" s="309"/>
      <c r="D213" s="309"/>
      <c r="E213" s="309"/>
      <c r="F213" s="302">
        <v>2</v>
      </c>
      <c r="G213" s="288"/>
      <c r="H213" s="397" t="s">
        <v>985</v>
      </c>
      <c r="I213" s="397"/>
      <c r="J213" s="397"/>
      <c r="K213" s="342"/>
    </row>
    <row r="214" spans="2:11" ht="15" customHeight="1">
      <c r="B214" s="341"/>
      <c r="C214" s="309"/>
      <c r="D214" s="309"/>
      <c r="E214" s="309"/>
      <c r="F214" s="302">
        <v>3</v>
      </c>
      <c r="G214" s="288"/>
      <c r="H214" s="397" t="s">
        <v>986</v>
      </c>
      <c r="I214" s="397"/>
      <c r="J214" s="397"/>
      <c r="K214" s="342"/>
    </row>
    <row r="215" spans="2:11" ht="15" customHeight="1">
      <c r="B215" s="341"/>
      <c r="C215" s="309"/>
      <c r="D215" s="309"/>
      <c r="E215" s="309"/>
      <c r="F215" s="302">
        <v>4</v>
      </c>
      <c r="G215" s="288"/>
      <c r="H215" s="397" t="s">
        <v>987</v>
      </c>
      <c r="I215" s="397"/>
      <c r="J215" s="397"/>
      <c r="K215" s="342"/>
    </row>
    <row r="216" spans="2:11" ht="12.75" customHeight="1">
      <c r="B216" s="345"/>
      <c r="C216" s="346"/>
      <c r="D216" s="346"/>
      <c r="E216" s="346"/>
      <c r="F216" s="346"/>
      <c r="G216" s="346"/>
      <c r="H216" s="346"/>
      <c r="I216" s="346"/>
      <c r="J216" s="346"/>
      <c r="K216" s="347"/>
    </row>
  </sheetData>
  <sheetProtection algorithmName="SHA-512" hashValue="8IZ0ig8idLT/weOih/LZIhviFzSDeWQwqJIH0glOx+ADTZmYwFLXL2OPiPYLZwzT28Ui4L5qIzLGC0T5H/kgYQ==" saltValue="JxYhGU03OfassPbMwoTjRw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16092-14XR-KM - Oprava hr...</vt:lpstr>
      <vt:lpstr>Pokyny pro vyplnění</vt:lpstr>
      <vt:lpstr>'16092-14XR-KM - Oprava hr...'!Názvy_tisku</vt:lpstr>
      <vt:lpstr>'Rekapitulace stavby'!Názvy_tisku</vt:lpstr>
      <vt:lpstr>'16092-14XR-KM - Oprava hr...'!Oblast_tisku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REGIO14-ALENA\Petrikova</dc:creator>
  <cp:lastModifiedBy>Šilhánek Jiří</cp:lastModifiedBy>
  <dcterms:created xsi:type="dcterms:W3CDTF">2017-09-04T13:10:12Z</dcterms:created>
  <dcterms:modified xsi:type="dcterms:W3CDTF">2017-09-05T06:09:02Z</dcterms:modified>
</cp:coreProperties>
</file>