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690" lockStructure="1"/>
  <bookViews>
    <workbookView xWindow="120" yWindow="30" windowWidth="20730" windowHeight="11760" activeTab="1"/>
  </bookViews>
  <sheets>
    <sheet name="Rekapitulace" sheetId="3" r:id="rId1"/>
    <sheet name="Rozpočet" sheetId="2" r:id="rId2"/>
    <sheet name="Parametry" sheetId="1" r:id="rId3"/>
  </sheets>
  <calcPr calcId="145621"/>
</workbook>
</file>

<file path=xl/calcChain.xml><?xml version="1.0" encoding="utf-8"?>
<calcChain xmlns="http://schemas.openxmlformats.org/spreadsheetml/2006/main">
  <c r="B26" i="3" l="1"/>
  <c r="C26" i="3" s="1"/>
  <c r="C10" i="3"/>
  <c r="C9" i="3"/>
  <c r="C4" i="3"/>
  <c r="B4" i="3"/>
  <c r="B7" i="3" s="1"/>
  <c r="B3" i="3"/>
  <c r="H80" i="2"/>
  <c r="C30" i="3" s="1"/>
  <c r="I79" i="2"/>
  <c r="J78" i="2"/>
  <c r="I78" i="2"/>
  <c r="J76" i="2"/>
  <c r="I76" i="2"/>
  <c r="H76" i="2"/>
  <c r="F76" i="2"/>
  <c r="J74" i="2"/>
  <c r="I74" i="2"/>
  <c r="H74" i="2"/>
  <c r="F74" i="2"/>
  <c r="J73" i="2"/>
  <c r="I73" i="2"/>
  <c r="H73" i="2"/>
  <c r="F73" i="2"/>
  <c r="J72" i="2"/>
  <c r="I72" i="2"/>
  <c r="H72" i="2"/>
  <c r="F72" i="2"/>
  <c r="J71" i="2"/>
  <c r="I71" i="2"/>
  <c r="H71" i="2"/>
  <c r="F71" i="2"/>
  <c r="J69" i="2"/>
  <c r="I69" i="2"/>
  <c r="H69" i="2"/>
  <c r="F69" i="2"/>
  <c r="J68" i="2"/>
  <c r="I68" i="2"/>
  <c r="H68" i="2"/>
  <c r="F68" i="2"/>
  <c r="J66" i="2"/>
  <c r="I66" i="2"/>
  <c r="H66" i="2"/>
  <c r="F66" i="2"/>
  <c r="J65" i="2"/>
  <c r="I65" i="2"/>
  <c r="H65" i="2"/>
  <c r="F65" i="2"/>
  <c r="J63" i="2"/>
  <c r="I63" i="2"/>
  <c r="H63" i="2"/>
  <c r="F63" i="2"/>
  <c r="J62" i="2"/>
  <c r="I62" i="2"/>
  <c r="H62" i="2"/>
  <c r="F62" i="2"/>
  <c r="J60" i="2"/>
  <c r="I60" i="2"/>
  <c r="H60" i="2"/>
  <c r="F60" i="2"/>
  <c r="J59" i="2"/>
  <c r="I59" i="2"/>
  <c r="H59" i="2"/>
  <c r="F59" i="2"/>
  <c r="J57" i="2"/>
  <c r="I57" i="2"/>
  <c r="H57" i="2"/>
  <c r="F57" i="2"/>
  <c r="J55" i="2"/>
  <c r="I55" i="2"/>
  <c r="H55" i="2"/>
  <c r="F55" i="2"/>
  <c r="J53" i="2"/>
  <c r="I53" i="2"/>
  <c r="H53" i="2"/>
  <c r="F53" i="2"/>
  <c r="J52" i="2"/>
  <c r="I52" i="2"/>
  <c r="H52" i="2"/>
  <c r="F52" i="2"/>
  <c r="J51" i="2"/>
  <c r="I51" i="2"/>
  <c r="H51" i="2"/>
  <c r="F51" i="2"/>
  <c r="J50" i="2"/>
  <c r="I50" i="2"/>
  <c r="H50" i="2"/>
  <c r="F50" i="2"/>
  <c r="J48" i="2"/>
  <c r="I48" i="2"/>
  <c r="H48" i="2"/>
  <c r="F48" i="2"/>
  <c r="J46" i="2"/>
  <c r="I46" i="2"/>
  <c r="H46" i="2"/>
  <c r="F46" i="2"/>
  <c r="J45" i="2"/>
  <c r="I45" i="2"/>
  <c r="H45" i="2"/>
  <c r="F45" i="2"/>
  <c r="J44" i="2"/>
  <c r="I44" i="2"/>
  <c r="H44" i="2"/>
  <c r="F44" i="2"/>
  <c r="J43" i="2"/>
  <c r="I43" i="2"/>
  <c r="H43" i="2"/>
  <c r="F43" i="2"/>
  <c r="J41" i="2"/>
  <c r="I41" i="2"/>
  <c r="H41" i="2"/>
  <c r="F41" i="2"/>
  <c r="J40" i="2"/>
  <c r="I40" i="2"/>
  <c r="H40" i="2"/>
  <c r="F40" i="2"/>
  <c r="J38" i="2"/>
  <c r="I38" i="2"/>
  <c r="H38" i="2"/>
  <c r="F38" i="2"/>
  <c r="J36" i="2"/>
  <c r="I36" i="2"/>
  <c r="H36" i="2"/>
  <c r="F36" i="2"/>
  <c r="J34" i="2"/>
  <c r="I34" i="2"/>
  <c r="H34" i="2"/>
  <c r="F34" i="2"/>
  <c r="J33" i="2"/>
  <c r="I33" i="2"/>
  <c r="H33" i="2"/>
  <c r="F33" i="2"/>
  <c r="J31" i="2"/>
  <c r="I31" i="2"/>
  <c r="H31" i="2"/>
  <c r="F31" i="2"/>
  <c r="J29" i="2"/>
  <c r="I29" i="2"/>
  <c r="H29" i="2"/>
  <c r="F29" i="2"/>
  <c r="J28" i="2"/>
  <c r="I28" i="2"/>
  <c r="H28" i="2"/>
  <c r="F28" i="2"/>
  <c r="J27" i="2"/>
  <c r="I27" i="2"/>
  <c r="H27" i="2"/>
  <c r="F27" i="2"/>
  <c r="J26" i="2"/>
  <c r="J77" i="2" s="1"/>
  <c r="I26" i="2"/>
  <c r="H26" i="2"/>
  <c r="H77" i="2" s="1"/>
  <c r="C32" i="3" s="1"/>
  <c r="F26" i="2"/>
  <c r="F77" i="2" s="1"/>
  <c r="B32" i="3" s="1"/>
  <c r="J23" i="2"/>
  <c r="I23" i="2"/>
  <c r="I21" i="2"/>
  <c r="H21" i="2"/>
  <c r="F21" i="2"/>
  <c r="J21" i="2" s="1"/>
  <c r="I20" i="2"/>
  <c r="H20" i="2"/>
  <c r="F20" i="2"/>
  <c r="J20" i="2" s="1"/>
  <c r="I19" i="2"/>
  <c r="H19" i="2"/>
  <c r="F19" i="2"/>
  <c r="J19" i="2" s="1"/>
  <c r="I18" i="2"/>
  <c r="H18" i="2"/>
  <c r="F18" i="2"/>
  <c r="J18" i="2" s="1"/>
  <c r="I17" i="2"/>
  <c r="H17" i="2"/>
  <c r="F17" i="2"/>
  <c r="J17" i="2" s="1"/>
  <c r="I16" i="2"/>
  <c r="H16" i="2"/>
  <c r="F16" i="2"/>
  <c r="J16" i="2" s="1"/>
  <c r="I15" i="2"/>
  <c r="H15" i="2"/>
  <c r="F15" i="2"/>
  <c r="J15" i="2" s="1"/>
  <c r="I14" i="2"/>
  <c r="H14" i="2"/>
  <c r="F14" i="2"/>
  <c r="J14" i="2" s="1"/>
  <c r="I13" i="2"/>
  <c r="H13" i="2"/>
  <c r="F13" i="2"/>
  <c r="J13" i="2" s="1"/>
  <c r="I12" i="2"/>
  <c r="H12" i="2"/>
  <c r="F12" i="2"/>
  <c r="J12" i="2" s="1"/>
  <c r="I11" i="2"/>
  <c r="H11" i="2"/>
  <c r="H22" i="2" s="1"/>
  <c r="C31" i="3" s="1"/>
  <c r="F11" i="2"/>
  <c r="M1" i="2" s="1"/>
  <c r="F79" i="2" s="1"/>
  <c r="F80" i="2" s="1"/>
  <c r="B30" i="3" s="1"/>
  <c r="J7" i="2"/>
  <c r="I7" i="2"/>
  <c r="J6" i="2"/>
  <c r="I6" i="2"/>
  <c r="J5" i="2"/>
  <c r="I5" i="2"/>
  <c r="J4" i="2"/>
  <c r="I4" i="2"/>
  <c r="J3" i="2"/>
  <c r="I3" i="2"/>
  <c r="J2" i="2"/>
  <c r="I2" i="2"/>
  <c r="C11" i="3" l="1"/>
  <c r="J11" i="2"/>
  <c r="J22" i="2" s="1"/>
  <c r="F22" i="2"/>
  <c r="B31" i="3" s="1"/>
  <c r="C6" i="3"/>
  <c r="B12" i="3"/>
  <c r="C5" i="3"/>
  <c r="C8" i="3" s="1"/>
  <c r="J79" i="2"/>
  <c r="J80" i="2" s="1"/>
  <c r="C7" i="3" l="1"/>
  <c r="C12" i="3" l="1"/>
  <c r="C15" i="3"/>
  <c r="C19" i="3" l="1"/>
  <c r="C21" i="3" s="1"/>
  <c r="C20" i="3"/>
  <c r="C13" i="3"/>
  <c r="C16" i="3" s="1"/>
  <c r="C14" i="3"/>
  <c r="C22" i="3" l="1"/>
  <c r="C24" i="3" s="1"/>
  <c r="B25" i="3" l="1"/>
  <c r="C25" i="3" s="1"/>
  <c r="C27" i="3" s="1"/>
</calcChain>
</file>

<file path=xl/sharedStrings.xml><?xml version="1.0" encoding="utf-8"?>
<sst xmlns="http://schemas.openxmlformats.org/spreadsheetml/2006/main" count="348" uniqueCount="217">
  <si>
    <t>Název</t>
  </si>
  <si>
    <t>Hodnota</t>
  </si>
  <si>
    <t>Nadpis rekapitulace</t>
  </si>
  <si>
    <t>Seznam prací a dodávek elektrotechnických zařízení</t>
  </si>
  <si>
    <t>Akce</t>
  </si>
  <si>
    <t>MENDELOVA UNIVERZITA V BRNĚ, BUDOVA D
KLIMATIZACE UČEBEN VE 3.NP</t>
  </si>
  <si>
    <t>Projekt</t>
  </si>
  <si>
    <t xml:space="preserve">
KLIMATIZACE, ELEKTROINSTALACE</t>
  </si>
  <si>
    <t>Investor</t>
  </si>
  <si>
    <t>Mendelova univerzita v Brně, Zemědělská 1</t>
  </si>
  <si>
    <t>Z. č.</t>
  </si>
  <si>
    <t>21/17</t>
  </si>
  <si>
    <t>A. č.</t>
  </si>
  <si>
    <t>E339/21/17</t>
  </si>
  <si>
    <t>Smlouva</t>
  </si>
  <si>
    <t/>
  </si>
  <si>
    <t>Vypracoval</t>
  </si>
  <si>
    <t>ING. ČERMÁK, ING. KOZLOVSKÝ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</si>
  <si>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</si>
  <si>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</si>
  <si>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</si>
  <si>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</si>
  <si>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</si>
  <si>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</si>
  <si>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</si>
  <si>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</si>
  <si>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</si>
  <si>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</si>
  <si>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</si>
  <si>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</si>
  <si>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3,00</t>
  </si>
  <si>
    <t>PPV zemních prací, nátěrů  (1) %</t>
  </si>
  <si>
    <t>0,00</t>
  </si>
  <si>
    <t>Dodavat. dokumentace  (1 - 1,5) %</t>
  </si>
  <si>
    <t>2,00</t>
  </si>
  <si>
    <t>Rizika a pojištění  (1 - 1,5) %</t>
  </si>
  <si>
    <t>Opravy v záruce  (5 - 7) %</t>
  </si>
  <si>
    <t>GZS  (3,25 nebo 8,4) %</t>
  </si>
  <si>
    <t>2,25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</si>
  <si>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</si>
  <si>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</si>
  <si>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</si>
  <si>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</si>
  <si>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</si>
  <si>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</si>
  <si>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</si>
  <si>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</si>
  <si>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</si>
  <si>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</si>
  <si>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</si>
  <si>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</si>
  <si>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</si>
  <si>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</si>
  <si>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</si>
  <si>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</si>
  <si>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</si>
  <si>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</si>
  <si>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</si>
  <si>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</si>
  <si>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</si>
  <si>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</si>
  <si>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</si>
  <si>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</si>
  <si>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 xml:space="preserve"> 2) Součástí nabídkové ceny musí být veškeré náklady, aby cena byla konečná a zahrnovala celou dodávku a montáž</t>
  </si>
  <si>
    <t>3) Každá uchazečem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</si>
  <si>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</si>
  <si>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5) Ve dvou případech jsou uvedeny typy konkrétních výrobků a to v souladu se Standardy Mendelu. Jde o jističe, které doplňují stávající instalaci, kde je požadováno dodání výrobků stejného výrobce, které jsou ve stávajícím rozvaděči. Dále jde o kabel pospojování venkovního provedení, který je příkladem požadovaných vlastností.</t>
  </si>
  <si>
    <t>Montážení práce klima a elektro</t>
  </si>
  <si>
    <t>KLIMATIZACE</t>
  </si>
  <si>
    <t>KONDENZAČNÍ JEDNOTKA</t>
  </si>
  <si>
    <t>1.001</t>
  </si>
  <si>
    <t>Qchmax=5,6kW , Nel=1,59kW,6/9A, 230V, vnitřní výparníková 4st.otáček Qchmax=5,6kW, infraovladač, cena vnitřní + venkovní jednotka celkem</t>
  </si>
  <si>
    <t>ks</t>
  </si>
  <si>
    <t>1.003</t>
  </si>
  <si>
    <t>Čerpadlo kondenzátu</t>
  </si>
  <si>
    <t>1.004</t>
  </si>
  <si>
    <t>Cu potrubí+el.kabel+tep.izolace , vně oplechovat</t>
  </si>
  <si>
    <t>m</t>
  </si>
  <si>
    <t>1.005</t>
  </si>
  <si>
    <t>PE hafice Js 1" pro odvod kondenzátu</t>
  </si>
  <si>
    <t>1.006</t>
  </si>
  <si>
    <t>Lišta pro rozvody Cu (dimenze dle katalogu) +Js1"+tep.izolace</t>
  </si>
  <si>
    <t>1.007</t>
  </si>
  <si>
    <t>Doplnění R410A</t>
  </si>
  <si>
    <t>kg</t>
  </si>
  <si>
    <t>1.008</t>
  </si>
  <si>
    <t>Přesun stávající elektroinstalace, přepěťových ochran nade dveřmi</t>
  </si>
  <si>
    <t>1.009</t>
  </si>
  <si>
    <t>Zdvihací prostředky</t>
  </si>
  <si>
    <t>1.010</t>
  </si>
  <si>
    <t>Válcovaný materiál na závěsy</t>
  </si>
  <si>
    <t>1.012</t>
  </si>
  <si>
    <t>Prostupy zdivem + stavební úpravy , včetně zapravení</t>
  </si>
  <si>
    <t>1.013</t>
  </si>
  <si>
    <t>Montáž poz. 1.001 až 1.012</t>
  </si>
  <si>
    <t>hod</t>
  </si>
  <si>
    <t>KLIMATIZACE - celkem</t>
  </si>
  <si>
    <t>ELEKTROINSTALACE</t>
  </si>
  <si>
    <t>DOPLNĚNÍ ROZVADĚČE R3.1</t>
  </si>
  <si>
    <t>1</t>
  </si>
  <si>
    <t>Demontáž stáv. jističů 1P 16A, ekologická likvidace</t>
  </si>
  <si>
    <t>2</t>
  </si>
  <si>
    <t>Jistič 1P 13A /C, 10kA, LTN-13C-1</t>
  </si>
  <si>
    <t>3</t>
  </si>
  <si>
    <t>Úprava v rozvaděči, drátování, číslování</t>
  </si>
  <si>
    <t>4</t>
  </si>
  <si>
    <t>Popisné štítky kabelů (okruhů), popisy, bužírky</t>
  </si>
  <si>
    <t>KABEL SILOVÝ,IZOLACE PVC</t>
  </si>
  <si>
    <t>5</t>
  </si>
  <si>
    <t>CYKY-J 3x2.5, pevně</t>
  </si>
  <si>
    <t>VODIČE PRO POSPOJOVÁNÍ</t>
  </si>
  <si>
    <t>6</t>
  </si>
  <si>
    <t>CY 6 zž - H07V-U 6 mm2, zž, pevně</t>
  </si>
  <si>
    <t>7</t>
  </si>
  <si>
    <t>V07S-K 4 zž, pevně</t>
  </si>
  <si>
    <t>UKONČENÍ KABELŮ DO</t>
  </si>
  <si>
    <t>8</t>
  </si>
  <si>
    <t xml:space="preserve"> 4x10  mm2</t>
  </si>
  <si>
    <t>UKONČENÍ VODIČŮ NA SVORKOVNICI</t>
  </si>
  <si>
    <t>9</t>
  </si>
  <si>
    <t xml:space="preserve"> Do  10 mm2</t>
  </si>
  <si>
    <t>UZEMŇOVACÍ SVORKOVNICE V KRABICI</t>
  </si>
  <si>
    <t>10</t>
  </si>
  <si>
    <t>rozbočovací na omítku</t>
  </si>
  <si>
    <t>11</t>
  </si>
  <si>
    <t>Svorky a oka pro pospojování</t>
  </si>
  <si>
    <t>POMOCNÝ A KOTVÍCÍ MATERIÁL</t>
  </si>
  <si>
    <t>12</t>
  </si>
  <si>
    <t>Hmoždinka 8 vč. vrutu</t>
  </si>
  <si>
    <t>13</t>
  </si>
  <si>
    <t>Hmoždinka 6 vč. vrutu</t>
  </si>
  <si>
    <t>14</t>
  </si>
  <si>
    <t>120 STAHOVACÍ PÁSEK plast</t>
  </si>
  <si>
    <t>35 STAHOVACÍ PÁSEK plast</t>
  </si>
  <si>
    <t>TRUBKY A KRABICE</t>
  </si>
  <si>
    <t>16</t>
  </si>
  <si>
    <t>KRABICE ODBOČNÁ nástěnná se svorkovnicí</t>
  </si>
  <si>
    <t>LIŠTA HRANATÁ DVOJITÝ ZÁMEK + KRYTY</t>
  </si>
  <si>
    <t>17</t>
  </si>
  <si>
    <t>40x20 LIŠTA HRANATÁ (2m v kartonu) vč. spojovacích krytů</t>
  </si>
  <si>
    <t>18</t>
  </si>
  <si>
    <t>25X20 LIŠTA HRANATÁ (2m v kartonu) vč. spojovacích krytů</t>
  </si>
  <si>
    <t>19</t>
  </si>
  <si>
    <t>20X20 LIŠTA HRANATÁ (2m v kartonu) vč. spojovacích krytů</t>
  </si>
  <si>
    <t>20</t>
  </si>
  <si>
    <t>17X17 LIŠTA HRANATÁ (2m v kartonu) vč. spojovacích krytů</t>
  </si>
  <si>
    <t>UTĚSŇOVACÍ HMOTY, IZOLAČNÍ MATERIÁLY</t>
  </si>
  <si>
    <t>Silikonový tmel venkovní, UV odolný, kartuš 330ml</t>
  </si>
  <si>
    <t>PROTIPOŽÁRNÍ MATERIÁL ODOLNOST EI45</t>
  </si>
  <si>
    <t>22</t>
  </si>
  <si>
    <t>Pěna cartouche 700 ml</t>
  </si>
  <si>
    <t>DEMONTÁŽ A OPĚTOVNÁ MONTÁŽ KAZET PODHLEDŮ</t>
  </si>
  <si>
    <t>23</t>
  </si>
  <si>
    <t>Standardní kazety SDK 600x600</t>
  </si>
  <si>
    <t>m2</t>
  </si>
  <si>
    <t>24</t>
  </si>
  <si>
    <t>Náhradní kazeta SDK 600x600, položení</t>
  </si>
  <si>
    <t>ZEDNICKÁ VÝPOMOC</t>
  </si>
  <si>
    <t>25</t>
  </si>
  <si>
    <t>Zřízení vývoddů z R3.1, trasa do N3027, zapravení, lokální výmalba</t>
  </si>
  <si>
    <t>26</t>
  </si>
  <si>
    <t>Zapravení defektů na omítce při elektromontáži</t>
  </si>
  <si>
    <t>VRTÁNÍ CIHELNÉ ZDI DO TL. 0,4m</t>
  </si>
  <si>
    <t>27</t>
  </si>
  <si>
    <t>do D25 s odsáváním prachu</t>
  </si>
  <si>
    <t>28</t>
  </si>
  <si>
    <t>Průstup zárubní</t>
  </si>
  <si>
    <t>PRÁCE VE VÝŠKÁCH</t>
  </si>
  <si>
    <t>29</t>
  </si>
  <si>
    <t>Příplatek za práce ve výšce nad 2,25m - žebřík</t>
  </si>
  <si>
    <t>30</t>
  </si>
  <si>
    <t>Příplatek za práce ve výšce na šikmé střeše - jištění z lana</t>
  </si>
  <si>
    <t>HODINOVE ZUCTOVACI SAZBY</t>
  </si>
  <si>
    <t>31</t>
  </si>
  <si>
    <t>Práce elektro související s instalací vnitřních klima jednotek</t>
  </si>
  <si>
    <t>32</t>
  </si>
  <si>
    <t>Příprava ke komplexni zkoušce</t>
  </si>
  <si>
    <t>33</t>
  </si>
  <si>
    <t>Zabezpeceni pracoviste</t>
  </si>
  <si>
    <t>34</t>
  </si>
  <si>
    <t>Napojeni na stavajici zarizeni, vypínání</t>
  </si>
  <si>
    <t>PROVEDENI REVIZNICH ZKOUSEK</t>
  </si>
  <si>
    <t>35</t>
  </si>
  <si>
    <t xml:space="preserve"> Revizni technik silnoproud</t>
  </si>
  <si>
    <t>ELEKTROINSTALACE - celkem</t>
  </si>
  <si>
    <t>36</t>
  </si>
  <si>
    <t>Podružný materiál</t>
  </si>
  <si>
    <t>Montážení práce klima a elektro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</si>
  <si>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</si>
  <si>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</si>
  <si>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</si>
  <si>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</si>
  <si>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</si>
  <si>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</si>
  <si>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</si>
  <si>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</si>
  <si>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3,00% z montáže: materiál + práce</t>
  </si>
  <si>
    <t>Nátěry</t>
  </si>
  <si>
    <t>Zemní práce</t>
  </si>
  <si>
    <t>PPV 0,00% z nátěrů a zemních prací</t>
  </si>
  <si>
    <t>Mezisoučet 2</t>
  </si>
  <si>
    <t>Dokumentace skutečného prov. 2,00% z mezisoučtu 2</t>
  </si>
  <si>
    <t>Rizika a pojištění 0,00% z mezisoučtu 2</t>
  </si>
  <si>
    <t>Opravy v záruce 0,00% z mezisoučtu 1</t>
  </si>
  <si>
    <t>Základní náklady celkem</t>
  </si>
  <si>
    <t>Náklady na umístění stavby (NUS)</t>
  </si>
  <si>
    <t>GZS 2,25% z pravé strany mezisoučtu 2</t>
  </si>
  <si>
    <t>Provozní vlivy 2,00%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</si>
  <si>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</si>
  <si>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</si>
  <si>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</si>
  <si>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</si>
  <si>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</si>
  <si>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</si>
  <si>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</si>
  <si>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KLIMATIZACE</t>
  </si>
  <si>
    <t xml:space="preserve">  ELEKTROINSTALACE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</si>
</sst>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Protection="1"/>
    <xf numFmtId="49" fontId="5" fillId="7" borderId="1" xfId="0" applyNumberFormat="1" applyFont="1" applyFill="1" applyBorder="1" applyAlignment="1" applyProtection="1">
      <alignment horizontal="left"/>
    </xf>
    <xf numFmtId="4" fontId="5" fillId="7" borderId="1" xfId="0" applyNumberFormat="1" applyFont="1" applyFill="1" applyBorder="1" applyAlignment="1" applyProtection="1">
      <alignment horizontal="right"/>
    </xf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right"/>
    </xf>
    <xf numFmtId="49" fontId="6" fillId="7" borderId="1" xfId="0" applyNumberFormat="1" applyFont="1" applyFill="1" applyBorder="1" applyAlignment="1" applyProtection="1">
      <alignment horizontal="left"/>
    </xf>
    <xf numFmtId="4" fontId="6" fillId="7" borderId="1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" fontId="0" fillId="0" borderId="0" xfId="0" applyNumberFormat="1" applyProtection="1"/>
    <xf numFmtId="4" fontId="1" fillId="2" borderId="1" xfId="0" applyNumberFormat="1" applyFont="1" applyFill="1" applyBorder="1" applyAlignment="1" applyProtection="1">
      <alignment horizontal="left"/>
      <protection locked="0"/>
    </xf>
    <xf numFmtId="4" fontId="5" fillId="7" borderId="1" xfId="0" applyNumberFormat="1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9" fontId="4" fillId="6" borderId="1" xfId="0" applyNumberFormat="1" applyFont="1" applyFill="1" applyBorder="1" applyAlignment="1" applyProtection="1">
      <alignment horizontal="left"/>
    </xf>
    <xf numFmtId="4" fontId="4" fillId="6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defaultRowHeight="15" x14ac:dyDescent="0.25"/>
  <cols>
    <col min="1" max="1" width="44.28515625" style="25" bestFit="1" customWidth="1"/>
    <col min="2" max="2" width="9.140625" style="26"/>
    <col min="3" max="3" width="9.28515625" style="26" bestFit="1" customWidth="1"/>
    <col min="4" max="5" width="9.140625" style="1"/>
    <col min="6" max="6" width="0" style="1" hidden="1" customWidth="1"/>
    <col min="7" max="16384" width="9.140625" style="1"/>
  </cols>
  <sheetData>
    <row r="1" spans="1:4" x14ac:dyDescent="0.25">
      <c r="A1" s="12" t="s">
        <v>0</v>
      </c>
      <c r="B1" s="13" t="s">
        <v>188</v>
      </c>
      <c r="C1" s="13" t="s">
        <v>189</v>
      </c>
      <c r="D1" s="14"/>
    </row>
    <row r="2" spans="1:4" x14ac:dyDescent="0.25">
      <c r="A2" s="19" t="s">
        <v>190</v>
      </c>
      <c r="B2" s="20"/>
      <c r="C2" s="20"/>
      <c r="D2" s="14"/>
    </row>
    <row r="3" spans="1:4" x14ac:dyDescent="0.25">
      <c r="A3" s="21" t="s">
        <v>191</v>
      </c>
      <c r="B3" s="22">
        <f>0</f>
        <v>0</v>
      </c>
      <c r="C3" s="22"/>
      <c r="D3" s="14"/>
    </row>
    <row r="4" spans="1:4" x14ac:dyDescent="0.25">
      <c r="A4" s="21" t="s">
        <v>192</v>
      </c>
      <c r="B4" s="22">
        <f>B3 * Parametry!B16 / 100</f>
        <v>0</v>
      </c>
      <c r="C4" s="22">
        <f>B3 * Parametry!B17 / 100</f>
        <v>0</v>
      </c>
      <c r="D4" s="14"/>
    </row>
    <row r="5" spans="1:4" x14ac:dyDescent="0.25">
      <c r="A5" s="21" t="s">
        <v>193</v>
      </c>
      <c r="B5" s="22"/>
      <c r="C5" s="22">
        <f>(Rozpočet!F80) + 0</f>
        <v>0</v>
      </c>
      <c r="D5" s="14"/>
    </row>
    <row r="6" spans="1:4" x14ac:dyDescent="0.25">
      <c r="A6" s="21" t="s">
        <v>194</v>
      </c>
      <c r="B6" s="22"/>
      <c r="C6" s="22">
        <f>0 + (Rozpočet!H80) + 0</f>
        <v>0</v>
      </c>
      <c r="D6" s="14"/>
    </row>
    <row r="7" spans="1:4" x14ac:dyDescent="0.25">
      <c r="A7" s="34" t="s">
        <v>195</v>
      </c>
      <c r="B7" s="35">
        <f>B3 + B4</f>
        <v>0</v>
      </c>
      <c r="C7" s="35">
        <f>C3 + C4 + C5 + C6</f>
        <v>0</v>
      </c>
      <c r="D7" s="14"/>
    </row>
    <row r="8" spans="1:4" x14ac:dyDescent="0.25">
      <c r="A8" s="21" t="s">
        <v>196</v>
      </c>
      <c r="B8" s="22"/>
      <c r="C8" s="22">
        <f>(C5 + C6) * Parametry!B18 / 100</f>
        <v>0</v>
      </c>
      <c r="D8" s="14"/>
    </row>
    <row r="9" spans="1:4" x14ac:dyDescent="0.25">
      <c r="A9" s="21" t="s">
        <v>197</v>
      </c>
      <c r="B9" s="22"/>
      <c r="C9" s="22">
        <f>0 + 0</f>
        <v>0</v>
      </c>
      <c r="D9" s="14"/>
    </row>
    <row r="10" spans="1:4" x14ac:dyDescent="0.25">
      <c r="A10" s="21" t="s">
        <v>198</v>
      </c>
      <c r="B10" s="22"/>
      <c r="C10" s="22">
        <f>0 + 0</f>
        <v>0</v>
      </c>
      <c r="D10" s="14"/>
    </row>
    <row r="11" spans="1:4" x14ac:dyDescent="0.25">
      <c r="A11" s="21" t="s">
        <v>199</v>
      </c>
      <c r="B11" s="22"/>
      <c r="C11" s="22">
        <f>(C9 + C10) * Parametry!B19 / 100</f>
        <v>0</v>
      </c>
      <c r="D11" s="14"/>
    </row>
    <row r="12" spans="1:4" x14ac:dyDescent="0.25">
      <c r="A12" s="34" t="s">
        <v>200</v>
      </c>
      <c r="B12" s="35">
        <f>B7</f>
        <v>0</v>
      </c>
      <c r="C12" s="35">
        <f>C7 + C8 + C9 + C10 + C11</f>
        <v>0</v>
      </c>
      <c r="D12" s="14"/>
    </row>
    <row r="13" spans="1:4" x14ac:dyDescent="0.25">
      <c r="A13" s="21" t="s">
        <v>201</v>
      </c>
      <c r="B13" s="22"/>
      <c r="C13" s="22">
        <f>(B12 + C12) * Parametry!B20 / 100</f>
        <v>0</v>
      </c>
      <c r="D13" s="14"/>
    </row>
    <row r="14" spans="1:4" x14ac:dyDescent="0.25">
      <c r="A14" s="21" t="s">
        <v>202</v>
      </c>
      <c r="B14" s="22"/>
      <c r="C14" s="22">
        <f>(B12 + C12) * Parametry!B21 / 100</f>
        <v>0</v>
      </c>
      <c r="D14" s="14"/>
    </row>
    <row r="15" spans="1:4" x14ac:dyDescent="0.25">
      <c r="A15" s="21" t="s">
        <v>203</v>
      </c>
      <c r="B15" s="22"/>
      <c r="C15" s="22">
        <f>(B7 + C7) * Parametry!B22 / 100</f>
        <v>0</v>
      </c>
      <c r="D15" s="14"/>
    </row>
    <row r="16" spans="1:4" x14ac:dyDescent="0.25">
      <c r="A16" s="19" t="s">
        <v>204</v>
      </c>
      <c r="B16" s="20"/>
      <c r="C16" s="20">
        <f>B12 + C12 + C13 + C14 + C15</f>
        <v>0</v>
      </c>
      <c r="D16" s="14"/>
    </row>
    <row r="17" spans="1:4" x14ac:dyDescent="0.25">
      <c r="A17" s="21" t="s">
        <v>15</v>
      </c>
      <c r="B17" s="22"/>
      <c r="C17" s="22"/>
      <c r="D17" s="14"/>
    </row>
    <row r="18" spans="1:4" x14ac:dyDescent="0.25">
      <c r="A18" s="19" t="s">
        <v>205</v>
      </c>
      <c r="B18" s="20"/>
      <c r="C18" s="20"/>
      <c r="D18" s="14"/>
    </row>
    <row r="19" spans="1:4" x14ac:dyDescent="0.25">
      <c r="A19" s="21" t="s">
        <v>206</v>
      </c>
      <c r="B19" s="22"/>
      <c r="C19" s="22">
        <f>C12 * Parametry!B23 / 100</f>
        <v>0</v>
      </c>
      <c r="D19" s="14"/>
    </row>
    <row r="20" spans="1:4" x14ac:dyDescent="0.25">
      <c r="A20" s="21" t="s">
        <v>207</v>
      </c>
      <c r="B20" s="22"/>
      <c r="C20" s="22">
        <f>C12 * Parametry!B24 / 100</f>
        <v>0</v>
      </c>
      <c r="D20" s="14"/>
    </row>
    <row r="21" spans="1:4" x14ac:dyDescent="0.25">
      <c r="A21" s="19" t="s">
        <v>208</v>
      </c>
      <c r="B21" s="20"/>
      <c r="C21" s="20">
        <f>C19 + C20</f>
        <v>0</v>
      </c>
      <c r="D21" s="14"/>
    </row>
    <row r="22" spans="1:4" x14ac:dyDescent="0.25">
      <c r="A22" s="21" t="s">
        <v>209</v>
      </c>
      <c r="B22" s="22"/>
      <c r="C22" s="22">
        <f>Parametry!B25 * Parametry!B28 * (C16 * Parametry!B27)^Parametry!B26</f>
        <v>0</v>
      </c>
      <c r="D22" s="14"/>
    </row>
    <row r="23" spans="1:4" x14ac:dyDescent="0.25">
      <c r="A23" s="21" t="s">
        <v>15</v>
      </c>
      <c r="B23" s="22"/>
      <c r="C23" s="22"/>
      <c r="D23" s="14"/>
    </row>
    <row r="24" spans="1:4" x14ac:dyDescent="0.25">
      <c r="A24" s="17" t="s">
        <v>210</v>
      </c>
      <c r="B24" s="18"/>
      <c r="C24" s="18">
        <f>C16 + C21 + C22</f>
        <v>0</v>
      </c>
      <c r="D24" s="14"/>
    </row>
    <row r="25" spans="1:4" x14ac:dyDescent="0.25">
      <c r="A25" s="21" t="s">
        <v>211</v>
      </c>
      <c r="B25" s="22">
        <f>(SUM(Rozpočet!F10:F21,Rozpočet!F25:F76,Rozpočet!F79)) + (SUM(Rozpočet!H10:H21,Rozpočet!H25:H76)) + B4 + C4 + C8 + C11 + C13 + C14 + C15 + C21 + C22</f>
        <v>0</v>
      </c>
      <c r="C25" s="22">
        <f>B25 * Parametry!B31 / 100</f>
        <v>0</v>
      </c>
      <c r="D25" s="14"/>
    </row>
    <row r="26" spans="1:4" x14ac:dyDescent="0.25">
      <c r="A26" s="21" t="s">
        <v>212</v>
      </c>
      <c r="B26" s="22">
        <f>(SUM(Rozpočet!F10,Rozpočet!F25,Rozpočet!F30,Rozpočet!F32,Rozpočet!F35,Rozpočet!F37,Rozpočet!F39,Rozpočet!F42,Rozpočet!F47,Rozpočet!F49,Rozpočet!F54,Rozpočet!F56,Rozpočet!F58,Rozpočet!F61,Rozpočet!F64,Rozpočet!F67,Rozpočet!F70,Rozpočet!F75)) + (SUM(Rozpočet!H10,Rozpočet!H25,Rozpočet!H30,Rozpočet!H32,Rozpočet!H35,Rozpočet!H37,Rozpočet!H39,Rozpočet!H42,Rozpočet!H47,Rozpočet!H49,Rozpočet!H54,Rozpočet!H56,Rozpočet!H58,Rozpočet!H61,Rozpočet!H64,Rozpočet!H67,Rozpočet!H70,Rozpočet!H75))</f>
        <v>0</v>
      </c>
      <c r="C26" s="22">
        <f>B26 * Parametry!B32 / 100</f>
        <v>0</v>
      </c>
      <c r="D26" s="14"/>
    </row>
    <row r="27" spans="1:4" x14ac:dyDescent="0.25">
      <c r="A27" s="17" t="s">
        <v>213</v>
      </c>
      <c r="B27" s="18"/>
      <c r="C27" s="18">
        <f>C24 + C25 + C26</f>
        <v>0</v>
      </c>
      <c r="D27" s="14"/>
    </row>
    <row r="28" spans="1:4" x14ac:dyDescent="0.25">
      <c r="A28" s="21" t="s">
        <v>15</v>
      </c>
      <c r="B28" s="22"/>
      <c r="C28" s="22"/>
      <c r="D28" s="14"/>
    </row>
    <row r="29" spans="1:4" x14ac:dyDescent="0.25">
      <c r="A29" s="19" t="s">
        <v>214</v>
      </c>
      <c r="B29" s="36" t="s">
        <v>55</v>
      </c>
      <c r="C29" s="36" t="s">
        <v>57</v>
      </c>
      <c r="D29" s="14"/>
    </row>
    <row r="30" spans="1:4" x14ac:dyDescent="0.25">
      <c r="A30" s="21" t="s">
        <v>67</v>
      </c>
      <c r="B30" s="22">
        <f>(Rozpočet!F80)</f>
        <v>0</v>
      </c>
      <c r="C30" s="22">
        <f>(Rozpočet!H80)</f>
        <v>0</v>
      </c>
      <c r="D30" s="14"/>
    </row>
    <row r="31" spans="1:4" x14ac:dyDescent="0.25">
      <c r="A31" s="21" t="s">
        <v>215</v>
      </c>
      <c r="B31" s="22">
        <f>(Rozpočet!F22)</f>
        <v>0</v>
      </c>
      <c r="C31" s="22">
        <f>(Rozpočet!H22)</f>
        <v>0</v>
      </c>
      <c r="D31" s="14"/>
    </row>
    <row r="32" spans="1:4" x14ac:dyDescent="0.25">
      <c r="A32" s="21" t="s">
        <v>216</v>
      </c>
      <c r="B32" s="22">
        <f>(Rozpočet!F77)</f>
        <v>0</v>
      </c>
      <c r="C32" s="22">
        <f>(Rozpočet!H77)</f>
        <v>0</v>
      </c>
      <c r="D32" s="14"/>
    </row>
  </sheetData>
  <sheetProtection password="C690" sheet="1" objects="1" scenarios="1" formatColumns="0" formatRow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C7" sqref="C7"/>
    </sheetView>
  </sheetViews>
  <sheetFormatPr defaultRowHeight="15" x14ac:dyDescent="0.25"/>
  <cols>
    <col min="1" max="1" width="6.140625" style="25" bestFit="1" customWidth="1"/>
    <col min="2" max="2" width="70.42578125" style="25" customWidth="1"/>
    <col min="3" max="3" width="4" style="25" bestFit="1" customWidth="1"/>
    <col min="4" max="4" width="6.42578125" style="26" bestFit="1" customWidth="1"/>
    <col min="5" max="5" width="7.140625" style="33" bestFit="1" customWidth="1"/>
    <col min="6" max="6" width="13.42578125" style="26" bestFit="1" customWidth="1"/>
    <col min="7" max="7" width="6.42578125" style="33" bestFit="1" customWidth="1"/>
    <col min="8" max="8" width="12.5703125" style="26" bestFit="1" customWidth="1"/>
    <col min="9" max="9" width="5.28515625" style="26" bestFit="1" customWidth="1"/>
    <col min="10" max="10" width="11.42578125" style="26" bestFit="1" customWidth="1"/>
    <col min="11" max="12" width="9.140625" style="1"/>
    <col min="13" max="13" width="2" style="1" hidden="1" customWidth="1"/>
    <col min="14" max="16384" width="9.140625" style="1"/>
  </cols>
  <sheetData>
    <row r="1" spans="1:13" x14ac:dyDescent="0.25">
      <c r="A1" s="12" t="s">
        <v>52</v>
      </c>
      <c r="B1" s="12" t="s">
        <v>0</v>
      </c>
      <c r="C1" s="12" t="s">
        <v>53</v>
      </c>
      <c r="D1" s="13" t="s">
        <v>54</v>
      </c>
      <c r="E1" s="27" t="s">
        <v>55</v>
      </c>
      <c r="F1" s="13" t="s">
        <v>56</v>
      </c>
      <c r="G1" s="27" t="s">
        <v>57</v>
      </c>
      <c r="H1" s="13" t="s">
        <v>58</v>
      </c>
      <c r="I1" s="13" t="s">
        <v>59</v>
      </c>
      <c r="J1" s="13" t="s">
        <v>60</v>
      </c>
      <c r="K1" s="14"/>
      <c r="L1" s="14"/>
      <c r="M1" s="1">
        <f>Parametry!B33/100*F11+Parametry!B33/100*F12+Parametry!B33/100*F13+Parametry!B33/100*F14+Parametry!B33/100*F15+Parametry!B33/100*F16+Parametry!B33/100*F17+Parametry!B33/100*F18+Parametry!B33/100*F19+Parametry!B33/100*F20+Parametry!B33/100*F21+Parametry!B33/100*F26+Parametry!B33/100*F27+Parametry!B33/100*F28+Parametry!B33/100*F29+Parametry!B33/100*F31+Parametry!B33/100*F33+Parametry!B33/100*F34+Parametry!B33/100*F36+Parametry!B33/100*F38+Parametry!B33/100*F40+Parametry!B33/100*F41+Parametry!B33/100*F43</f>
        <v>0</v>
      </c>
    </row>
    <row r="2" spans="1:13" x14ac:dyDescent="0.25">
      <c r="A2" s="15" t="s">
        <v>15</v>
      </c>
      <c r="B2" s="15" t="s">
        <v>61</v>
      </c>
      <c r="C2" s="15" t="s">
        <v>15</v>
      </c>
      <c r="D2" s="16"/>
      <c r="E2" s="28"/>
      <c r="F2" s="16"/>
      <c r="G2" s="28"/>
      <c r="H2" s="16"/>
      <c r="I2" s="16">
        <f t="shared" ref="I2:J7" si="0">E2+G2</f>
        <v>0</v>
      </c>
      <c r="J2" s="16">
        <f t="shared" si="0"/>
        <v>0</v>
      </c>
      <c r="K2" s="14"/>
      <c r="L2" s="14"/>
    </row>
    <row r="3" spans="1:13" x14ac:dyDescent="0.25">
      <c r="A3" s="15" t="s">
        <v>15</v>
      </c>
      <c r="B3" s="15" t="s">
        <v>62</v>
      </c>
      <c r="C3" s="15" t="s">
        <v>15</v>
      </c>
      <c r="D3" s="16"/>
      <c r="E3" s="28"/>
      <c r="F3" s="16"/>
      <c r="G3" s="28"/>
      <c r="H3" s="16"/>
      <c r="I3" s="16">
        <f t="shared" si="0"/>
        <v>0</v>
      </c>
      <c r="J3" s="16">
        <f t="shared" si="0"/>
        <v>0</v>
      </c>
      <c r="K3" s="14"/>
      <c r="L3" s="14"/>
    </row>
    <row r="4" spans="1:13" x14ac:dyDescent="0.25">
      <c r="A4" s="15" t="s">
        <v>15</v>
      </c>
      <c r="B4" s="15" t="s">
        <v>63</v>
      </c>
      <c r="C4" s="15" t="s">
        <v>15</v>
      </c>
      <c r="D4" s="16"/>
      <c r="E4" s="28"/>
      <c r="F4" s="16"/>
      <c r="G4" s="28"/>
      <c r="H4" s="16"/>
      <c r="I4" s="16">
        <f t="shared" si="0"/>
        <v>0</v>
      </c>
      <c r="J4" s="16">
        <f t="shared" si="0"/>
        <v>0</v>
      </c>
      <c r="K4" s="14"/>
      <c r="L4" s="14"/>
    </row>
    <row r="5" spans="1:13" x14ac:dyDescent="0.25">
      <c r="A5" s="15" t="s">
        <v>15</v>
      </c>
      <c r="B5" s="15" t="s">
        <v>64</v>
      </c>
      <c r="C5" s="15" t="s">
        <v>15</v>
      </c>
      <c r="D5" s="16"/>
      <c r="E5" s="28"/>
      <c r="F5" s="16"/>
      <c r="G5" s="28"/>
      <c r="H5" s="16"/>
      <c r="I5" s="16">
        <f t="shared" si="0"/>
        <v>0</v>
      </c>
      <c r="J5" s="16">
        <f t="shared" si="0"/>
        <v>0</v>
      </c>
      <c r="K5" s="14"/>
      <c r="L5" s="14"/>
    </row>
    <row r="6" spans="1:13" x14ac:dyDescent="0.25">
      <c r="A6" s="15" t="s">
        <v>15</v>
      </c>
      <c r="B6" s="15" t="s">
        <v>65</v>
      </c>
      <c r="C6" s="15" t="s">
        <v>15</v>
      </c>
      <c r="D6" s="16"/>
      <c r="E6" s="28"/>
      <c r="F6" s="16"/>
      <c r="G6" s="28"/>
      <c r="H6" s="16"/>
      <c r="I6" s="16">
        <f t="shared" si="0"/>
        <v>0</v>
      </c>
      <c r="J6" s="16">
        <f t="shared" si="0"/>
        <v>0</v>
      </c>
      <c r="K6" s="14"/>
      <c r="L6" s="14"/>
    </row>
    <row r="7" spans="1:13" x14ac:dyDescent="0.25">
      <c r="A7" s="15" t="s">
        <v>15</v>
      </c>
      <c r="B7" s="15" t="s">
        <v>66</v>
      </c>
      <c r="C7" s="15" t="s">
        <v>15</v>
      </c>
      <c r="D7" s="16"/>
      <c r="E7" s="28"/>
      <c r="F7" s="16"/>
      <c r="G7" s="28"/>
      <c r="H7" s="16"/>
      <c r="I7" s="16">
        <f t="shared" si="0"/>
        <v>0</v>
      </c>
      <c r="J7" s="16">
        <f t="shared" si="0"/>
        <v>0</v>
      </c>
      <c r="K7" s="14"/>
      <c r="L7" s="14"/>
    </row>
    <row r="8" spans="1:13" x14ac:dyDescent="0.25">
      <c r="A8" s="17" t="s">
        <v>15</v>
      </c>
      <c r="B8" s="17" t="s">
        <v>67</v>
      </c>
      <c r="C8" s="17" t="s">
        <v>15</v>
      </c>
      <c r="D8" s="18"/>
      <c r="E8" s="29"/>
      <c r="F8" s="18"/>
      <c r="G8" s="29"/>
      <c r="H8" s="18"/>
      <c r="I8" s="18"/>
      <c r="J8" s="18"/>
      <c r="K8" s="14"/>
      <c r="L8" s="14"/>
    </row>
    <row r="9" spans="1:13" x14ac:dyDescent="0.25">
      <c r="A9" s="19" t="s">
        <v>15</v>
      </c>
      <c r="B9" s="19" t="s">
        <v>68</v>
      </c>
      <c r="C9" s="19" t="s">
        <v>15</v>
      </c>
      <c r="D9" s="20"/>
      <c r="E9" s="30"/>
      <c r="F9" s="20"/>
      <c r="G9" s="30"/>
      <c r="H9" s="20"/>
      <c r="I9" s="20"/>
      <c r="J9" s="20"/>
      <c r="K9" s="14"/>
      <c r="L9" s="14"/>
    </row>
    <row r="10" spans="1:13" x14ac:dyDescent="0.25">
      <c r="A10" s="15" t="s">
        <v>15</v>
      </c>
      <c r="B10" s="15" t="s">
        <v>69</v>
      </c>
      <c r="C10" s="15" t="s">
        <v>15</v>
      </c>
      <c r="D10" s="16"/>
      <c r="E10" s="28"/>
      <c r="F10" s="16"/>
      <c r="G10" s="28"/>
      <c r="H10" s="16"/>
      <c r="I10" s="16"/>
      <c r="J10" s="16"/>
      <c r="K10" s="14"/>
      <c r="L10" s="14"/>
    </row>
    <row r="11" spans="1:13" x14ac:dyDescent="0.25">
      <c r="A11" s="21" t="s">
        <v>70</v>
      </c>
      <c r="B11" s="21" t="s">
        <v>71</v>
      </c>
      <c r="C11" s="21" t="s">
        <v>72</v>
      </c>
      <c r="D11" s="22">
        <v>8</v>
      </c>
      <c r="E11" s="31"/>
      <c r="F11" s="22">
        <f t="shared" ref="F11:F21" si="1">D11*E11</f>
        <v>0</v>
      </c>
      <c r="G11" s="31"/>
      <c r="H11" s="22">
        <f t="shared" ref="H11:H21" si="2">D11*G11</f>
        <v>0</v>
      </c>
      <c r="I11" s="22">
        <f t="shared" ref="I11:I21" si="3">E11+G11</f>
        <v>0</v>
      </c>
      <c r="J11" s="22">
        <f t="shared" ref="J11:J21" si="4">F11+H11</f>
        <v>0</v>
      </c>
      <c r="K11" s="14"/>
      <c r="L11" s="14"/>
    </row>
    <row r="12" spans="1:13" x14ac:dyDescent="0.25">
      <c r="A12" s="21" t="s">
        <v>73</v>
      </c>
      <c r="B12" s="21" t="s">
        <v>74</v>
      </c>
      <c r="C12" s="21" t="s">
        <v>72</v>
      </c>
      <c r="D12" s="22">
        <v>8</v>
      </c>
      <c r="E12" s="31"/>
      <c r="F12" s="22">
        <f t="shared" si="1"/>
        <v>0</v>
      </c>
      <c r="G12" s="31"/>
      <c r="H12" s="22">
        <f t="shared" si="2"/>
        <v>0</v>
      </c>
      <c r="I12" s="22">
        <f t="shared" si="3"/>
        <v>0</v>
      </c>
      <c r="J12" s="22">
        <f t="shared" si="4"/>
        <v>0</v>
      </c>
      <c r="K12" s="14"/>
      <c r="L12" s="14"/>
    </row>
    <row r="13" spans="1:13" x14ac:dyDescent="0.25">
      <c r="A13" s="21" t="s">
        <v>75</v>
      </c>
      <c r="B13" s="21" t="s">
        <v>76</v>
      </c>
      <c r="C13" s="21" t="s">
        <v>77</v>
      </c>
      <c r="D13" s="22">
        <v>90</v>
      </c>
      <c r="E13" s="31"/>
      <c r="F13" s="22">
        <f t="shared" si="1"/>
        <v>0</v>
      </c>
      <c r="G13" s="31"/>
      <c r="H13" s="22">
        <f t="shared" si="2"/>
        <v>0</v>
      </c>
      <c r="I13" s="22">
        <f t="shared" si="3"/>
        <v>0</v>
      </c>
      <c r="J13" s="22">
        <f t="shared" si="4"/>
        <v>0</v>
      </c>
      <c r="K13" s="14"/>
      <c r="L13" s="14"/>
    </row>
    <row r="14" spans="1:13" x14ac:dyDescent="0.25">
      <c r="A14" s="21" t="s">
        <v>78</v>
      </c>
      <c r="B14" s="21" t="s">
        <v>79</v>
      </c>
      <c r="C14" s="21" t="s">
        <v>77</v>
      </c>
      <c r="D14" s="22">
        <v>60</v>
      </c>
      <c r="E14" s="31"/>
      <c r="F14" s="22">
        <f t="shared" si="1"/>
        <v>0</v>
      </c>
      <c r="G14" s="31"/>
      <c r="H14" s="22">
        <f t="shared" si="2"/>
        <v>0</v>
      </c>
      <c r="I14" s="22">
        <f t="shared" si="3"/>
        <v>0</v>
      </c>
      <c r="J14" s="22">
        <f t="shared" si="4"/>
        <v>0</v>
      </c>
      <c r="K14" s="14"/>
      <c r="L14" s="14"/>
    </row>
    <row r="15" spans="1:13" x14ac:dyDescent="0.25">
      <c r="A15" s="21" t="s">
        <v>80</v>
      </c>
      <c r="B15" s="21" t="s">
        <v>81</v>
      </c>
      <c r="C15" s="21" t="s">
        <v>77</v>
      </c>
      <c r="D15" s="22">
        <v>90</v>
      </c>
      <c r="E15" s="31"/>
      <c r="F15" s="22">
        <f t="shared" si="1"/>
        <v>0</v>
      </c>
      <c r="G15" s="31"/>
      <c r="H15" s="22">
        <f t="shared" si="2"/>
        <v>0</v>
      </c>
      <c r="I15" s="22">
        <f t="shared" si="3"/>
        <v>0</v>
      </c>
      <c r="J15" s="22">
        <f t="shared" si="4"/>
        <v>0</v>
      </c>
      <c r="K15" s="14"/>
      <c r="L15" s="14"/>
    </row>
    <row r="16" spans="1:13" x14ac:dyDescent="0.25">
      <c r="A16" s="21" t="s">
        <v>82</v>
      </c>
      <c r="B16" s="21" t="s">
        <v>83</v>
      </c>
      <c r="C16" s="21" t="s">
        <v>84</v>
      </c>
      <c r="D16" s="22">
        <v>6</v>
      </c>
      <c r="E16" s="31"/>
      <c r="F16" s="22">
        <f t="shared" si="1"/>
        <v>0</v>
      </c>
      <c r="G16" s="31"/>
      <c r="H16" s="22">
        <f t="shared" si="2"/>
        <v>0</v>
      </c>
      <c r="I16" s="22">
        <f t="shared" si="3"/>
        <v>0</v>
      </c>
      <c r="J16" s="22">
        <f t="shared" si="4"/>
        <v>0</v>
      </c>
      <c r="K16" s="14"/>
      <c r="L16" s="14"/>
    </row>
    <row r="17" spans="1:12" x14ac:dyDescent="0.25">
      <c r="A17" s="21" t="s">
        <v>85</v>
      </c>
      <c r="B17" s="21" t="s">
        <v>86</v>
      </c>
      <c r="C17" s="21" t="s">
        <v>72</v>
      </c>
      <c r="D17" s="22">
        <v>8</v>
      </c>
      <c r="E17" s="31"/>
      <c r="F17" s="22">
        <f t="shared" si="1"/>
        <v>0</v>
      </c>
      <c r="G17" s="31"/>
      <c r="H17" s="22">
        <f t="shared" si="2"/>
        <v>0</v>
      </c>
      <c r="I17" s="22">
        <f t="shared" si="3"/>
        <v>0</v>
      </c>
      <c r="J17" s="22">
        <f t="shared" si="4"/>
        <v>0</v>
      </c>
      <c r="K17" s="14"/>
      <c r="L17" s="14"/>
    </row>
    <row r="18" spans="1:12" x14ac:dyDescent="0.25">
      <c r="A18" s="21" t="s">
        <v>87</v>
      </c>
      <c r="B18" s="21" t="s">
        <v>88</v>
      </c>
      <c r="C18" s="21" t="s">
        <v>72</v>
      </c>
      <c r="D18" s="22">
        <v>1</v>
      </c>
      <c r="E18" s="31"/>
      <c r="F18" s="22">
        <f t="shared" si="1"/>
        <v>0</v>
      </c>
      <c r="G18" s="31"/>
      <c r="H18" s="22">
        <f t="shared" si="2"/>
        <v>0</v>
      </c>
      <c r="I18" s="22">
        <f t="shared" si="3"/>
        <v>0</v>
      </c>
      <c r="J18" s="22">
        <f t="shared" si="4"/>
        <v>0</v>
      </c>
      <c r="K18" s="14"/>
      <c r="L18" s="14"/>
    </row>
    <row r="19" spans="1:12" x14ac:dyDescent="0.25">
      <c r="A19" s="21" t="s">
        <v>89</v>
      </c>
      <c r="B19" s="21" t="s">
        <v>90</v>
      </c>
      <c r="C19" s="21" t="s">
        <v>84</v>
      </c>
      <c r="D19" s="22">
        <v>450</v>
      </c>
      <c r="E19" s="31"/>
      <c r="F19" s="22">
        <f t="shared" si="1"/>
        <v>0</v>
      </c>
      <c r="G19" s="31"/>
      <c r="H19" s="22">
        <f t="shared" si="2"/>
        <v>0</v>
      </c>
      <c r="I19" s="22">
        <f t="shared" si="3"/>
        <v>0</v>
      </c>
      <c r="J19" s="22">
        <f t="shared" si="4"/>
        <v>0</v>
      </c>
      <c r="K19" s="14"/>
      <c r="L19" s="14"/>
    </row>
    <row r="20" spans="1:12" x14ac:dyDescent="0.25">
      <c r="A20" s="21" t="s">
        <v>91</v>
      </c>
      <c r="B20" s="21" t="s">
        <v>92</v>
      </c>
      <c r="C20" s="21" t="s">
        <v>72</v>
      </c>
      <c r="D20" s="22">
        <v>1</v>
      </c>
      <c r="E20" s="31"/>
      <c r="F20" s="22">
        <f t="shared" si="1"/>
        <v>0</v>
      </c>
      <c r="G20" s="31"/>
      <c r="H20" s="22">
        <f t="shared" si="2"/>
        <v>0</v>
      </c>
      <c r="I20" s="22">
        <f t="shared" si="3"/>
        <v>0</v>
      </c>
      <c r="J20" s="22">
        <f t="shared" si="4"/>
        <v>0</v>
      </c>
      <c r="K20" s="14"/>
      <c r="L20" s="14"/>
    </row>
    <row r="21" spans="1:12" x14ac:dyDescent="0.25">
      <c r="A21" s="21" t="s">
        <v>93</v>
      </c>
      <c r="B21" s="21" t="s">
        <v>94</v>
      </c>
      <c r="C21" s="21" t="s">
        <v>95</v>
      </c>
      <c r="D21" s="22">
        <v>190</v>
      </c>
      <c r="E21" s="31"/>
      <c r="F21" s="22">
        <f t="shared" si="1"/>
        <v>0</v>
      </c>
      <c r="G21" s="31"/>
      <c r="H21" s="22">
        <f t="shared" si="2"/>
        <v>0</v>
      </c>
      <c r="I21" s="22">
        <f t="shared" si="3"/>
        <v>0</v>
      </c>
      <c r="J21" s="22">
        <f t="shared" si="4"/>
        <v>0</v>
      </c>
      <c r="K21" s="14"/>
      <c r="L21" s="14"/>
    </row>
    <row r="22" spans="1:12" x14ac:dyDescent="0.25">
      <c r="A22" s="19" t="s">
        <v>15</v>
      </c>
      <c r="B22" s="19" t="s">
        <v>96</v>
      </c>
      <c r="C22" s="19" t="s">
        <v>15</v>
      </c>
      <c r="D22" s="20"/>
      <c r="E22" s="30"/>
      <c r="F22" s="20">
        <f>SUM(F10:F21)</f>
        <v>0</v>
      </c>
      <c r="G22" s="30"/>
      <c r="H22" s="20">
        <f>SUM(H10:H21)</f>
        <v>0</v>
      </c>
      <c r="I22" s="20"/>
      <c r="J22" s="20">
        <f>SUM(J10:J21)</f>
        <v>0</v>
      </c>
      <c r="K22" s="14"/>
      <c r="L22" s="14"/>
    </row>
    <row r="23" spans="1:12" x14ac:dyDescent="0.25">
      <c r="A23" s="21" t="s">
        <v>15</v>
      </c>
      <c r="B23" s="21" t="s">
        <v>15</v>
      </c>
      <c r="C23" s="21" t="s">
        <v>15</v>
      </c>
      <c r="D23" s="22"/>
      <c r="E23" s="31"/>
      <c r="F23" s="22"/>
      <c r="G23" s="31"/>
      <c r="H23" s="22"/>
      <c r="I23" s="22">
        <f>E23+G23</f>
        <v>0</v>
      </c>
      <c r="J23" s="22">
        <f>F23+H23</f>
        <v>0</v>
      </c>
      <c r="K23" s="14"/>
      <c r="L23" s="14"/>
    </row>
    <row r="24" spans="1:12" x14ac:dyDescent="0.25">
      <c r="A24" s="19" t="s">
        <v>15</v>
      </c>
      <c r="B24" s="19" t="s">
        <v>97</v>
      </c>
      <c r="C24" s="19" t="s">
        <v>15</v>
      </c>
      <c r="D24" s="20"/>
      <c r="E24" s="30"/>
      <c r="F24" s="20"/>
      <c r="G24" s="30"/>
      <c r="H24" s="20"/>
      <c r="I24" s="20"/>
      <c r="J24" s="20"/>
      <c r="K24" s="14"/>
      <c r="L24" s="14"/>
    </row>
    <row r="25" spans="1:12" x14ac:dyDescent="0.25">
      <c r="A25" s="15" t="s">
        <v>15</v>
      </c>
      <c r="B25" s="15" t="s">
        <v>98</v>
      </c>
      <c r="C25" s="15" t="s">
        <v>15</v>
      </c>
      <c r="D25" s="16"/>
      <c r="E25" s="28"/>
      <c r="F25" s="16"/>
      <c r="G25" s="28"/>
      <c r="H25" s="16"/>
      <c r="I25" s="16"/>
      <c r="J25" s="16"/>
      <c r="K25" s="14"/>
      <c r="L25" s="14"/>
    </row>
    <row r="26" spans="1:12" x14ac:dyDescent="0.25">
      <c r="A26" s="21" t="s">
        <v>99</v>
      </c>
      <c r="B26" s="21" t="s">
        <v>100</v>
      </c>
      <c r="C26" s="21" t="s">
        <v>72</v>
      </c>
      <c r="D26" s="22">
        <v>8</v>
      </c>
      <c r="E26" s="31"/>
      <c r="F26" s="22">
        <f>D26*E26</f>
        <v>0</v>
      </c>
      <c r="G26" s="31"/>
      <c r="H26" s="22">
        <f>D26*G26</f>
        <v>0</v>
      </c>
      <c r="I26" s="22">
        <f t="shared" ref="I26:J29" si="5">E26+G26</f>
        <v>0</v>
      </c>
      <c r="J26" s="22">
        <f t="shared" si="5"/>
        <v>0</v>
      </c>
      <c r="K26" s="14"/>
      <c r="L26" s="14"/>
    </row>
    <row r="27" spans="1:12" x14ac:dyDescent="0.25">
      <c r="A27" s="21" t="s">
        <v>101</v>
      </c>
      <c r="B27" s="21" t="s">
        <v>102</v>
      </c>
      <c r="C27" s="21" t="s">
        <v>72</v>
      </c>
      <c r="D27" s="22">
        <v>8</v>
      </c>
      <c r="E27" s="31"/>
      <c r="F27" s="22">
        <f>D27*E27</f>
        <v>0</v>
      </c>
      <c r="G27" s="31"/>
      <c r="H27" s="22">
        <f>D27*G27</f>
        <v>0</v>
      </c>
      <c r="I27" s="22">
        <f t="shared" si="5"/>
        <v>0</v>
      </c>
      <c r="J27" s="22">
        <f t="shared" si="5"/>
        <v>0</v>
      </c>
      <c r="K27" s="14"/>
      <c r="L27" s="14"/>
    </row>
    <row r="28" spans="1:12" x14ac:dyDescent="0.25">
      <c r="A28" s="21" t="s">
        <v>103</v>
      </c>
      <c r="B28" s="21" t="s">
        <v>104</v>
      </c>
      <c r="C28" s="21" t="s">
        <v>72</v>
      </c>
      <c r="D28" s="22">
        <v>8</v>
      </c>
      <c r="E28" s="31"/>
      <c r="F28" s="22">
        <f>D28*E28</f>
        <v>0</v>
      </c>
      <c r="G28" s="31"/>
      <c r="H28" s="22">
        <f>D28*G28</f>
        <v>0</v>
      </c>
      <c r="I28" s="22">
        <f t="shared" si="5"/>
        <v>0</v>
      </c>
      <c r="J28" s="22">
        <f t="shared" si="5"/>
        <v>0</v>
      </c>
      <c r="K28" s="14"/>
      <c r="L28" s="14"/>
    </row>
    <row r="29" spans="1:12" x14ac:dyDescent="0.25">
      <c r="A29" s="21" t="s">
        <v>105</v>
      </c>
      <c r="B29" s="21" t="s">
        <v>106</v>
      </c>
      <c r="C29" s="21" t="s">
        <v>72</v>
      </c>
      <c r="D29" s="22">
        <v>16</v>
      </c>
      <c r="E29" s="31"/>
      <c r="F29" s="22">
        <f>D29*E29</f>
        <v>0</v>
      </c>
      <c r="G29" s="31"/>
      <c r="H29" s="22">
        <f>D29*G29</f>
        <v>0</v>
      </c>
      <c r="I29" s="22">
        <f t="shared" si="5"/>
        <v>0</v>
      </c>
      <c r="J29" s="22">
        <f t="shared" si="5"/>
        <v>0</v>
      </c>
      <c r="K29" s="14"/>
      <c r="L29" s="14"/>
    </row>
    <row r="30" spans="1:12" x14ac:dyDescent="0.25">
      <c r="A30" s="15" t="s">
        <v>15</v>
      </c>
      <c r="B30" s="15" t="s">
        <v>107</v>
      </c>
      <c r="C30" s="15" t="s">
        <v>15</v>
      </c>
      <c r="D30" s="16"/>
      <c r="E30" s="28"/>
      <c r="F30" s="16"/>
      <c r="G30" s="28"/>
      <c r="H30" s="16"/>
      <c r="I30" s="16"/>
      <c r="J30" s="16"/>
      <c r="K30" s="14"/>
      <c r="L30" s="14"/>
    </row>
    <row r="31" spans="1:12" x14ac:dyDescent="0.25">
      <c r="A31" s="21" t="s">
        <v>108</v>
      </c>
      <c r="B31" s="21" t="s">
        <v>109</v>
      </c>
      <c r="C31" s="21" t="s">
        <v>77</v>
      </c>
      <c r="D31" s="22">
        <v>370</v>
      </c>
      <c r="E31" s="31"/>
      <c r="F31" s="22">
        <f>D31*E31</f>
        <v>0</v>
      </c>
      <c r="G31" s="31"/>
      <c r="H31" s="22">
        <f>D31*G31</f>
        <v>0</v>
      </c>
      <c r="I31" s="22">
        <f>E31+G31</f>
        <v>0</v>
      </c>
      <c r="J31" s="22">
        <f>F31+H31</f>
        <v>0</v>
      </c>
      <c r="K31" s="14"/>
      <c r="L31" s="14"/>
    </row>
    <row r="32" spans="1:12" x14ac:dyDescent="0.25">
      <c r="A32" s="15" t="s">
        <v>15</v>
      </c>
      <c r="B32" s="15" t="s">
        <v>110</v>
      </c>
      <c r="C32" s="15" t="s">
        <v>15</v>
      </c>
      <c r="D32" s="16"/>
      <c r="E32" s="28"/>
      <c r="F32" s="16"/>
      <c r="G32" s="28"/>
      <c r="H32" s="16"/>
      <c r="I32" s="16"/>
      <c r="J32" s="16"/>
      <c r="K32" s="14"/>
      <c r="L32" s="14"/>
    </row>
    <row r="33" spans="1:12" x14ac:dyDescent="0.25">
      <c r="A33" s="21" t="s">
        <v>111</v>
      </c>
      <c r="B33" s="21" t="s">
        <v>112</v>
      </c>
      <c r="C33" s="21" t="s">
        <v>77</v>
      </c>
      <c r="D33" s="22">
        <v>40</v>
      </c>
      <c r="E33" s="31"/>
      <c r="F33" s="22">
        <f>D33*E33</f>
        <v>0</v>
      </c>
      <c r="G33" s="31"/>
      <c r="H33" s="22">
        <f>D33*G33</f>
        <v>0</v>
      </c>
      <c r="I33" s="22">
        <f>E33+G33</f>
        <v>0</v>
      </c>
      <c r="J33" s="22">
        <f>F33+H33</f>
        <v>0</v>
      </c>
      <c r="K33" s="14"/>
      <c r="L33" s="14"/>
    </row>
    <row r="34" spans="1:12" x14ac:dyDescent="0.25">
      <c r="A34" s="21" t="s">
        <v>113</v>
      </c>
      <c r="B34" s="21" t="s">
        <v>114</v>
      </c>
      <c r="C34" s="21" t="s">
        <v>77</v>
      </c>
      <c r="D34" s="22">
        <v>120</v>
      </c>
      <c r="E34" s="31"/>
      <c r="F34" s="22">
        <f>D34*E34</f>
        <v>0</v>
      </c>
      <c r="G34" s="31"/>
      <c r="H34" s="22">
        <f>D34*G34</f>
        <v>0</v>
      </c>
      <c r="I34" s="22">
        <f>E34+G34</f>
        <v>0</v>
      </c>
      <c r="J34" s="22">
        <f>F34+H34</f>
        <v>0</v>
      </c>
      <c r="K34" s="14"/>
      <c r="L34" s="14"/>
    </row>
    <row r="35" spans="1:12" x14ac:dyDescent="0.25">
      <c r="A35" s="15" t="s">
        <v>15</v>
      </c>
      <c r="B35" s="15" t="s">
        <v>115</v>
      </c>
      <c r="C35" s="15" t="s">
        <v>15</v>
      </c>
      <c r="D35" s="16"/>
      <c r="E35" s="28"/>
      <c r="F35" s="16"/>
      <c r="G35" s="28"/>
      <c r="H35" s="16"/>
      <c r="I35" s="16"/>
      <c r="J35" s="16"/>
      <c r="K35" s="14"/>
      <c r="L35" s="14"/>
    </row>
    <row r="36" spans="1:12" x14ac:dyDescent="0.25">
      <c r="A36" s="21" t="s">
        <v>116</v>
      </c>
      <c r="B36" s="21" t="s">
        <v>117</v>
      </c>
      <c r="C36" s="21" t="s">
        <v>72</v>
      </c>
      <c r="D36" s="22">
        <v>16</v>
      </c>
      <c r="E36" s="31"/>
      <c r="F36" s="22">
        <f>D36*E36</f>
        <v>0</v>
      </c>
      <c r="G36" s="31"/>
      <c r="H36" s="22">
        <f>D36*G36</f>
        <v>0</v>
      </c>
      <c r="I36" s="22">
        <f>E36+G36</f>
        <v>0</v>
      </c>
      <c r="J36" s="22">
        <f>F36+H36</f>
        <v>0</v>
      </c>
      <c r="K36" s="14"/>
      <c r="L36" s="14"/>
    </row>
    <row r="37" spans="1:12" x14ac:dyDescent="0.25">
      <c r="A37" s="15" t="s">
        <v>15</v>
      </c>
      <c r="B37" s="15" t="s">
        <v>118</v>
      </c>
      <c r="C37" s="15" t="s">
        <v>15</v>
      </c>
      <c r="D37" s="16"/>
      <c r="E37" s="28"/>
      <c r="F37" s="16"/>
      <c r="G37" s="28"/>
      <c r="H37" s="16"/>
      <c r="I37" s="16"/>
      <c r="J37" s="16"/>
      <c r="K37" s="14"/>
      <c r="L37" s="14"/>
    </row>
    <row r="38" spans="1:12" x14ac:dyDescent="0.25">
      <c r="A38" s="21" t="s">
        <v>119</v>
      </c>
      <c r="B38" s="21" t="s">
        <v>120</v>
      </c>
      <c r="C38" s="21" t="s">
        <v>72</v>
      </c>
      <c r="D38" s="22">
        <v>18</v>
      </c>
      <c r="E38" s="31"/>
      <c r="F38" s="22">
        <f>D38*E38</f>
        <v>0</v>
      </c>
      <c r="G38" s="31"/>
      <c r="H38" s="22">
        <f>D38*G38</f>
        <v>0</v>
      </c>
      <c r="I38" s="22">
        <f>E38+G38</f>
        <v>0</v>
      </c>
      <c r="J38" s="22">
        <f>F38+H38</f>
        <v>0</v>
      </c>
      <c r="K38" s="14"/>
      <c r="L38" s="14"/>
    </row>
    <row r="39" spans="1:12" x14ac:dyDescent="0.25">
      <c r="A39" s="15" t="s">
        <v>15</v>
      </c>
      <c r="B39" s="15" t="s">
        <v>121</v>
      </c>
      <c r="C39" s="15" t="s">
        <v>15</v>
      </c>
      <c r="D39" s="16"/>
      <c r="E39" s="28"/>
      <c r="F39" s="16"/>
      <c r="G39" s="28"/>
      <c r="H39" s="16"/>
      <c r="I39" s="16"/>
      <c r="J39" s="16"/>
      <c r="K39" s="14"/>
      <c r="L39" s="14"/>
    </row>
    <row r="40" spans="1:12" x14ac:dyDescent="0.25">
      <c r="A40" s="21" t="s">
        <v>122</v>
      </c>
      <c r="B40" s="21" t="s">
        <v>123</v>
      </c>
      <c r="C40" s="21" t="s">
        <v>72</v>
      </c>
      <c r="D40" s="22">
        <v>5</v>
      </c>
      <c r="E40" s="31"/>
      <c r="F40" s="22">
        <f>D40*E40</f>
        <v>0</v>
      </c>
      <c r="G40" s="31"/>
      <c r="H40" s="22">
        <f>D40*G40</f>
        <v>0</v>
      </c>
      <c r="I40" s="22">
        <f>E40+G40</f>
        <v>0</v>
      </c>
      <c r="J40" s="22">
        <f>F40+H40</f>
        <v>0</v>
      </c>
      <c r="K40" s="14"/>
      <c r="L40" s="14"/>
    </row>
    <row r="41" spans="1:12" x14ac:dyDescent="0.25">
      <c r="A41" s="21" t="s">
        <v>124</v>
      </c>
      <c r="B41" s="21" t="s">
        <v>125</v>
      </c>
      <c r="C41" s="21" t="s">
        <v>72</v>
      </c>
      <c r="D41" s="22">
        <v>32</v>
      </c>
      <c r="E41" s="31"/>
      <c r="F41" s="22">
        <f>D41*E41</f>
        <v>0</v>
      </c>
      <c r="G41" s="31"/>
      <c r="H41" s="22">
        <f>D41*G41</f>
        <v>0</v>
      </c>
      <c r="I41" s="22">
        <f>E41+G41</f>
        <v>0</v>
      </c>
      <c r="J41" s="22">
        <f>F41+H41</f>
        <v>0</v>
      </c>
      <c r="K41" s="14"/>
      <c r="L41" s="14"/>
    </row>
    <row r="42" spans="1:12" x14ac:dyDescent="0.25">
      <c r="A42" s="15" t="s">
        <v>15</v>
      </c>
      <c r="B42" s="15" t="s">
        <v>126</v>
      </c>
      <c r="C42" s="15" t="s">
        <v>15</v>
      </c>
      <c r="D42" s="16"/>
      <c r="E42" s="28"/>
      <c r="F42" s="16"/>
      <c r="G42" s="28"/>
      <c r="H42" s="16"/>
      <c r="I42" s="16"/>
      <c r="J42" s="16"/>
      <c r="K42" s="14"/>
      <c r="L42" s="14"/>
    </row>
    <row r="43" spans="1:12" x14ac:dyDescent="0.25">
      <c r="A43" s="21" t="s">
        <v>127</v>
      </c>
      <c r="B43" s="21" t="s">
        <v>128</v>
      </c>
      <c r="C43" s="21" t="s">
        <v>72</v>
      </c>
      <c r="D43" s="22">
        <v>80</v>
      </c>
      <c r="E43" s="31"/>
      <c r="F43" s="22">
        <f>D43*E43</f>
        <v>0</v>
      </c>
      <c r="G43" s="31"/>
      <c r="H43" s="22">
        <f>D43*G43</f>
        <v>0</v>
      </c>
      <c r="I43" s="22">
        <f t="shared" ref="I43:J46" si="6">E43+G43</f>
        <v>0</v>
      </c>
      <c r="J43" s="22">
        <f t="shared" si="6"/>
        <v>0</v>
      </c>
      <c r="K43" s="14"/>
      <c r="L43" s="14"/>
    </row>
    <row r="44" spans="1:12" x14ac:dyDescent="0.25">
      <c r="A44" s="21" t="s">
        <v>129</v>
      </c>
      <c r="B44" s="21" t="s">
        <v>130</v>
      </c>
      <c r="C44" s="21" t="s">
        <v>72</v>
      </c>
      <c r="D44" s="22">
        <v>30</v>
      </c>
      <c r="E44" s="31"/>
      <c r="F44" s="22">
        <f>D44*E44</f>
        <v>0</v>
      </c>
      <c r="G44" s="31"/>
      <c r="H44" s="22">
        <f>D44*G44</f>
        <v>0</v>
      </c>
      <c r="I44" s="22">
        <f t="shared" si="6"/>
        <v>0</v>
      </c>
      <c r="J44" s="22">
        <f t="shared" si="6"/>
        <v>0</v>
      </c>
      <c r="K44" s="14"/>
      <c r="L44" s="14"/>
    </row>
    <row r="45" spans="1:12" x14ac:dyDescent="0.25">
      <c r="A45" s="21" t="s">
        <v>131</v>
      </c>
      <c r="B45" s="21" t="s">
        <v>132</v>
      </c>
      <c r="C45" s="21" t="s">
        <v>72</v>
      </c>
      <c r="D45" s="22">
        <v>12</v>
      </c>
      <c r="E45" s="31"/>
      <c r="F45" s="22">
        <f>D45*E45</f>
        <v>0</v>
      </c>
      <c r="G45" s="31"/>
      <c r="H45" s="22">
        <f>D45*G45</f>
        <v>0</v>
      </c>
      <c r="I45" s="22">
        <f t="shared" si="6"/>
        <v>0</v>
      </c>
      <c r="J45" s="22">
        <f t="shared" si="6"/>
        <v>0</v>
      </c>
      <c r="K45" s="14"/>
      <c r="L45" s="14"/>
    </row>
    <row r="46" spans="1:12" x14ac:dyDescent="0.25">
      <c r="A46" s="21" t="s">
        <v>50</v>
      </c>
      <c r="B46" s="21" t="s">
        <v>133</v>
      </c>
      <c r="C46" s="21" t="s">
        <v>72</v>
      </c>
      <c r="D46" s="22">
        <v>16</v>
      </c>
      <c r="E46" s="31"/>
      <c r="F46" s="22">
        <f>D46*E46</f>
        <v>0</v>
      </c>
      <c r="G46" s="31"/>
      <c r="H46" s="22">
        <f>D46*G46</f>
        <v>0</v>
      </c>
      <c r="I46" s="22">
        <f t="shared" si="6"/>
        <v>0</v>
      </c>
      <c r="J46" s="22">
        <f t="shared" si="6"/>
        <v>0</v>
      </c>
      <c r="K46" s="14"/>
      <c r="L46" s="14"/>
    </row>
    <row r="47" spans="1:12" x14ac:dyDescent="0.25">
      <c r="A47" s="15" t="s">
        <v>15</v>
      </c>
      <c r="B47" s="15" t="s">
        <v>134</v>
      </c>
      <c r="C47" s="15" t="s">
        <v>15</v>
      </c>
      <c r="D47" s="16"/>
      <c r="E47" s="28"/>
      <c r="F47" s="16"/>
      <c r="G47" s="28"/>
      <c r="H47" s="16"/>
      <c r="I47" s="16"/>
      <c r="J47" s="16"/>
      <c r="K47" s="14"/>
      <c r="L47" s="14"/>
    </row>
    <row r="48" spans="1:12" x14ac:dyDescent="0.25">
      <c r="A48" s="21" t="s">
        <v>135</v>
      </c>
      <c r="B48" s="21" t="s">
        <v>136</v>
      </c>
      <c r="C48" s="21" t="s">
        <v>72</v>
      </c>
      <c r="D48" s="22">
        <v>8</v>
      </c>
      <c r="E48" s="31"/>
      <c r="F48" s="22">
        <f>D48*E48</f>
        <v>0</v>
      </c>
      <c r="G48" s="31"/>
      <c r="H48" s="22">
        <f>D48*G48</f>
        <v>0</v>
      </c>
      <c r="I48" s="22">
        <f>E48+G48</f>
        <v>0</v>
      </c>
      <c r="J48" s="22">
        <f>F48+H48</f>
        <v>0</v>
      </c>
      <c r="K48" s="14"/>
      <c r="L48" s="14"/>
    </row>
    <row r="49" spans="1:12" x14ac:dyDescent="0.25">
      <c r="A49" s="15" t="s">
        <v>15</v>
      </c>
      <c r="B49" s="15" t="s">
        <v>137</v>
      </c>
      <c r="C49" s="15" t="s">
        <v>15</v>
      </c>
      <c r="D49" s="16"/>
      <c r="E49" s="28"/>
      <c r="F49" s="16"/>
      <c r="G49" s="28"/>
      <c r="H49" s="16"/>
      <c r="I49" s="16"/>
      <c r="J49" s="16"/>
      <c r="K49" s="14"/>
      <c r="L49" s="14"/>
    </row>
    <row r="50" spans="1:12" x14ac:dyDescent="0.25">
      <c r="A50" s="21" t="s">
        <v>138</v>
      </c>
      <c r="B50" s="21" t="s">
        <v>139</v>
      </c>
      <c r="C50" s="21" t="s">
        <v>77</v>
      </c>
      <c r="D50" s="22">
        <v>10</v>
      </c>
      <c r="E50" s="31"/>
      <c r="F50" s="22">
        <f>D50*E50</f>
        <v>0</v>
      </c>
      <c r="G50" s="31"/>
      <c r="H50" s="22">
        <f>D50*G50</f>
        <v>0</v>
      </c>
      <c r="I50" s="22">
        <f t="shared" ref="I50:J53" si="7">E50+G50</f>
        <v>0</v>
      </c>
      <c r="J50" s="22">
        <f t="shared" si="7"/>
        <v>0</v>
      </c>
      <c r="K50" s="14"/>
      <c r="L50" s="14"/>
    </row>
    <row r="51" spans="1:12" x14ac:dyDescent="0.25">
      <c r="A51" s="21" t="s">
        <v>140</v>
      </c>
      <c r="B51" s="21" t="s">
        <v>141</v>
      </c>
      <c r="C51" s="21" t="s">
        <v>77</v>
      </c>
      <c r="D51" s="22">
        <v>10</v>
      </c>
      <c r="E51" s="31"/>
      <c r="F51" s="22">
        <f>D51*E51</f>
        <v>0</v>
      </c>
      <c r="G51" s="31"/>
      <c r="H51" s="22">
        <f>D51*G51</f>
        <v>0</v>
      </c>
      <c r="I51" s="22">
        <f t="shared" si="7"/>
        <v>0</v>
      </c>
      <c r="J51" s="22">
        <f t="shared" si="7"/>
        <v>0</v>
      </c>
      <c r="K51" s="14"/>
      <c r="L51" s="14"/>
    </row>
    <row r="52" spans="1:12" x14ac:dyDescent="0.25">
      <c r="A52" s="21" t="s">
        <v>142</v>
      </c>
      <c r="B52" s="21" t="s">
        <v>143</v>
      </c>
      <c r="C52" s="21" t="s">
        <v>77</v>
      </c>
      <c r="D52" s="22">
        <v>40</v>
      </c>
      <c r="E52" s="31"/>
      <c r="F52" s="22">
        <f>D52*E52</f>
        <v>0</v>
      </c>
      <c r="G52" s="31"/>
      <c r="H52" s="22">
        <f>D52*G52</f>
        <v>0</v>
      </c>
      <c r="I52" s="22">
        <f t="shared" si="7"/>
        <v>0</v>
      </c>
      <c r="J52" s="22">
        <f t="shared" si="7"/>
        <v>0</v>
      </c>
      <c r="K52" s="14"/>
      <c r="L52" s="14"/>
    </row>
    <row r="53" spans="1:12" x14ac:dyDescent="0.25">
      <c r="A53" s="21" t="s">
        <v>144</v>
      </c>
      <c r="B53" s="21" t="s">
        <v>145</v>
      </c>
      <c r="C53" s="21" t="s">
        <v>77</v>
      </c>
      <c r="D53" s="22">
        <v>50</v>
      </c>
      <c r="E53" s="31"/>
      <c r="F53" s="22">
        <f>D53*E53</f>
        <v>0</v>
      </c>
      <c r="G53" s="31"/>
      <c r="H53" s="22">
        <f>D53*G53</f>
        <v>0</v>
      </c>
      <c r="I53" s="22">
        <f t="shared" si="7"/>
        <v>0</v>
      </c>
      <c r="J53" s="22">
        <f t="shared" si="7"/>
        <v>0</v>
      </c>
      <c r="K53" s="14"/>
      <c r="L53" s="14"/>
    </row>
    <row r="54" spans="1:12" x14ac:dyDescent="0.25">
      <c r="A54" s="15" t="s">
        <v>15</v>
      </c>
      <c r="B54" s="15" t="s">
        <v>146</v>
      </c>
      <c r="C54" s="15" t="s">
        <v>15</v>
      </c>
      <c r="D54" s="16"/>
      <c r="E54" s="28"/>
      <c r="F54" s="16"/>
      <c r="G54" s="28"/>
      <c r="H54" s="16"/>
      <c r="I54" s="16"/>
      <c r="J54" s="16"/>
      <c r="K54" s="14"/>
      <c r="L54" s="14"/>
    </row>
    <row r="55" spans="1:12" x14ac:dyDescent="0.25">
      <c r="A55" s="21" t="s">
        <v>48</v>
      </c>
      <c r="B55" s="21" t="s">
        <v>147</v>
      </c>
      <c r="C55" s="21" t="s">
        <v>72</v>
      </c>
      <c r="D55" s="22">
        <v>2</v>
      </c>
      <c r="E55" s="31"/>
      <c r="F55" s="22">
        <f>D55*E55</f>
        <v>0</v>
      </c>
      <c r="G55" s="31"/>
      <c r="H55" s="22">
        <f>D55*G55</f>
        <v>0</v>
      </c>
      <c r="I55" s="22">
        <f>E55+G55</f>
        <v>0</v>
      </c>
      <c r="J55" s="22">
        <f>F55+H55</f>
        <v>0</v>
      </c>
      <c r="K55" s="14"/>
      <c r="L55" s="14"/>
    </row>
    <row r="56" spans="1:12" x14ac:dyDescent="0.25">
      <c r="A56" s="15" t="s">
        <v>15</v>
      </c>
      <c r="B56" s="15" t="s">
        <v>148</v>
      </c>
      <c r="C56" s="15" t="s">
        <v>15</v>
      </c>
      <c r="D56" s="16"/>
      <c r="E56" s="28"/>
      <c r="F56" s="16"/>
      <c r="G56" s="28"/>
      <c r="H56" s="16"/>
      <c r="I56" s="16"/>
      <c r="J56" s="16"/>
      <c r="K56" s="14"/>
      <c r="L56" s="14"/>
    </row>
    <row r="57" spans="1:12" x14ac:dyDescent="0.25">
      <c r="A57" s="21" t="s">
        <v>149</v>
      </c>
      <c r="B57" s="21" t="s">
        <v>150</v>
      </c>
      <c r="C57" s="21" t="s">
        <v>72</v>
      </c>
      <c r="D57" s="22">
        <v>1</v>
      </c>
      <c r="E57" s="31"/>
      <c r="F57" s="22">
        <f>D57*E57</f>
        <v>0</v>
      </c>
      <c r="G57" s="31"/>
      <c r="H57" s="22">
        <f>D57*G57</f>
        <v>0</v>
      </c>
      <c r="I57" s="22">
        <f>E57+G57</f>
        <v>0</v>
      </c>
      <c r="J57" s="22">
        <f>F57+H57</f>
        <v>0</v>
      </c>
      <c r="K57" s="14"/>
      <c r="L57" s="14"/>
    </row>
    <row r="58" spans="1:12" x14ac:dyDescent="0.25">
      <c r="A58" s="15" t="s">
        <v>15</v>
      </c>
      <c r="B58" s="15" t="s">
        <v>151</v>
      </c>
      <c r="C58" s="15" t="s">
        <v>15</v>
      </c>
      <c r="D58" s="16"/>
      <c r="E58" s="28"/>
      <c r="F58" s="16"/>
      <c r="G58" s="28"/>
      <c r="H58" s="16"/>
      <c r="I58" s="16"/>
      <c r="J58" s="16"/>
      <c r="K58" s="14"/>
      <c r="L58" s="14"/>
    </row>
    <row r="59" spans="1:12" x14ac:dyDescent="0.25">
      <c r="A59" s="21" t="s">
        <v>152</v>
      </c>
      <c r="B59" s="21" t="s">
        <v>153</v>
      </c>
      <c r="C59" s="21" t="s">
        <v>154</v>
      </c>
      <c r="D59" s="22">
        <v>24</v>
      </c>
      <c r="E59" s="31"/>
      <c r="F59" s="22">
        <f>D59*E59</f>
        <v>0</v>
      </c>
      <c r="G59" s="31"/>
      <c r="H59" s="22">
        <f>D59*G59</f>
        <v>0</v>
      </c>
      <c r="I59" s="22">
        <f>E59+G59</f>
        <v>0</v>
      </c>
      <c r="J59" s="22">
        <f>F59+H59</f>
        <v>0</v>
      </c>
      <c r="K59" s="14"/>
      <c r="L59" s="14"/>
    </row>
    <row r="60" spans="1:12" x14ac:dyDescent="0.25">
      <c r="A60" s="21" t="s">
        <v>155</v>
      </c>
      <c r="B60" s="21" t="s">
        <v>156</v>
      </c>
      <c r="C60" s="21" t="s">
        <v>154</v>
      </c>
      <c r="D60" s="22">
        <v>9</v>
      </c>
      <c r="E60" s="31"/>
      <c r="F60" s="22">
        <f>D60*E60</f>
        <v>0</v>
      </c>
      <c r="G60" s="31"/>
      <c r="H60" s="22">
        <f>D60*G60</f>
        <v>0</v>
      </c>
      <c r="I60" s="22">
        <f>E60+G60</f>
        <v>0</v>
      </c>
      <c r="J60" s="22">
        <f>F60+H60</f>
        <v>0</v>
      </c>
      <c r="K60" s="14"/>
      <c r="L60" s="14"/>
    </row>
    <row r="61" spans="1:12" x14ac:dyDescent="0.25">
      <c r="A61" s="15" t="s">
        <v>15</v>
      </c>
      <c r="B61" s="15" t="s">
        <v>157</v>
      </c>
      <c r="C61" s="15" t="s">
        <v>15</v>
      </c>
      <c r="D61" s="16"/>
      <c r="E61" s="28"/>
      <c r="F61" s="16"/>
      <c r="G61" s="28"/>
      <c r="H61" s="16"/>
      <c r="I61" s="16"/>
      <c r="J61" s="16"/>
      <c r="K61" s="14"/>
      <c r="L61" s="14"/>
    </row>
    <row r="62" spans="1:12" x14ac:dyDescent="0.25">
      <c r="A62" s="21" t="s">
        <v>158</v>
      </c>
      <c r="B62" s="21" t="s">
        <v>159</v>
      </c>
      <c r="C62" s="21" t="s">
        <v>72</v>
      </c>
      <c r="D62" s="22">
        <v>1</v>
      </c>
      <c r="E62" s="31"/>
      <c r="F62" s="22">
        <f>D62*E62</f>
        <v>0</v>
      </c>
      <c r="G62" s="31"/>
      <c r="H62" s="22">
        <f>D62*G62</f>
        <v>0</v>
      </c>
      <c r="I62" s="22">
        <f>E62+G62</f>
        <v>0</v>
      </c>
      <c r="J62" s="22">
        <f>F62+H62</f>
        <v>0</v>
      </c>
      <c r="K62" s="14"/>
      <c r="L62" s="14"/>
    </row>
    <row r="63" spans="1:12" x14ac:dyDescent="0.25">
      <c r="A63" s="21" t="s">
        <v>160</v>
      </c>
      <c r="B63" s="21" t="s">
        <v>161</v>
      </c>
      <c r="C63" s="21" t="s">
        <v>154</v>
      </c>
      <c r="D63" s="22">
        <v>3</v>
      </c>
      <c r="E63" s="31"/>
      <c r="F63" s="22">
        <f>D63*E63</f>
        <v>0</v>
      </c>
      <c r="G63" s="31"/>
      <c r="H63" s="22">
        <f>D63*G63</f>
        <v>0</v>
      </c>
      <c r="I63" s="22">
        <f>E63+G63</f>
        <v>0</v>
      </c>
      <c r="J63" s="22">
        <f>F63+H63</f>
        <v>0</v>
      </c>
      <c r="K63" s="14"/>
      <c r="L63" s="14"/>
    </row>
    <row r="64" spans="1:12" x14ac:dyDescent="0.25">
      <c r="A64" s="15" t="s">
        <v>15</v>
      </c>
      <c r="B64" s="15" t="s">
        <v>162</v>
      </c>
      <c r="C64" s="15" t="s">
        <v>15</v>
      </c>
      <c r="D64" s="16"/>
      <c r="E64" s="28"/>
      <c r="F64" s="16"/>
      <c r="G64" s="28"/>
      <c r="H64" s="16"/>
      <c r="I64" s="16"/>
      <c r="J64" s="16"/>
      <c r="K64" s="14"/>
      <c r="L64" s="14"/>
    </row>
    <row r="65" spans="1:12" x14ac:dyDescent="0.25">
      <c r="A65" s="21" t="s">
        <v>163</v>
      </c>
      <c r="B65" s="21" t="s">
        <v>164</v>
      </c>
      <c r="C65" s="21" t="s">
        <v>72</v>
      </c>
      <c r="D65" s="22">
        <v>19</v>
      </c>
      <c r="E65" s="31"/>
      <c r="F65" s="22">
        <f>D65*E65</f>
        <v>0</v>
      </c>
      <c r="G65" s="31"/>
      <c r="H65" s="22">
        <f>D65*G65</f>
        <v>0</v>
      </c>
      <c r="I65" s="22">
        <f>E65+G65</f>
        <v>0</v>
      </c>
      <c r="J65" s="22">
        <f>F65+H65</f>
        <v>0</v>
      </c>
      <c r="K65" s="14"/>
      <c r="L65" s="14"/>
    </row>
    <row r="66" spans="1:12" x14ac:dyDescent="0.25">
      <c r="A66" s="21" t="s">
        <v>165</v>
      </c>
      <c r="B66" s="21" t="s">
        <v>166</v>
      </c>
      <c r="C66" s="21" t="s">
        <v>72</v>
      </c>
      <c r="D66" s="22">
        <v>2</v>
      </c>
      <c r="E66" s="31"/>
      <c r="F66" s="22">
        <f>D66*E66</f>
        <v>0</v>
      </c>
      <c r="G66" s="31"/>
      <c r="H66" s="22">
        <f>D66*G66</f>
        <v>0</v>
      </c>
      <c r="I66" s="22">
        <f>E66+G66</f>
        <v>0</v>
      </c>
      <c r="J66" s="22">
        <f>F66+H66</f>
        <v>0</v>
      </c>
      <c r="K66" s="14"/>
      <c r="L66" s="14"/>
    </row>
    <row r="67" spans="1:12" x14ac:dyDescent="0.25">
      <c r="A67" s="15" t="s">
        <v>15</v>
      </c>
      <c r="B67" s="15" t="s">
        <v>167</v>
      </c>
      <c r="C67" s="15" t="s">
        <v>15</v>
      </c>
      <c r="D67" s="16"/>
      <c r="E67" s="28"/>
      <c r="F67" s="16"/>
      <c r="G67" s="28"/>
      <c r="H67" s="16"/>
      <c r="I67" s="16"/>
      <c r="J67" s="16"/>
      <c r="K67" s="14"/>
      <c r="L67" s="14"/>
    </row>
    <row r="68" spans="1:12" x14ac:dyDescent="0.25">
      <c r="A68" s="21" t="s">
        <v>168</v>
      </c>
      <c r="B68" s="21" t="s">
        <v>169</v>
      </c>
      <c r="C68" s="21" t="s">
        <v>95</v>
      </c>
      <c r="D68" s="22">
        <v>16</v>
      </c>
      <c r="E68" s="31"/>
      <c r="F68" s="22">
        <f>D68*E68</f>
        <v>0</v>
      </c>
      <c r="G68" s="31"/>
      <c r="H68" s="22">
        <f>D68*G68</f>
        <v>0</v>
      </c>
      <c r="I68" s="22">
        <f>E68+G68</f>
        <v>0</v>
      </c>
      <c r="J68" s="22">
        <f>F68+H68</f>
        <v>0</v>
      </c>
      <c r="K68" s="14"/>
      <c r="L68" s="14"/>
    </row>
    <row r="69" spans="1:12" x14ac:dyDescent="0.25">
      <c r="A69" s="21" t="s">
        <v>170</v>
      </c>
      <c r="B69" s="21" t="s">
        <v>171</v>
      </c>
      <c r="C69" s="21" t="s">
        <v>95</v>
      </c>
      <c r="D69" s="22">
        <v>3</v>
      </c>
      <c r="E69" s="31"/>
      <c r="F69" s="22">
        <f>D69*E69</f>
        <v>0</v>
      </c>
      <c r="G69" s="31"/>
      <c r="H69" s="22">
        <f>D69*G69</f>
        <v>0</v>
      </c>
      <c r="I69" s="22">
        <f>E69+G69</f>
        <v>0</v>
      </c>
      <c r="J69" s="22">
        <f>F69+H69</f>
        <v>0</v>
      </c>
      <c r="K69" s="14"/>
      <c r="L69" s="14"/>
    </row>
    <row r="70" spans="1:12" x14ac:dyDescent="0.25">
      <c r="A70" s="23" t="s">
        <v>15</v>
      </c>
      <c r="B70" s="23" t="s">
        <v>172</v>
      </c>
      <c r="C70" s="23" t="s">
        <v>15</v>
      </c>
      <c r="D70" s="24"/>
      <c r="E70" s="32"/>
      <c r="F70" s="24"/>
      <c r="G70" s="32"/>
      <c r="H70" s="24"/>
      <c r="I70" s="24"/>
      <c r="J70" s="24"/>
      <c r="K70" s="14"/>
      <c r="L70" s="14"/>
    </row>
    <row r="71" spans="1:12" x14ac:dyDescent="0.25">
      <c r="A71" s="21" t="s">
        <v>173</v>
      </c>
      <c r="B71" s="21" t="s">
        <v>174</v>
      </c>
      <c r="C71" s="21" t="s">
        <v>95</v>
      </c>
      <c r="D71" s="22">
        <v>12</v>
      </c>
      <c r="E71" s="31"/>
      <c r="F71" s="22">
        <f>D71*E71</f>
        <v>0</v>
      </c>
      <c r="G71" s="31"/>
      <c r="H71" s="22">
        <f>D71*G71</f>
        <v>0</v>
      </c>
      <c r="I71" s="22">
        <f t="shared" ref="I71:J74" si="8">E71+G71</f>
        <v>0</v>
      </c>
      <c r="J71" s="22">
        <f t="shared" si="8"/>
        <v>0</v>
      </c>
      <c r="K71" s="14"/>
      <c r="L71" s="14"/>
    </row>
    <row r="72" spans="1:12" x14ac:dyDescent="0.25">
      <c r="A72" s="21" t="s">
        <v>175</v>
      </c>
      <c r="B72" s="21" t="s">
        <v>176</v>
      </c>
      <c r="C72" s="21" t="s">
        <v>95</v>
      </c>
      <c r="D72" s="22">
        <v>1</v>
      </c>
      <c r="E72" s="31"/>
      <c r="F72" s="22">
        <f>D72*E72</f>
        <v>0</v>
      </c>
      <c r="G72" s="31"/>
      <c r="H72" s="22">
        <f>D72*G72</f>
        <v>0</v>
      </c>
      <c r="I72" s="22">
        <f t="shared" si="8"/>
        <v>0</v>
      </c>
      <c r="J72" s="22">
        <f t="shared" si="8"/>
        <v>0</v>
      </c>
      <c r="K72" s="14"/>
      <c r="L72" s="14"/>
    </row>
    <row r="73" spans="1:12" x14ac:dyDescent="0.25">
      <c r="A73" s="21" t="s">
        <v>177</v>
      </c>
      <c r="B73" s="21" t="s">
        <v>178</v>
      </c>
      <c r="C73" s="21" t="s">
        <v>95</v>
      </c>
      <c r="D73" s="22">
        <v>2</v>
      </c>
      <c r="E73" s="31"/>
      <c r="F73" s="22">
        <f>D73*E73</f>
        <v>0</v>
      </c>
      <c r="G73" s="31"/>
      <c r="H73" s="22">
        <f>D73*G73</f>
        <v>0</v>
      </c>
      <c r="I73" s="22">
        <f t="shared" si="8"/>
        <v>0</v>
      </c>
      <c r="J73" s="22">
        <f t="shared" si="8"/>
        <v>0</v>
      </c>
      <c r="K73" s="14"/>
      <c r="L73" s="14"/>
    </row>
    <row r="74" spans="1:12" x14ac:dyDescent="0.25">
      <c r="A74" s="21" t="s">
        <v>179</v>
      </c>
      <c r="B74" s="21" t="s">
        <v>180</v>
      </c>
      <c r="C74" s="21" t="s">
        <v>95</v>
      </c>
      <c r="D74" s="22">
        <v>3</v>
      </c>
      <c r="E74" s="31"/>
      <c r="F74" s="22">
        <f>D74*E74</f>
        <v>0</v>
      </c>
      <c r="G74" s="31"/>
      <c r="H74" s="22">
        <f>D74*G74</f>
        <v>0</v>
      </c>
      <c r="I74" s="22">
        <f t="shared" si="8"/>
        <v>0</v>
      </c>
      <c r="J74" s="22">
        <f t="shared" si="8"/>
        <v>0</v>
      </c>
      <c r="K74" s="14"/>
      <c r="L74" s="14"/>
    </row>
    <row r="75" spans="1:12" x14ac:dyDescent="0.25">
      <c r="A75" s="15" t="s">
        <v>15</v>
      </c>
      <c r="B75" s="15" t="s">
        <v>181</v>
      </c>
      <c r="C75" s="15" t="s">
        <v>15</v>
      </c>
      <c r="D75" s="16"/>
      <c r="E75" s="28"/>
      <c r="F75" s="16"/>
      <c r="G75" s="28"/>
      <c r="H75" s="16"/>
      <c r="I75" s="16"/>
      <c r="J75" s="16"/>
      <c r="K75" s="14"/>
      <c r="L75" s="14"/>
    </row>
    <row r="76" spans="1:12" x14ac:dyDescent="0.25">
      <c r="A76" s="21" t="s">
        <v>182</v>
      </c>
      <c r="B76" s="21" t="s">
        <v>183</v>
      </c>
      <c r="C76" s="21" t="s">
        <v>95</v>
      </c>
      <c r="D76" s="22">
        <v>8</v>
      </c>
      <c r="E76" s="31"/>
      <c r="F76" s="22">
        <f>D76*E76</f>
        <v>0</v>
      </c>
      <c r="G76" s="31"/>
      <c r="H76" s="22">
        <f>D76*G76</f>
        <v>0</v>
      </c>
      <c r="I76" s="22">
        <f>E76+G76</f>
        <v>0</v>
      </c>
      <c r="J76" s="22">
        <f>F76+H76</f>
        <v>0</v>
      </c>
      <c r="K76" s="14"/>
      <c r="L76" s="14"/>
    </row>
    <row r="77" spans="1:12" x14ac:dyDescent="0.25">
      <c r="A77" s="19" t="s">
        <v>15</v>
      </c>
      <c r="B77" s="19" t="s">
        <v>184</v>
      </c>
      <c r="C77" s="19" t="s">
        <v>15</v>
      </c>
      <c r="D77" s="20"/>
      <c r="E77" s="30"/>
      <c r="F77" s="20">
        <f>SUM(F25:F76)</f>
        <v>0</v>
      </c>
      <c r="G77" s="30"/>
      <c r="H77" s="20">
        <f>SUM(H25:H76)</f>
        <v>0</v>
      </c>
      <c r="I77" s="20"/>
      <c r="J77" s="20">
        <f>SUM(J25:J76)</f>
        <v>0</v>
      </c>
      <c r="K77" s="14"/>
      <c r="L77" s="14"/>
    </row>
    <row r="78" spans="1:12" x14ac:dyDescent="0.25">
      <c r="A78" s="21" t="s">
        <v>15</v>
      </c>
      <c r="B78" s="21" t="s">
        <v>15</v>
      </c>
      <c r="C78" s="21" t="s">
        <v>15</v>
      </c>
      <c r="D78" s="22"/>
      <c r="E78" s="31"/>
      <c r="F78" s="22"/>
      <c r="G78" s="31"/>
      <c r="H78" s="22"/>
      <c r="I78" s="22">
        <f>E78+G78</f>
        <v>0</v>
      </c>
      <c r="J78" s="22">
        <f>F78+H78</f>
        <v>0</v>
      </c>
      <c r="K78" s="14"/>
      <c r="L78" s="14"/>
    </row>
    <row r="79" spans="1:12" x14ac:dyDescent="0.25">
      <c r="A79" s="21" t="s">
        <v>185</v>
      </c>
      <c r="B79" s="21" t="s">
        <v>186</v>
      </c>
      <c r="C79" s="21" t="s">
        <v>15</v>
      </c>
      <c r="D79" s="22"/>
      <c r="E79" s="31"/>
      <c r="F79" s="22">
        <f>M1+Parametry!B33/100*F44+Parametry!B33/100*F45+Parametry!B33/100*F46+Parametry!B33/100*F48+Parametry!B33/100*F50+Parametry!B33/100*F51+Parametry!B33/100*F52+Parametry!B33/100*F53+Parametry!B33/100*F55+Parametry!B33/100*F57+Parametry!B33/100*F59+Parametry!B33/100*F60+Parametry!B33/100*F62+Parametry!B33/100*F63+Parametry!B33/100*F65+Parametry!B33/100*F66+Parametry!B33/100*F68+Parametry!B33/100*F69+Parametry!B33/100*F71+Parametry!B33/100*F72+Parametry!B33/100*F73+Parametry!B33/100*F74+Parametry!B33/100*F76</f>
        <v>0</v>
      </c>
      <c r="G79" s="31"/>
      <c r="H79" s="22"/>
      <c r="I79" s="22">
        <f>E79+G79</f>
        <v>0</v>
      </c>
      <c r="J79" s="22">
        <f>F79+H79</f>
        <v>0</v>
      </c>
      <c r="K79" s="14"/>
      <c r="L79" s="14"/>
    </row>
    <row r="80" spans="1:12" x14ac:dyDescent="0.25">
      <c r="A80" s="17" t="s">
        <v>15</v>
      </c>
      <c r="B80" s="17" t="s">
        <v>187</v>
      </c>
      <c r="C80" s="17" t="s">
        <v>15</v>
      </c>
      <c r="D80" s="18"/>
      <c r="E80" s="29"/>
      <c r="F80" s="18">
        <f>SUM(F9:F21,F23,F25:F76,F78:F79)</f>
        <v>0</v>
      </c>
      <c r="G80" s="29"/>
      <c r="H80" s="18">
        <f>SUM(H9:H21,H23,H25:H76,H78:H79)</f>
        <v>0</v>
      </c>
      <c r="I80" s="18"/>
      <c r="J80" s="18">
        <f>SUM(J9:J21,J23,J25:J76,J78:J79)</f>
        <v>0</v>
      </c>
      <c r="K80" s="14"/>
      <c r="L80" s="14"/>
    </row>
  </sheetData>
  <sheetProtection password="C690" sheet="1" objects="1" scenarios="1" formatColumns="0" formatRows="0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/>
  </sheetViews>
  <sheetFormatPr defaultRowHeight="15" x14ac:dyDescent="0.25"/>
  <cols>
    <col min="1" max="1" width="28.42578125" style="11" bestFit="1" customWidth="1"/>
    <col min="2" max="2" width="63.42578125" style="11" bestFit="1" customWidth="1"/>
    <col min="3" max="3" width="9.140625" style="4"/>
    <col min="4" max="4" width="0" style="4" hidden="1" customWidth="1"/>
    <col min="5" max="16384" width="9.140625" style="4"/>
  </cols>
  <sheetData>
    <row r="1" spans="1:3" x14ac:dyDescent="0.25">
      <c r="A1" s="2" t="s">
        <v>0</v>
      </c>
      <c r="B1" s="2" t="s">
        <v>1</v>
      </c>
      <c r="C1" s="3"/>
    </row>
    <row r="2" spans="1:3" x14ac:dyDescent="0.25">
      <c r="A2" s="2" t="s">
        <v>2</v>
      </c>
      <c r="B2" s="5" t="s">
        <v>3</v>
      </c>
      <c r="C2" s="3"/>
    </row>
    <row r="3" spans="1:3" ht="26.25" x14ac:dyDescent="0.25">
      <c r="A3" s="2" t="s">
        <v>4</v>
      </c>
      <c r="B3" s="6" t="s">
        <v>5</v>
      </c>
      <c r="C3" s="3"/>
    </row>
    <row r="4" spans="1:3" ht="26.25" x14ac:dyDescent="0.25">
      <c r="A4" s="2" t="s">
        <v>6</v>
      </c>
      <c r="B4" s="6" t="s">
        <v>7</v>
      </c>
      <c r="C4" s="3"/>
    </row>
    <row r="5" spans="1:3" x14ac:dyDescent="0.25">
      <c r="A5" s="2" t="s">
        <v>8</v>
      </c>
      <c r="B5" s="7" t="s">
        <v>9</v>
      </c>
      <c r="C5" s="3"/>
    </row>
    <row r="6" spans="1:3" x14ac:dyDescent="0.25">
      <c r="A6" s="2" t="s">
        <v>10</v>
      </c>
      <c r="B6" s="7" t="s">
        <v>11</v>
      </c>
      <c r="C6" s="3"/>
    </row>
    <row r="7" spans="1:3" x14ac:dyDescent="0.25">
      <c r="A7" s="2" t="s">
        <v>12</v>
      </c>
      <c r="B7" s="7" t="s">
        <v>13</v>
      </c>
      <c r="C7" s="3"/>
    </row>
    <row r="8" spans="1:3" x14ac:dyDescent="0.25">
      <c r="A8" s="2" t="s">
        <v>14</v>
      </c>
      <c r="B8" s="7" t="s">
        <v>15</v>
      </c>
      <c r="C8" s="3"/>
    </row>
    <row r="9" spans="1:3" x14ac:dyDescent="0.25">
      <c r="A9" s="2" t="s">
        <v>16</v>
      </c>
      <c r="B9" s="7" t="s">
        <v>17</v>
      </c>
      <c r="C9" s="3"/>
    </row>
    <row r="10" spans="1:3" x14ac:dyDescent="0.25">
      <c r="A10" s="2" t="s">
        <v>18</v>
      </c>
      <c r="B10" s="7" t="s">
        <v>19</v>
      </c>
      <c r="C10" s="3"/>
    </row>
    <row r="11" spans="1:3" x14ac:dyDescent="0.25">
      <c r="A11" s="2" t="s">
        <v>20</v>
      </c>
      <c r="B11" s="7" t="s">
        <v>15</v>
      </c>
      <c r="C11" s="3"/>
    </row>
    <row r="12" spans="1:3" x14ac:dyDescent="0.25">
      <c r="A12" s="2" t="s">
        <v>21</v>
      </c>
      <c r="B12" s="7" t="s">
        <v>15</v>
      </c>
      <c r="C12" s="3"/>
    </row>
    <row r="13" spans="1:3" x14ac:dyDescent="0.25">
      <c r="A13" s="2" t="s">
        <v>22</v>
      </c>
      <c r="B13" s="7" t="s">
        <v>15</v>
      </c>
      <c r="C13" s="3"/>
    </row>
    <row r="14" spans="1:3" x14ac:dyDescent="0.25">
      <c r="A14" s="2" t="s">
        <v>23</v>
      </c>
      <c r="B14" s="7" t="s">
        <v>24</v>
      </c>
      <c r="C14" s="3"/>
    </row>
    <row r="15" spans="1:3" x14ac:dyDescent="0.25">
      <c r="A15" s="2" t="s">
        <v>15</v>
      </c>
      <c r="B15" s="8" t="s">
        <v>15</v>
      </c>
      <c r="C15" s="3"/>
    </row>
    <row r="16" spans="1:3" x14ac:dyDescent="0.25">
      <c r="A16" s="2" t="s">
        <v>25</v>
      </c>
      <c r="B16" s="9" t="s">
        <v>26</v>
      </c>
      <c r="C16" s="3"/>
    </row>
    <row r="17" spans="1:3" x14ac:dyDescent="0.25">
      <c r="A17" s="2" t="s">
        <v>27</v>
      </c>
      <c r="B17" s="9" t="s">
        <v>28</v>
      </c>
      <c r="C17" s="3"/>
    </row>
    <row r="18" spans="1:3" x14ac:dyDescent="0.25">
      <c r="A18" s="2" t="s">
        <v>29</v>
      </c>
      <c r="B18" s="9" t="s">
        <v>30</v>
      </c>
      <c r="C18" s="3"/>
    </row>
    <row r="19" spans="1:3" x14ac:dyDescent="0.25">
      <c r="A19" s="2" t="s">
        <v>31</v>
      </c>
      <c r="B19" s="9" t="s">
        <v>32</v>
      </c>
      <c r="C19" s="3"/>
    </row>
    <row r="20" spans="1:3" x14ac:dyDescent="0.25">
      <c r="A20" s="2" t="s">
        <v>33</v>
      </c>
      <c r="B20" s="9" t="s">
        <v>34</v>
      </c>
      <c r="C20" s="3"/>
    </row>
    <row r="21" spans="1:3" x14ac:dyDescent="0.25">
      <c r="A21" s="2" t="s">
        <v>35</v>
      </c>
      <c r="B21" s="9" t="s">
        <v>32</v>
      </c>
      <c r="C21" s="3"/>
    </row>
    <row r="22" spans="1:3" x14ac:dyDescent="0.25">
      <c r="A22" s="2" t="s">
        <v>36</v>
      </c>
      <c r="B22" s="9" t="s">
        <v>32</v>
      </c>
      <c r="C22" s="3"/>
    </row>
    <row r="23" spans="1:3" x14ac:dyDescent="0.25">
      <c r="A23" s="2" t="s">
        <v>37</v>
      </c>
      <c r="B23" s="9" t="s">
        <v>38</v>
      </c>
      <c r="C23" s="3"/>
    </row>
    <row r="24" spans="1:3" x14ac:dyDescent="0.25">
      <c r="A24" s="2" t="s">
        <v>39</v>
      </c>
      <c r="B24" s="9" t="s">
        <v>34</v>
      </c>
      <c r="C24" s="3"/>
    </row>
    <row r="25" spans="1:3" x14ac:dyDescent="0.25">
      <c r="A25" s="2" t="s">
        <v>40</v>
      </c>
      <c r="B25" s="9" t="s">
        <v>32</v>
      </c>
      <c r="C25" s="3"/>
    </row>
    <row r="26" spans="1:3" x14ac:dyDescent="0.25">
      <c r="A26" s="2" t="s">
        <v>41</v>
      </c>
      <c r="B26" s="9" t="s">
        <v>42</v>
      </c>
      <c r="C26" s="3"/>
    </row>
    <row r="27" spans="1:3" x14ac:dyDescent="0.25">
      <c r="A27" s="2" t="s">
        <v>43</v>
      </c>
      <c r="B27" s="9" t="s">
        <v>32</v>
      </c>
      <c r="C27" s="3"/>
    </row>
    <row r="28" spans="1:3" x14ac:dyDescent="0.25">
      <c r="A28" s="2" t="s">
        <v>44</v>
      </c>
      <c r="B28" s="9" t="s">
        <v>32</v>
      </c>
      <c r="C28" s="3"/>
    </row>
    <row r="29" spans="1:3" x14ac:dyDescent="0.25">
      <c r="A29" s="2" t="s">
        <v>45</v>
      </c>
      <c r="B29" s="9" t="s">
        <v>32</v>
      </c>
      <c r="C29" s="3"/>
    </row>
    <row r="30" spans="1:3" x14ac:dyDescent="0.25">
      <c r="A30" s="2" t="s">
        <v>46</v>
      </c>
      <c r="B30" s="9" t="s">
        <v>32</v>
      </c>
      <c r="C30" s="3"/>
    </row>
    <row r="31" spans="1:3" ht="24.75" x14ac:dyDescent="0.25">
      <c r="A31" s="10" t="s">
        <v>47</v>
      </c>
      <c r="B31" s="9" t="s">
        <v>48</v>
      </c>
      <c r="C31" s="3"/>
    </row>
    <row r="32" spans="1:3" x14ac:dyDescent="0.25">
      <c r="A32" s="2" t="s">
        <v>49</v>
      </c>
      <c r="B32" s="9" t="s">
        <v>50</v>
      </c>
      <c r="C32" s="3"/>
    </row>
    <row r="33" spans="1:2" x14ac:dyDescent="0.25">
      <c r="A33" s="11" t="s">
        <v>51</v>
      </c>
      <c r="B33" s="11">
        <v>5</v>
      </c>
    </row>
  </sheetData>
  <sheetProtection password="C690" sheet="1" objects="1" scenarios="1" formatColumns="0" formatRow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Rozpočet</vt:lpstr>
      <vt:lpstr>Parametry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Novotná Denisa</cp:lastModifiedBy>
  <cp:lastPrinted>2017-08-09T08:19:43Z</cp:lastPrinted>
  <dcterms:created xsi:type="dcterms:W3CDTF">2017-07-23T19:37:06Z</dcterms:created>
  <dcterms:modified xsi:type="dcterms:W3CDTF">2017-08-09T08:24:23Z</dcterms:modified>
</cp:coreProperties>
</file>