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2720" windowHeight="12495" activeTab="2"/>
  </bookViews>
  <sheets>
    <sheet name="Stavba" sheetId="1" r:id="rId1"/>
    <sheet name="VzorPolozky" sheetId="10" state="hidden" r:id="rId2"/>
    <sheet name="VN+ON" sheetId="13" r:id="rId3"/>
    <sheet name=" Pol" sheetId="12" r:id="rId4"/>
  </sheets>
  <externalReferences>
    <externalReference r:id="rId5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_xlnm.Print_Titles" localSheetId="3">'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3">' Pol'!$A$1:$K$289</definedName>
    <definedName name="_xlnm.Print_Area" localSheetId="0">Stavba!$A$1:$J$60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45621" iterateCount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278" i="12" l="1"/>
  <c r="I278" i="12" s="1"/>
  <c r="G277" i="12"/>
  <c r="I277" i="12" s="1"/>
  <c r="I276" i="12"/>
  <c r="I275" i="12"/>
  <c r="I274" i="12"/>
  <c r="G273" i="12"/>
  <c r="I273" i="12" s="1"/>
  <c r="I212" i="12"/>
  <c r="I211" i="12"/>
  <c r="I210" i="12"/>
  <c r="G209" i="12"/>
  <c r="I209" i="12" s="1"/>
  <c r="I208" i="12"/>
  <c r="I207" i="12"/>
  <c r="I206" i="12"/>
  <c r="G205" i="12"/>
  <c r="I205" i="12" s="1"/>
  <c r="I204" i="12"/>
  <c r="I203" i="12"/>
  <c r="I202" i="12"/>
  <c r="G201" i="12"/>
  <c r="I201" i="12" s="1"/>
  <c r="I200" i="12"/>
  <c r="I199" i="12"/>
  <c r="I198" i="12"/>
  <c r="G197" i="12"/>
  <c r="I197" i="12" s="1"/>
  <c r="I196" i="12"/>
  <c r="I195" i="12"/>
  <c r="G194" i="12"/>
  <c r="I194" i="12" s="1"/>
  <c r="I193" i="12"/>
  <c r="I192" i="12"/>
  <c r="I191" i="12"/>
  <c r="G190" i="12"/>
  <c r="I190" i="12" s="1"/>
  <c r="I189" i="12"/>
  <c r="I188" i="12"/>
  <c r="I187" i="12"/>
  <c r="I186" i="12"/>
  <c r="I185" i="12"/>
  <c r="I184" i="12"/>
  <c r="G183" i="12"/>
  <c r="I183" i="12" s="1"/>
  <c r="I167" i="12"/>
  <c r="I166" i="12"/>
  <c r="I165" i="12"/>
  <c r="I164" i="12"/>
  <c r="G163" i="12"/>
  <c r="I163" i="12" s="1"/>
  <c r="I27" i="12"/>
  <c r="G26" i="12"/>
  <c r="I26" i="12" s="1"/>
  <c r="I25" i="12"/>
  <c r="I24" i="12"/>
  <c r="G23" i="12"/>
  <c r="I23" i="12" s="1"/>
  <c r="I21" i="12"/>
  <c r="I20" i="12"/>
  <c r="I19" i="12"/>
  <c r="G18" i="12"/>
  <c r="I18" i="12" s="1"/>
  <c r="I17" i="12"/>
  <c r="I16" i="12"/>
  <c r="G15" i="12"/>
  <c r="I15" i="12" s="1"/>
  <c r="G14" i="12"/>
  <c r="I14" i="12" s="1"/>
  <c r="I13" i="12"/>
  <c r="G12" i="12"/>
  <c r="I12" i="12" s="1"/>
  <c r="I49" i="1" l="1"/>
  <c r="G11" i="12"/>
  <c r="G22" i="12"/>
  <c r="I22" i="12" l="1"/>
  <c r="I50" i="1"/>
  <c r="I11" i="12"/>
  <c r="I48" i="1"/>
  <c r="G271" i="12"/>
  <c r="I271" i="12" s="1"/>
  <c r="I272" i="12"/>
  <c r="G25" i="13" l="1"/>
  <c r="G24" i="13"/>
  <c r="G23" i="13"/>
  <c r="G22" i="13"/>
  <c r="G21" i="13"/>
  <c r="G19" i="13"/>
  <c r="G18" i="13"/>
  <c r="G16" i="13"/>
  <c r="G14" i="13"/>
  <c r="G11" i="13"/>
  <c r="G9" i="13"/>
  <c r="G7" i="13"/>
  <c r="G5" i="13"/>
  <c r="G4" i="13"/>
  <c r="F13" i="13" l="1"/>
  <c r="F3" i="13"/>
  <c r="I19" i="1" s="1"/>
  <c r="I20" i="1" l="1"/>
  <c r="F27" i="13"/>
  <c r="I59" i="1" s="1"/>
  <c r="I30" i="12" l="1"/>
  <c r="I31" i="12"/>
  <c r="I32" i="12"/>
  <c r="I33" i="12"/>
  <c r="I35" i="12"/>
  <c r="I38" i="12"/>
  <c r="I40" i="12"/>
  <c r="I42" i="12"/>
  <c r="I44" i="12"/>
  <c r="I46" i="12"/>
  <c r="I50" i="12"/>
  <c r="I52" i="12"/>
  <c r="I54" i="12"/>
  <c r="I56" i="12"/>
  <c r="I58" i="12"/>
  <c r="I60" i="12"/>
  <c r="I62" i="12"/>
  <c r="I64" i="12"/>
  <c r="I66" i="12"/>
  <c r="I67" i="12"/>
  <c r="I69" i="12"/>
  <c r="I70" i="12"/>
  <c r="I71" i="12"/>
  <c r="I72" i="12"/>
  <c r="I73" i="12"/>
  <c r="I75" i="12"/>
  <c r="I76" i="12"/>
  <c r="I77" i="12"/>
  <c r="I79" i="12"/>
  <c r="I80" i="12"/>
  <c r="I81" i="12"/>
  <c r="I83" i="12"/>
  <c r="I84" i="12"/>
  <c r="I85" i="12"/>
  <c r="I86" i="12"/>
  <c r="I87" i="12"/>
  <c r="I89" i="12"/>
  <c r="I90" i="12"/>
  <c r="I92" i="12"/>
  <c r="I93" i="12"/>
  <c r="I95" i="12"/>
  <c r="I96" i="12"/>
  <c r="I98" i="12"/>
  <c r="I100" i="12"/>
  <c r="I102" i="12"/>
  <c r="I104" i="12"/>
  <c r="I106" i="12"/>
  <c r="I108" i="12"/>
  <c r="I110" i="12"/>
  <c r="I112" i="12"/>
  <c r="I114" i="12"/>
  <c r="I116" i="12"/>
  <c r="I119" i="12"/>
  <c r="I122" i="12"/>
  <c r="I123" i="12"/>
  <c r="I124" i="12"/>
  <c r="I125" i="12"/>
  <c r="I126" i="12"/>
  <c r="I127" i="12"/>
  <c r="I129" i="12"/>
  <c r="I130" i="12"/>
  <c r="I131" i="12"/>
  <c r="I132" i="12"/>
  <c r="I134" i="12"/>
  <c r="I135" i="12"/>
  <c r="I136" i="12"/>
  <c r="I137" i="12"/>
  <c r="I138" i="12"/>
  <c r="I140" i="12"/>
  <c r="I141" i="12"/>
  <c r="I142" i="12"/>
  <c r="I143" i="12"/>
  <c r="I144" i="12"/>
  <c r="I145" i="12"/>
  <c r="I146" i="12"/>
  <c r="I148" i="12"/>
  <c r="I149" i="12"/>
  <c r="I150" i="12"/>
  <c r="I151" i="12"/>
  <c r="I152" i="12"/>
  <c r="I153" i="12"/>
  <c r="I154" i="12"/>
  <c r="I155" i="12"/>
  <c r="I157" i="12"/>
  <c r="I158" i="12"/>
  <c r="I159" i="12"/>
  <c r="I160" i="12"/>
  <c r="I161" i="12"/>
  <c r="I162" i="12"/>
  <c r="I169" i="12"/>
  <c r="I170" i="12"/>
  <c r="I171" i="12"/>
  <c r="I172" i="12"/>
  <c r="I173" i="12"/>
  <c r="I174" i="12"/>
  <c r="I175" i="12"/>
  <c r="I176" i="12"/>
  <c r="I177" i="12"/>
  <c r="I216" i="12"/>
  <c r="I217" i="12"/>
  <c r="I218" i="12"/>
  <c r="I219" i="12"/>
  <c r="I220" i="12"/>
  <c r="I221" i="12"/>
  <c r="I223" i="12"/>
  <c r="I224" i="12"/>
  <c r="I225" i="12"/>
  <c r="I226" i="12"/>
  <c r="I227" i="12"/>
  <c r="I228" i="12"/>
  <c r="I230" i="12"/>
  <c r="I231" i="12"/>
  <c r="I232" i="12"/>
  <c r="I233" i="12"/>
  <c r="I234" i="12"/>
  <c r="I235" i="12"/>
  <c r="I236" i="12"/>
  <c r="I238" i="12"/>
  <c r="I239" i="12"/>
  <c r="I240" i="12"/>
  <c r="I241" i="12"/>
  <c r="I242" i="12"/>
  <c r="I243" i="12"/>
  <c r="I244" i="12"/>
  <c r="I246" i="12"/>
  <c r="I247" i="12"/>
  <c r="I248" i="12"/>
  <c r="I249" i="12"/>
  <c r="I250" i="12"/>
  <c r="I251" i="12"/>
  <c r="I252" i="12"/>
  <c r="I253" i="12"/>
  <c r="I254" i="12"/>
  <c r="I258" i="12"/>
  <c r="I260" i="12"/>
  <c r="I264" i="12"/>
  <c r="I266" i="12"/>
  <c r="I268" i="12"/>
  <c r="I270" i="12"/>
  <c r="P289" i="12"/>
  <c r="F39" i="1" s="1"/>
  <c r="Q289" i="12"/>
  <c r="G39" i="1" s="1"/>
  <c r="G40" i="1" s="1"/>
  <c r="G9" i="12"/>
  <c r="I9" i="12" s="1"/>
  <c r="G10" i="12"/>
  <c r="I10" i="12" s="1"/>
  <c r="G29" i="12"/>
  <c r="G28" i="12" s="1"/>
  <c r="I51" i="1" s="1"/>
  <c r="G34" i="12"/>
  <c r="I34" i="12" s="1"/>
  <c r="G37" i="12"/>
  <c r="I37" i="12" s="1"/>
  <c r="G39" i="12"/>
  <c r="I39" i="12" s="1"/>
  <c r="G41" i="12"/>
  <c r="I41" i="12" s="1"/>
  <c r="G43" i="12"/>
  <c r="I43" i="12" s="1"/>
  <c r="G45" i="12"/>
  <c r="I45" i="12" s="1"/>
  <c r="G47" i="12"/>
  <c r="I47" i="12" s="1"/>
  <c r="G49" i="12"/>
  <c r="I49" i="12" s="1"/>
  <c r="G51" i="12"/>
  <c r="I51" i="12" s="1"/>
  <c r="G53" i="12"/>
  <c r="I53" i="12" s="1"/>
  <c r="G55" i="12"/>
  <c r="I55" i="12" s="1"/>
  <c r="G57" i="12"/>
  <c r="I57" i="12" s="1"/>
  <c r="G59" i="12"/>
  <c r="I59" i="12" s="1"/>
  <c r="G61" i="12"/>
  <c r="I61" i="12" s="1"/>
  <c r="G63" i="12"/>
  <c r="I63" i="12" s="1"/>
  <c r="G65" i="12"/>
  <c r="I65" i="12" s="1"/>
  <c r="G68" i="12"/>
  <c r="I68" i="12" s="1"/>
  <c r="G74" i="12"/>
  <c r="I74" i="12" s="1"/>
  <c r="G78" i="12"/>
  <c r="I78" i="12" s="1"/>
  <c r="G82" i="12"/>
  <c r="I82" i="12" s="1"/>
  <c r="G88" i="12"/>
  <c r="I88" i="12" s="1"/>
  <c r="G91" i="12"/>
  <c r="I91" i="12" s="1"/>
  <c r="G94" i="12"/>
  <c r="I94" i="12" s="1"/>
  <c r="G97" i="12"/>
  <c r="I97" i="12" s="1"/>
  <c r="G99" i="12"/>
  <c r="I99" i="12" s="1"/>
  <c r="G101" i="12"/>
  <c r="I101" i="12" s="1"/>
  <c r="G103" i="12"/>
  <c r="I103" i="12" s="1"/>
  <c r="G105" i="12"/>
  <c r="I105" i="12" s="1"/>
  <c r="G107" i="12"/>
  <c r="I107" i="12" s="1"/>
  <c r="G109" i="12"/>
  <c r="I109" i="12" s="1"/>
  <c r="G111" i="12"/>
  <c r="I111" i="12" s="1"/>
  <c r="G113" i="12"/>
  <c r="I113" i="12" s="1"/>
  <c r="G115" i="12"/>
  <c r="I115" i="12" s="1"/>
  <c r="G118" i="12"/>
  <c r="G117" i="12" s="1"/>
  <c r="I53" i="1" s="1"/>
  <c r="G121" i="12"/>
  <c r="G128" i="12"/>
  <c r="I128" i="12" s="1"/>
  <c r="G133" i="12"/>
  <c r="I133" i="12" s="1"/>
  <c r="G139" i="12"/>
  <c r="I139" i="12" s="1"/>
  <c r="G147" i="12"/>
  <c r="I147" i="12" s="1"/>
  <c r="G156" i="12"/>
  <c r="I156" i="12" s="1"/>
  <c r="G168" i="12"/>
  <c r="I168" i="12" s="1"/>
  <c r="G213" i="12"/>
  <c r="I213" i="12" s="1"/>
  <c r="G215" i="12"/>
  <c r="I215" i="12" s="1"/>
  <c r="G222" i="12"/>
  <c r="I222" i="12" s="1"/>
  <c r="G229" i="12"/>
  <c r="I229" i="12" s="1"/>
  <c r="G237" i="12"/>
  <c r="I237" i="12" s="1"/>
  <c r="G245" i="12"/>
  <c r="I245" i="12" s="1"/>
  <c r="G255" i="12"/>
  <c r="I255" i="12" s="1"/>
  <c r="G257" i="12"/>
  <c r="I257" i="12" s="1"/>
  <c r="G259" i="12"/>
  <c r="I259" i="12" s="1"/>
  <c r="G261" i="12"/>
  <c r="I261" i="12" s="1"/>
  <c r="G263" i="12"/>
  <c r="I263" i="12" s="1"/>
  <c r="G265" i="12"/>
  <c r="I265" i="12" s="1"/>
  <c r="G267" i="12"/>
  <c r="I267" i="12" s="1"/>
  <c r="G269" i="12"/>
  <c r="I269" i="12" s="1"/>
  <c r="G279" i="12"/>
  <c r="G281" i="12"/>
  <c r="G280" i="12" s="1"/>
  <c r="I58" i="1" s="1"/>
  <c r="I18" i="1" s="1"/>
  <c r="G27" i="1"/>
  <c r="J28" i="1"/>
  <c r="J26" i="1"/>
  <c r="G38" i="1"/>
  <c r="F38" i="1"/>
  <c r="H32" i="1"/>
  <c r="J23" i="1"/>
  <c r="J24" i="1"/>
  <c r="J25" i="1"/>
  <c r="J27" i="1"/>
  <c r="E24" i="1"/>
  <c r="E26" i="1"/>
  <c r="I121" i="12" l="1"/>
  <c r="G120" i="12"/>
  <c r="I279" i="12"/>
  <c r="G262" i="12"/>
  <c r="I117" i="12"/>
  <c r="I28" i="12"/>
  <c r="I118" i="12"/>
  <c r="I29" i="12"/>
  <c r="F40" i="1"/>
  <c r="G24" i="1" s="1"/>
  <c r="H39" i="1"/>
  <c r="H40" i="1" s="1"/>
  <c r="G214" i="12"/>
  <c r="G28" i="1"/>
  <c r="G256" i="12"/>
  <c r="G36" i="12"/>
  <c r="G8" i="12"/>
  <c r="I8" i="12" l="1"/>
  <c r="G289" i="12"/>
  <c r="I39" i="1"/>
  <c r="I40" i="1" s="1"/>
  <c r="J39" i="1" s="1"/>
  <c r="J40" i="1" s="1"/>
  <c r="I52" i="1"/>
  <c r="I36" i="12"/>
  <c r="I56" i="1"/>
  <c r="I256" i="12"/>
  <c r="I55" i="1"/>
  <c r="I214" i="12"/>
  <c r="I57" i="1"/>
  <c r="I262" i="12"/>
  <c r="I54" i="1"/>
  <c r="I120" i="12"/>
  <c r="I47" i="1"/>
  <c r="I17" i="1"/>
  <c r="I60" i="1" l="1"/>
  <c r="I16" i="1"/>
  <c r="I21" i="1" s="1"/>
  <c r="G25" i="1" s="1"/>
  <c r="G26" i="1" s="1"/>
  <c r="G29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<sst xmlns="http://schemas.openxmlformats.org/spreadsheetml/2006/main" count="960" uniqueCount="377">
  <si>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</si>
  <si>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</si>
  <si>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</si>
  <si>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</si>
  <si>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</si>
  <si>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</si>
  <si>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</si>
  <si>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</si>
  <si>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</si>
  <si>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</si>
  <si>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</si>
  <si>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</si>
  <si>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</si>
  <si>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</si>
  <si>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</si>
  <si>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</si>
  <si>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</si>
  <si>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</si>
  <si>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</si>
  <si>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</si>
  <si>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</si>
  <si>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</si>
  <si>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</si>
  <si>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</si>
  <si>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</si>
  <si>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</si>
  <si>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</si>
  <si>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</si>
  <si>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</si>
  <si>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</si>
  <si>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</si>
  <si>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</si>
  <si>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</si>
  <si>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</si>
  <si>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</si>
  <si>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</si>
  <si>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</si>
  <si>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</si>
  <si>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Objekt:</t>
  </si>
  <si>
    <t>Rozpočet:</t>
  </si>
  <si>
    <t>Celkem za stavbu</t>
  </si>
  <si>
    <t>CZK</t>
  </si>
  <si>
    <t>Rekapitulace dílů</t>
  </si>
  <si>
    <t>Typ dílu</t>
  </si>
  <si>
    <t>0</t>
  </si>
  <si>
    <t>Přípravné a přidružené práce</t>
  </si>
  <si>
    <t>95</t>
  </si>
  <si>
    <t>Dokončovací kce na pozem.stav.</t>
  </si>
  <si>
    <t>96</t>
  </si>
  <si>
    <t>Bourání konstrukcí</t>
  </si>
  <si>
    <t>99</t>
  </si>
  <si>
    <t>Staveništní přesun hmot</t>
  </si>
  <si>
    <t>712</t>
  </si>
  <si>
    <t>Živičné krytiny</t>
  </si>
  <si>
    <t>713</t>
  </si>
  <si>
    <t>Izolace tepelné</t>
  </si>
  <si>
    <t>721</t>
  </si>
  <si>
    <t>Vnitřní kanalizace</t>
  </si>
  <si>
    <t>767</t>
  </si>
  <si>
    <t>Konstrukce zámečnické</t>
  </si>
  <si>
    <t>M99</t>
  </si>
  <si>
    <t>Skladby podlah a konstrukcí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</si>
  <si>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</si>
  <si>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</si>
  <si>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</si>
  <si>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</si>
  <si>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</si>
  <si>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</si>
  <si>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</si>
  <si>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</si>
  <si>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</si>
  <si>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</si>
  <si>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</si>
  <si>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</si>
  <si>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</si>
  <si>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</si>
  <si>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</si>
  <si>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Cen. soustava</t>
  </si>
  <si>
    <t>Díl:</t>
  </si>
  <si>
    <t>DIL</t>
  </si>
  <si>
    <t>0.01</t>
  </si>
  <si>
    <t>Vytyčení a ochrana stávajících rozvodů IS</t>
  </si>
  <si>
    <t>kus</t>
  </si>
  <si>
    <t>POL1_0</t>
  </si>
  <si>
    <t>0.02</t>
  </si>
  <si>
    <t>Zakrývání a ochrana stávajících konstrukcí</t>
  </si>
  <si>
    <t>952901111R00</t>
  </si>
  <si>
    <t>Vyčištění budov o výšce podlaží do 4 m</t>
  </si>
  <si>
    <t>m2</t>
  </si>
  <si>
    <t>Střechy:</t>
  </si>
  <si>
    <t>VV</t>
  </si>
  <si>
    <t>S2:472,5</t>
  </si>
  <si>
    <t>S2a:256,8</t>
  </si>
  <si>
    <t>S5:63</t>
  </si>
  <si>
    <t>900      R01</t>
  </si>
  <si>
    <t>HZS - přípomoce, stavební dělník v tarifní třídě 4</t>
  </si>
  <si>
    <t>h</t>
  </si>
  <si>
    <t>96.1</t>
  </si>
  <si>
    <t>Přebroušení beton. podkladu,vysátí, odstranění výstupků</t>
  </si>
  <si>
    <t>celá skladba střechy:663+163,5</t>
  </si>
  <si>
    <t>96.2</t>
  </si>
  <si>
    <t>Demontáž stávající spodní přítlačné lišty, AL fasády,pro další použití,kotvení,doplňky</t>
  </si>
  <si>
    <t>m</t>
  </si>
  <si>
    <t>fasáda:118*1</t>
  </si>
  <si>
    <t>96.3</t>
  </si>
  <si>
    <t>Odpojení rozvodů a instalací IS</t>
  </si>
  <si>
    <t>96.4</t>
  </si>
  <si>
    <t>Provedení sond do stávajících konstrukcí, kotvení,doplňky,detaily,zapravení</t>
  </si>
  <si>
    <t>sondy do střechy:2+3</t>
  </si>
  <si>
    <t>96.5</t>
  </si>
  <si>
    <t>Demontáž podkladních terčů pod dlažbou, kotvení,doplňky,detaily</t>
  </si>
  <si>
    <t>BP2:395*1</t>
  </si>
  <si>
    <t>96.6</t>
  </si>
  <si>
    <t>Demontáž podkladních plast. pytlů s betonem, pod dlažbou,kotvení,doplňky,detaily</t>
  </si>
  <si>
    <t>96.7</t>
  </si>
  <si>
    <t>Demontáž stáv. závlahového systému, kotvení,doplňky,detaily, k dalšímu použití</t>
  </si>
  <si>
    <t>BP4:63*1</t>
  </si>
  <si>
    <t>96.8</t>
  </si>
  <si>
    <t>Vymíštění stáv. rostlin střechy, doplňky,detaily, k dalšímu použití</t>
  </si>
  <si>
    <t>721210823R00</t>
  </si>
  <si>
    <t>Demontáž střešní vpusti DN 125, kotvení,doplňky,detaily</t>
  </si>
  <si>
    <t>střecha:3+3</t>
  </si>
  <si>
    <t>970051060R00</t>
  </si>
  <si>
    <t>Vrtání jádrové do ŽB do D 60 mm</t>
  </si>
  <si>
    <t>prostupy:1,5+1</t>
  </si>
  <si>
    <t>970051080R00</t>
  </si>
  <si>
    <t>Vrtání jádrové do ŽB do D 80 mm</t>
  </si>
  <si>
    <t>prostupy:1+1</t>
  </si>
  <si>
    <t>970051100R00</t>
  </si>
  <si>
    <t>Vrtání jádrové do ŽB do D 100 mm</t>
  </si>
  <si>
    <t>prostupy:0,5+1</t>
  </si>
  <si>
    <t>970051130R00</t>
  </si>
  <si>
    <t>Vrtání jádrové do ŽB do D 130 mm</t>
  </si>
  <si>
    <t>prostupy:0,5+0,5</t>
  </si>
  <si>
    <t>713100812R0X</t>
  </si>
  <si>
    <t>Odstranění tepelné izolace, polystyrén tl. do 5 cm, pro další použití</t>
  </si>
  <si>
    <t>BP5:663*1</t>
  </si>
  <si>
    <t>713100813R00</t>
  </si>
  <si>
    <t>Odstranění tepelné izolace, polystyrén tl. nad 5cm</t>
  </si>
  <si>
    <t>BP5a:163,5*1</t>
  </si>
  <si>
    <t>712300831RT3</t>
  </si>
  <si>
    <t>Odstranění povlakové krytiny střech do 10° 1vrstvé, z ploch jednotlivě nad 20 m2</t>
  </si>
  <si>
    <t>folie Fatrapar:</t>
  </si>
  <si>
    <t>lemy:20*1</t>
  </si>
  <si>
    <t>lemy:10*1</t>
  </si>
  <si>
    <t>712300831RTX</t>
  </si>
  <si>
    <t>Odstranění povlakové krytiny střech do 10° 1vrstvé, z ploch jednotlivě nad 20 m2, pro další použití</t>
  </si>
  <si>
    <t>mPVC folie:</t>
  </si>
  <si>
    <t>712300833RTX</t>
  </si>
  <si>
    <t>Odstranění povlakové krytiny střech do 10° 3vrstvé, z ploch jednotlivě nad 20 m2, pro další použití</t>
  </si>
  <si>
    <t>711130101R00</t>
  </si>
  <si>
    <t>Odstr.izolace proti vlhk.vodor. pásy na sucho,1vrs</t>
  </si>
  <si>
    <t>geotextilie:</t>
  </si>
  <si>
    <t>BP1:178*1</t>
  </si>
  <si>
    <t>711180101R00</t>
  </si>
  <si>
    <t>Odstr.izolace proti vlhkosti vodor.profil.fólie</t>
  </si>
  <si>
    <t>nopová folie:</t>
  </si>
  <si>
    <t>BP3:27*1</t>
  </si>
  <si>
    <t>965042141RT2</t>
  </si>
  <si>
    <t>Bourání mazanin betonových tl. 10 cm, nad 4 m2, ručně tl. mazaniny 8 - 10 cm</t>
  </si>
  <si>
    <t>m3</t>
  </si>
  <si>
    <t>bet. desky:</t>
  </si>
  <si>
    <t>BP3:27*0,1</t>
  </si>
  <si>
    <t>965049111R00</t>
  </si>
  <si>
    <t>Příplatek, bourání mazanin se svař. síťí tl. 10 cm</t>
  </si>
  <si>
    <t>965082923R0X</t>
  </si>
  <si>
    <t>Odstranění násypu z kačírku, tl. do 10 cm, plocha nad 2 m2,pro další použití</t>
  </si>
  <si>
    <t>BP1:0,1*178</t>
  </si>
  <si>
    <t>965082933R0X</t>
  </si>
  <si>
    <t>Odstranění násypu zeminy střechy,  tl. do 20 cm, plocha nad 2 m2,pro další použití</t>
  </si>
  <si>
    <t>BP4:0,15*63</t>
  </si>
  <si>
    <t>113106121R0X</t>
  </si>
  <si>
    <t>Rozebrání dlažeb z betonových dlaždic na sucho, pro další použití</t>
  </si>
  <si>
    <t>113204111R00</t>
  </si>
  <si>
    <t>Vytrhání obrubníků zahradních,vč. ocel.kotev, pro další použití</t>
  </si>
  <si>
    <t>BP4:40,4+21,6</t>
  </si>
  <si>
    <t>979024441R00</t>
  </si>
  <si>
    <t>Očištění vybour. obrubníků všech loží a výplní</t>
  </si>
  <si>
    <t>979082111R00</t>
  </si>
  <si>
    <t>Vnitrostaveništní doprava suti do 10 m</t>
  </si>
  <si>
    <t>t</t>
  </si>
  <si>
    <t>na deponii+skládku:277,65*1</t>
  </si>
  <si>
    <t>979082121R00</t>
  </si>
  <si>
    <t>Příplatek k vnitrost. dopravě suti za dalších 5 m</t>
  </si>
  <si>
    <t>na deponii+skládku:277,65*8</t>
  </si>
  <si>
    <t>979081111R00</t>
  </si>
  <si>
    <t>Odvoz suti a vybour. hmot na skládku do 1 km</t>
  </si>
  <si>
    <t>979081121R00</t>
  </si>
  <si>
    <t>Příplatek k odvozu za každý další 1 km</t>
  </si>
  <si>
    <t>na skládku:159,2*10</t>
  </si>
  <si>
    <t>979999999R00</t>
  </si>
  <si>
    <t>Poplatek za skladku 10 % příměsí</t>
  </si>
  <si>
    <t>na skládku:159,2*1</t>
  </si>
  <si>
    <t>999281105R00</t>
  </si>
  <si>
    <t>Přesun hmot pro opravy a údržbu do výšky 6 m</t>
  </si>
  <si>
    <t>712311101RZ1</t>
  </si>
  <si>
    <t>Povlaková krytina střech do 10°, za studena ALP, 1 x nátěr - včetně dodávky ALP - penetrace</t>
  </si>
  <si>
    <t>lemy:0,44*(40+2,5)</t>
  </si>
  <si>
    <t>lemy:0,44*(40,5+34,5+3,8*30)</t>
  </si>
  <si>
    <t>712371801RT1</t>
  </si>
  <si>
    <t>Povlaková krytina střech do 10°, fólií PVC, 1 vrstva - fólie ve specifikaci</t>
  </si>
  <si>
    <t>712871801RT1</t>
  </si>
  <si>
    <t>Samostatné vytažení izolace, fólií PVC kotvením, 1 vrstva - folie ve specifikaci</t>
  </si>
  <si>
    <t>S2:</t>
  </si>
  <si>
    <t>S2a:</t>
  </si>
  <si>
    <t>28322203X</t>
  </si>
  <si>
    <t>Fólie střešní mPVC tl.1,5 mm,skleněná vložka, odolná prorůstání</t>
  </si>
  <si>
    <t>POL3_0</t>
  </si>
  <si>
    <t>Začátek provozního součtu</t>
  </si>
  <si>
    <t xml:space="preserve">  S2:472,5</t>
  </si>
  <si>
    <t xml:space="preserve">  S2a:256,8</t>
  </si>
  <si>
    <t xml:space="preserve">  S5:63</t>
  </si>
  <si>
    <t>Konec provozního součtu</t>
  </si>
  <si>
    <t>792,3*1,15</t>
  </si>
  <si>
    <t>28322203Y</t>
  </si>
  <si>
    <t xml:space="preserve">  S2:</t>
  </si>
  <si>
    <t xml:space="preserve">  lemy:0,44*(40+2,5)</t>
  </si>
  <si>
    <t xml:space="preserve">  S2a:</t>
  </si>
  <si>
    <t xml:space="preserve">  lemy:0,44*(40,5+34,5+3,8*30)</t>
  </si>
  <si>
    <t>101,86*1,15</t>
  </si>
  <si>
    <t>712391172RT1</t>
  </si>
  <si>
    <t>Povlaková krytina střech do 10°, ochran. textilie, 1 vrstva - materiál ve specifikaci</t>
  </si>
  <si>
    <t>69366198R</t>
  </si>
  <si>
    <t>Geotextilie 300 g/m2 š. 200cm 100% PP</t>
  </si>
  <si>
    <t>894,16*1,15</t>
  </si>
  <si>
    <t>998712201R00</t>
  </si>
  <si>
    <t>Přesun hmot pro povlakové krytiny, výšky do 6 m</t>
  </si>
  <si>
    <t>713141221RK2</t>
  </si>
  <si>
    <t>Montáž parozábrany, ploché střechy, přelep. spojů, vč. dodávky parozábrany, vzduchotěsné</t>
  </si>
  <si>
    <t>713141111R00</t>
  </si>
  <si>
    <t>Izolace tepelná střech plně lep.asfaltem, 1vrstvá</t>
  </si>
  <si>
    <t>S2:472,5*2</t>
  </si>
  <si>
    <t>S2a:256,8*2</t>
  </si>
  <si>
    <t>S5:63*2</t>
  </si>
  <si>
    <t>713141121R00</t>
  </si>
  <si>
    <t>Izolace tepelná střech bodově lep.asfaltem,1vrstvá</t>
  </si>
  <si>
    <t>792,3*2</t>
  </si>
  <si>
    <t>28375973R</t>
  </si>
  <si>
    <t>Deska spádová EPS 200</t>
  </si>
  <si>
    <t>792,3*0,15*1,1</t>
  </si>
  <si>
    <t>28375769.AR</t>
  </si>
  <si>
    <t>Deska izolační polystyrén samozhášivý EPS 200</t>
  </si>
  <si>
    <t>894,16*0,15*1,1</t>
  </si>
  <si>
    <t>998713201R00</t>
  </si>
  <si>
    <t>Přesun hmot pro izolace tepelné, výšky do 6 m</t>
  </si>
  <si>
    <t>891316331R0X</t>
  </si>
  <si>
    <t>Montáž vtoků střešních v objektech DN 125</t>
  </si>
  <si>
    <t>721234114RT1</t>
  </si>
  <si>
    <t>998721201R00</t>
  </si>
  <si>
    <t>Přesun hmot pro vnitřní kanalizaci, výšky do 6 m</t>
  </si>
  <si>
    <t>767995101R00</t>
  </si>
  <si>
    <t>Výroba a montáž kov. atypických konstr. do 5 kg</t>
  </si>
  <si>
    <t>kg</t>
  </si>
  <si>
    <t>767995102R00</t>
  </si>
  <si>
    <t>Výroba a montáž kov. atypických konstr. do 10 kg</t>
  </si>
  <si>
    <t>767995103R00</t>
  </si>
  <si>
    <t>Výroba a montáž kov. atypických konstr. do 20 kg</t>
  </si>
  <si>
    <t>spojovací a kotvící prvky:120*1</t>
  </si>
  <si>
    <t>767.1</t>
  </si>
  <si>
    <t>střecha:298*1</t>
  </si>
  <si>
    <t>998767201R00</t>
  </si>
  <si>
    <t>Přesun hmot pro zámečnické konstr., výšky do 6 m</t>
  </si>
  <si>
    <t>Skladby střech</t>
  </si>
  <si>
    <t/>
  </si>
  <si>
    <t>SUM</t>
  </si>
  <si>
    <t>Investice</t>
  </si>
  <si>
    <t>Inv evid</t>
  </si>
  <si>
    <t>Neinv.</t>
  </si>
  <si>
    <t>MENDELU BRNO</t>
  </si>
  <si>
    <t>Arch. stav. část</t>
  </si>
  <si>
    <t>vlastní</t>
  </si>
  <si>
    <t>RTS_I/2017</t>
  </si>
  <si>
    <t>VN+ON</t>
  </si>
  <si>
    <t>Vedlejší a ostatní náklady</t>
  </si>
  <si>
    <t>celkem</t>
  </si>
  <si>
    <t>Ceník, kapitola</t>
  </si>
  <si>
    <t>Poznámka uchazeče</t>
  </si>
  <si>
    <t>005124010R</t>
  </si>
  <si>
    <t>Koordinační činnost</t>
  </si>
  <si>
    <t>Soubor</t>
  </si>
  <si>
    <t>Vlastní</t>
  </si>
  <si>
    <t>005121010R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</si>
  <si>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</si>
  <si>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</si>
  <si>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</si>
  <si>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</si>
  <si>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</si>
  <si>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</si>
  <si>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</si>
  <si>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</si>
  <si>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</si>
  <si>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</si>
  <si>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</si>
  <si>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005211010R</t>
  </si>
  <si>
    <t>Předání a převzetí staveniště</t>
  </si>
  <si>
    <t>Náklady spojené s účastí zhotovitele na předání a převzetí staveniště.</t>
  </si>
  <si>
    <t>005211020R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</si>
  <si>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</si>
  <si>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a vytýčení jejich skutečné trasy a provedení ochranných opatření pro zabezpečení stávajících inženýrských sítí.</t>
  </si>
  <si>
    <t>Vyčištění území, vč. naložení, odvozu a uložení materiálu na skládku, uvedení prostoru zařízení, staveniště do původního stavu, vyčištění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</si>
  <si>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</si>
  <si>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</si>
  <si>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</si>
  <si>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hod</t>
  </si>
  <si>
    <t>Plán organizace výstavby, koordinace s investorem a provozem areálu</t>
  </si>
  <si>
    <t>Vypracování dokumentace skutečného provedení stavby  dle SoD, platné legislativy, podmínek a, požadavků investora a uživatele a podmínek dotačního titulu.</t>
  </si>
  <si>
    <t>Bezpečnostní opatření na ochranu osob a majetku v rozsahu platné legislativy a dle podmínek v SoD</t>
  </si>
  <si>
    <t>Zaškolení obsluhy a investorem pověřených osob, vypracování a odsouhlasení provozních a, manipulačních řádů, proškolení provozovatele s provozováním a užíváním realizovaného díla dle SoD a jiných podmínek</t>
  </si>
  <si>
    <t>CELKEM VN + ON</t>
  </si>
  <si>
    <t>CZ-CC :</t>
  </si>
  <si>
    <t>126311</t>
  </si>
  <si>
    <t>CZ-CPA :</t>
  </si>
  <si>
    <t>41.00.48</t>
  </si>
  <si>
    <t>Fólie střešní mPVC tl.1,5 mm,PES vložka,UV odolná, odolná prorůstání, vč. detailů přechodů, tvarovek a lišt z poplastovaného plechu</t>
  </si>
  <si>
    <t>Vtok střešní PP  pro pochůznou střechu, živičný pás, nerez mřížka vyhřívaná D 125mm,dvouúrovňový, spodní manžeta asf. pás - napojení na parozábranu, horní manžeta pak kompatibilní mPVC, dvouúrovňové vytápěné střešní vtoky se spodní manžetou na bázi asf. pásu - napojení na parotěsnící vrstvu skladby střešního souvrství a horní manžetou na bázi mPVC-P, která bude kompatibilní s hlavní střešní izolační fólií. Dle místa osazení pak bude provedeno ukončení vpusti pomocí nerezové šachty pro střechy s kačírkem (4 ks). 2 ks pak budou situovány pod dlažbou a budou tak vybaveny perforovaným ochranným košem. Vyhřívání napojeno na stávající systém.</t>
  </si>
  <si>
    <t>Zpětná montáž spodní přítlačné lišty, AL fasády, kotvení,doplňky,detaily</t>
  </si>
  <si>
    <t>767.2</t>
  </si>
  <si>
    <t>Kotvící prvek pro pergolu,ocel,TR54x8 v. 430mm,RAL, P6-250/250,P8-400/400,vrty,chemické kotvy,TI podložky,vrty,D+M</t>
  </si>
  <si>
    <t>Veškeré výrobní a dílenská dokumentace vč. stabilizačního plánu</t>
  </si>
  <si>
    <t>2a)+2b) OPRAVA STŘEŠNÍHO PLÁŠTĚ V ATRIU 1.NP + VYBUDOVÁNÍ TERASY V ATRIU</t>
  </si>
  <si>
    <t>01+02 - 2a)+2b) OPRAVA STŘEŠNÍHO PLÁŠTĚ V ATRIU 1.NP + VYBUDOVÁNÍ TERASY V ATRIU</t>
  </si>
  <si>
    <t>3</t>
  </si>
  <si>
    <t>Svislé a kompletní konstrukce</t>
  </si>
  <si>
    <t>3.1</t>
  </si>
  <si>
    <t>Zpětná montáž betonových lavic,přesun, kotvení,doplňky,detaily</t>
  </si>
  <si>
    <t>střecha:37,1*1</t>
  </si>
  <si>
    <t>63</t>
  </si>
  <si>
    <t>Podlahy a podlahové konstrukce</t>
  </si>
  <si>
    <t>632922952R00</t>
  </si>
  <si>
    <t>Kladení dlaždic 40x40 cm na stavitel. terče plast., vč. dodávky terčů</t>
  </si>
  <si>
    <t>5924798311R</t>
  </si>
  <si>
    <t>Betonová 40/40/5  plošná dlažba tryskaná, šedá</t>
  </si>
  <si>
    <t>použití stáv. dlažby+doplnění 20%:</t>
  </si>
  <si>
    <t>S2:472,5*0,2*1,1</t>
  </si>
  <si>
    <t>91</t>
  </si>
  <si>
    <t>Doplňující práce na komunikaci</t>
  </si>
  <si>
    <t>916561111R00</t>
  </si>
  <si>
    <t>Osazení záhon.obrubníků do lože z C 12/15 s opěrou</t>
  </si>
  <si>
    <t>zpětná montáž vybouraných:40,4+21,6</t>
  </si>
  <si>
    <t>nový:1*1</t>
  </si>
  <si>
    <t>59217331R</t>
  </si>
  <si>
    <t>Obrubník zahradní 1000/50/200 mm šedý</t>
  </si>
  <si>
    <t>Střechy 2x:</t>
  </si>
  <si>
    <t>pomocné práce:50+30+50</t>
  </si>
  <si>
    <t>1+1</t>
  </si>
  <si>
    <t>21,385*1</t>
  </si>
  <si>
    <t>712391171RT1</t>
  </si>
  <si>
    <t>Povlaková krytina střech do 10°, podklad. textilie, 1 vrstva - materiál ve specifikaci</t>
  </si>
  <si>
    <t>63*1,15</t>
  </si>
  <si>
    <t>69366199R</t>
  </si>
  <si>
    <t>Geotextilie 500 g/m2 š. 200cm 100% PP</t>
  </si>
  <si>
    <t>339,96*1,15</t>
  </si>
  <si>
    <t>631571005R00</t>
  </si>
  <si>
    <t>Násyp z kameniva těž. praného fr. 22-32 (kačírku), doplnění části</t>
  </si>
  <si>
    <t>doplnění z části - 20%:</t>
  </si>
  <si>
    <t>S2a:256,8*0,1*0,2</t>
  </si>
  <si>
    <t>631571005R0X</t>
  </si>
  <si>
    <t>Násyp z kameniva těž. praného fr. 22-32 (kačírku), použití původního kačírku, očištění</t>
  </si>
  <si>
    <t>použití z 80%:</t>
  </si>
  <si>
    <t>S2a:256,8*0,1*0,8</t>
  </si>
  <si>
    <t>profil folie:</t>
  </si>
  <si>
    <t>28324205.AX</t>
  </si>
  <si>
    <t>Fólie střešní,hydroakumulační,filtrační,HDPE, perfor. nopy,nakašírovaná PE textilie,1000g/m2, vč. detailů přechodů, tvarovek a lišt z poplastovaného plechu</t>
  </si>
  <si>
    <t>S5:63*1,15</t>
  </si>
  <si>
    <t>631571010R00</t>
  </si>
  <si>
    <t>Zřízení násypu  střechy, bez dodávky materiálu, použití původní zeminy,ošetření,hnojení</t>
  </si>
  <si>
    <t>S5:63*0,15</t>
  </si>
  <si>
    <t>712.1</t>
  </si>
  <si>
    <t>Zpětné osazení rostlin na zelenou střechu, ošetření,doplňky,detaily</t>
  </si>
  <si>
    <t>spojovací a kotvící prvky:70*1</t>
  </si>
  <si>
    <t>spojovací a kotvící prvky:180*1</t>
  </si>
  <si>
    <t>Zpětná montáž závlah systému střechy,kotvení, napojení,doplňky,detaily</t>
  </si>
  <si>
    <t>Z/01</t>
  </si>
  <si>
    <t>Kačírková lišta,AL,tl. 1,5mm,otvory,v. 100mm, kotvení,doplňky,detaily,D+M</t>
  </si>
  <si>
    <t>Z/02</t>
  </si>
  <si>
    <t>Držák podhrabové desky pro ztužení obrubníků, v.300mm,ocel.žár.poz.,kotvení,doplňky,detaily,D+M</t>
  </si>
  <si>
    <t>Položkový soupis prací, dodávek a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</si>
</sst>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17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2" borderId="2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2" borderId="28" xfId="0" applyNumberFormat="1" applyFont="1" applyFill="1" applyBorder="1" applyAlignment="1">
      <alignment horizontal="center" vertical="center" wrapText="1" shrinkToFit="1"/>
    </xf>
    <xf numFmtId="3" fontId="7" fillId="2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2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2" borderId="42" xfId="0" applyFill="1" applyBorder="1"/>
    <xf numFmtId="0" fontId="0" fillId="2" borderId="41" xfId="0" applyFill="1" applyBorder="1"/>
    <xf numFmtId="0" fontId="0" fillId="2" borderId="36" xfId="0" applyFill="1" applyBorder="1"/>
    <xf numFmtId="0" fontId="16" fillId="0" borderId="0" xfId="0" applyFont="1"/>
    <xf numFmtId="0" fontId="0" fillId="2" borderId="46" xfId="0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0" fillId="2" borderId="38" xfId="0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0" fillId="2" borderId="47" xfId="0" applyFill="1" applyBorder="1"/>
    <xf numFmtId="0" fontId="0" fillId="2" borderId="49" xfId="0" applyFill="1" applyBorder="1" applyAlignment="1">
      <alignment vertical="top"/>
    </xf>
    <xf numFmtId="49" fontId="0" fillId="2" borderId="49" xfId="0" applyNumberFormat="1" applyFill="1" applyBorder="1" applyAlignment="1">
      <alignment vertical="top"/>
    </xf>
    <xf numFmtId="49" fontId="0" fillId="2" borderId="46" xfId="0" applyNumberFormat="1" applyFill="1" applyBorder="1" applyAlignment="1">
      <alignment vertical="top"/>
    </xf>
    <xf numFmtId="4" fontId="0" fillId="2" borderId="46" xfId="0" applyNumberFormat="1" applyFill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2" borderId="48" xfId="0" applyFill="1" applyBorder="1" applyAlignment="1">
      <alignment horizontal="center" wrapText="1"/>
    </xf>
    <xf numFmtId="0" fontId="0" fillId="2" borderId="46" xfId="0" applyFill="1" applyBorder="1" applyAlignment="1">
      <alignment horizontal="center" vertical="top"/>
    </xf>
    <xf numFmtId="0" fontId="16" fillId="0" borderId="33" xfId="0" applyFont="1" applyBorder="1" applyAlignment="1">
      <alignment horizontal="center" vertical="top" shrinkToFit="1"/>
    </xf>
    <xf numFmtId="0" fontId="0" fillId="2" borderId="38" xfId="0" applyFill="1" applyBorder="1" applyAlignment="1">
      <alignment horizontal="center" vertical="top" shrinkToFit="1"/>
    </xf>
    <xf numFmtId="0" fontId="0" fillId="2" borderId="35" xfId="0" applyFill="1" applyBorder="1" applyAlignment="1">
      <alignment horizontal="center" wrapText="1"/>
    </xf>
    <xf numFmtId="49" fontId="0" fillId="0" borderId="39" xfId="0" applyNumberForma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/>
    <xf numFmtId="0" fontId="16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4" fontId="16" fillId="0" borderId="38" xfId="0" applyNumberFormat="1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2" borderId="38" xfId="0" applyNumberFormat="1" applyFill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8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38" xfId="0" applyFont="1" applyBorder="1" applyAlignment="1">
      <alignment horizontal="center" vertical="top" shrinkToFit="1"/>
    </xf>
    <xf numFmtId="4" fontId="0" fillId="2" borderId="35" xfId="0" applyNumberFormat="1" applyFill="1" applyBorder="1"/>
    <xf numFmtId="4" fontId="17" fillId="0" borderId="33" xfId="0" applyNumberFormat="1" applyFont="1" applyBorder="1" applyAlignment="1">
      <alignment vertical="top" wrapText="1" shrinkToFit="1"/>
    </xf>
    <xf numFmtId="4" fontId="18" fillId="0" borderId="33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4" fontId="8" fillId="2" borderId="12" xfId="0" applyNumberFormat="1" applyFont="1" applyFill="1" applyBorder="1" applyAlignment="1">
      <alignment vertical="top"/>
    </xf>
    <xf numFmtId="0" fontId="0" fillId="2" borderId="35" xfId="0" applyFill="1" applyBorder="1" applyAlignment="1">
      <alignment horizontal="center"/>
    </xf>
    <xf numFmtId="0" fontId="16" fillId="0" borderId="34" xfId="0" applyFont="1" applyBorder="1" applyAlignment="1">
      <alignment horizontal="center" vertical="top" shrinkToFit="1"/>
    </xf>
    <xf numFmtId="0" fontId="0" fillId="2" borderId="37" xfId="0" applyFill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18" fillId="0" borderId="34" xfId="0" applyNumberFormat="1" applyFont="1" applyBorder="1" applyAlignment="1">
      <alignment horizontal="center" vertical="top" wrapText="1" shrinkToFit="1"/>
    </xf>
    <xf numFmtId="0" fontId="8" fillId="2" borderId="12" xfId="0" applyFont="1" applyFill="1" applyBorder="1" applyAlignment="1">
      <alignment horizontal="center" vertical="top"/>
    </xf>
    <xf numFmtId="0" fontId="0" fillId="2" borderId="35" xfId="0" applyFill="1" applyBorder="1" applyAlignment="1">
      <alignment vertical="top"/>
    </xf>
    <xf numFmtId="49" fontId="0" fillId="2" borderId="35" xfId="0" applyNumberFormat="1" applyFill="1" applyBorder="1" applyAlignment="1">
      <alignment vertical="top"/>
    </xf>
    <xf numFmtId="0" fontId="17" fillId="0" borderId="38" xfId="0" quotePrefix="1" applyNumberFormat="1" applyFont="1" applyBorder="1" applyAlignment="1">
      <alignment horizontal="left" vertical="top" wrapText="1"/>
    </xf>
    <xf numFmtId="0" fontId="17" fillId="0" borderId="37" xfId="0" applyNumberFormat="1" applyFont="1" applyBorder="1" applyAlignment="1">
      <alignment horizontal="center" vertical="top" wrapText="1" shrinkToFit="1"/>
    </xf>
    <xf numFmtId="4" fontId="17" fillId="0" borderId="38" xfId="0" applyNumberFormat="1" applyFont="1" applyBorder="1" applyAlignment="1">
      <alignment vertical="top" wrapText="1" shrinkToFit="1"/>
    </xf>
    <xf numFmtId="0" fontId="0" fillId="0" borderId="44" xfId="0" applyFont="1" applyBorder="1" applyAlignment="1">
      <alignment vertical="top"/>
    </xf>
    <xf numFmtId="49" fontId="0" fillId="0" borderId="40" xfId="0" applyNumberFormat="1" applyBorder="1" applyAlignment="1">
      <alignment vertical="top"/>
    </xf>
    <xf numFmtId="0" fontId="0" fillId="2" borderId="45" xfId="0" applyFill="1" applyBorder="1" applyAlignment="1">
      <alignment vertical="top"/>
    </xf>
    <xf numFmtId="49" fontId="0" fillId="2" borderId="42" xfId="0" applyNumberFormat="1" applyFill="1" applyBorder="1" applyAlignment="1">
      <alignment vertical="top"/>
    </xf>
    <xf numFmtId="4" fontId="0" fillId="2" borderId="42" xfId="0" applyNumberFormat="1" applyFill="1" applyBorder="1"/>
    <xf numFmtId="0" fontId="0" fillId="2" borderId="42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4" fontId="0" fillId="2" borderId="46" xfId="0" applyNumberFormat="1" applyFill="1" applyBorder="1" applyAlignment="1">
      <alignment vertical="top"/>
    </xf>
    <xf numFmtId="0" fontId="16" fillId="0" borderId="0" xfId="0" applyFont="1"/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3" xfId="0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0" fontId="0" fillId="5" borderId="51" xfId="0" applyFill="1" applyBorder="1" applyAlignment="1">
      <alignment horizontal="left" vertical="top"/>
    </xf>
    <xf numFmtId="49" fontId="0" fillId="5" borderId="52" xfId="0" applyNumberFormat="1" applyFill="1" applyBorder="1" applyAlignment="1">
      <alignment horizontal="left" vertical="top"/>
    </xf>
    <xf numFmtId="49" fontId="0" fillId="5" borderId="52" xfId="0" applyNumberFormat="1" applyFill="1" applyBorder="1" applyAlignment="1">
      <alignment horizontal="left" vertical="top" wrapText="1"/>
    </xf>
    <xf numFmtId="0" fontId="0" fillId="5" borderId="52" xfId="0" applyFill="1" applyBorder="1" applyAlignment="1">
      <alignment horizontal="left" vertical="top"/>
    </xf>
    <xf numFmtId="4" fontId="0" fillId="5" borderId="52" xfId="0" applyNumberFormat="1" applyFill="1" applyBorder="1" applyAlignment="1">
      <alignment horizontal="center" vertical="top"/>
    </xf>
    <xf numFmtId="0" fontId="0" fillId="5" borderId="53" xfId="0" applyFill="1" applyBorder="1" applyAlignment="1">
      <alignment horizontal="center" vertical="top"/>
    </xf>
    <xf numFmtId="0" fontId="0" fillId="5" borderId="51" xfId="0" applyFill="1" applyBorder="1" applyAlignment="1">
      <alignment horizontal="center" vertical="top"/>
    </xf>
    <xf numFmtId="0" fontId="0" fillId="5" borderId="54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left" vertical="top"/>
    </xf>
    <xf numFmtId="49" fontId="0" fillId="5" borderId="55" xfId="0" applyNumberFormat="1" applyFill="1" applyBorder="1" applyAlignment="1">
      <alignment horizontal="left" vertical="top"/>
    </xf>
    <xf numFmtId="4" fontId="0" fillId="0" borderId="54" xfId="0" applyNumberFormat="1" applyBorder="1" applyAlignment="1">
      <alignment horizontal="center" vertical="top"/>
    </xf>
    <xf numFmtId="0" fontId="0" fillId="5" borderId="9" xfId="0" applyFill="1" applyBorder="1" applyAlignment="1">
      <alignment horizontal="left" vertical="top"/>
    </xf>
    <xf numFmtId="0" fontId="0" fillId="5" borderId="10" xfId="0" applyNumberFormat="1" applyFill="1" applyBorder="1" applyAlignment="1">
      <alignment horizontal="left" vertical="top"/>
    </xf>
    <xf numFmtId="0" fontId="0" fillId="5" borderId="38" xfId="0" applyNumberFormat="1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shrinkToFit="1"/>
    </xf>
    <xf numFmtId="4" fontId="0" fillId="5" borderId="38" xfId="0" applyNumberFormat="1" applyFill="1" applyBorder="1" applyAlignment="1">
      <alignment horizontal="right" vertical="top" shrinkToFit="1"/>
    </xf>
    <xf numFmtId="4" fontId="0" fillId="5" borderId="49" xfId="0" applyNumberFormat="1" applyFill="1" applyBorder="1" applyAlignment="1">
      <alignment horizontal="right" vertical="top" shrinkToFit="1"/>
    </xf>
    <xf numFmtId="4" fontId="0" fillId="5" borderId="50" xfId="0" applyNumberFormat="1" applyFill="1" applyBorder="1" applyAlignment="1">
      <alignment horizontal="right" vertical="top" shrinkToFit="1"/>
    </xf>
    <xf numFmtId="4" fontId="0" fillId="5" borderId="57" xfId="0" applyNumberFormat="1" applyFill="1" applyBorder="1" applyAlignment="1">
      <alignment horizontal="center" vertical="top" shrinkToFit="1"/>
    </xf>
    <xf numFmtId="0" fontId="16" fillId="0" borderId="1" xfId="0" applyFont="1" applyBorder="1" applyAlignment="1">
      <alignment horizontal="left" vertical="top"/>
    </xf>
    <xf numFmtId="0" fontId="16" fillId="0" borderId="26" xfId="0" applyNumberFormat="1" applyFont="1" applyBorder="1" applyAlignment="1">
      <alignment horizontal="left" vertical="top"/>
    </xf>
    <xf numFmtId="0" fontId="16" fillId="0" borderId="33" xfId="0" applyFont="1" applyBorder="1" applyAlignment="1">
      <alignment horizontal="left" vertical="top" shrinkToFit="1"/>
    </xf>
    <xf numFmtId="4" fontId="16" fillId="0" borderId="33" xfId="0" applyNumberFormat="1" applyFont="1" applyBorder="1" applyAlignment="1">
      <alignment horizontal="right" vertical="top" shrinkToFit="1"/>
    </xf>
    <xf numFmtId="4" fontId="16" fillId="6" borderId="33" xfId="0" applyNumberFormat="1" applyFont="1" applyFill="1" applyBorder="1" applyAlignment="1" applyProtection="1">
      <alignment horizontal="right" vertical="top" shrinkToFit="1"/>
      <protection locked="0"/>
    </xf>
    <xf numFmtId="4" fontId="16" fillId="0" borderId="58" xfId="0" applyNumberFormat="1" applyFont="1" applyBorder="1" applyAlignment="1">
      <alignment horizontal="center" vertical="top" shrinkToFit="1"/>
    </xf>
    <xf numFmtId="4" fontId="0" fillId="5" borderId="10" xfId="0" applyNumberFormat="1" applyFill="1" applyBorder="1" applyAlignment="1">
      <alignment horizontal="right" vertical="top" shrinkToFit="1"/>
    </xf>
    <xf numFmtId="4" fontId="0" fillId="5" borderId="37" xfId="0" applyNumberFormat="1" applyFill="1" applyBorder="1" applyAlignment="1">
      <alignment horizontal="right" vertical="top" shrinkToFi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7" borderId="11" xfId="0" applyNumberFormat="1" applyFont="1" applyFill="1" applyBorder="1" applyAlignment="1">
      <alignment horizontal="left" vertical="top" wrapText="1"/>
    </xf>
    <xf numFmtId="0" fontId="11" fillId="7" borderId="7" xfId="0" applyFont="1" applyFill="1" applyBorder="1"/>
    <xf numFmtId="4" fontId="11" fillId="7" borderId="7" xfId="0" applyNumberFormat="1" applyFont="1" applyFill="1" applyBorder="1" applyAlignment="1">
      <alignment horizontal="right"/>
    </xf>
    <xf numFmtId="4" fontId="11" fillId="7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4" fontId="7" fillId="0" borderId="33" xfId="0" applyNumberFormat="1" applyFont="1" applyBorder="1" applyAlignment="1">
      <alignment vertical="center"/>
    </xf>
    <xf numFmtId="0" fontId="17" fillId="0" borderId="33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/>
    </xf>
    <xf numFmtId="0" fontId="16" fillId="0" borderId="10" xfId="0" applyNumberFormat="1" applyFont="1" applyBorder="1" applyAlignment="1">
      <alignment horizontal="left" vertical="top"/>
    </xf>
    <xf numFmtId="0" fontId="16" fillId="0" borderId="38" xfId="0" applyNumberFormat="1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shrinkToFit="1"/>
    </xf>
    <xf numFmtId="4" fontId="16" fillId="0" borderId="38" xfId="0" applyNumberFormat="1" applyFont="1" applyBorder="1" applyAlignment="1">
      <alignment horizontal="right" vertical="top" shrinkToFit="1"/>
    </xf>
    <xf numFmtId="4" fontId="16" fillId="6" borderId="38" xfId="0" applyNumberFormat="1" applyFont="1" applyFill="1" applyBorder="1" applyAlignment="1" applyProtection="1">
      <alignment horizontal="right" vertical="top" shrinkToFit="1"/>
      <protection locked="0"/>
    </xf>
    <xf numFmtId="4" fontId="16" fillId="0" borderId="57" xfId="0" applyNumberFormat="1" applyFont="1" applyBorder="1" applyAlignment="1">
      <alignment horizontal="center" vertical="top" shrinkToFi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2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49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 shrinkToFit="1"/>
    </xf>
    <xf numFmtId="164" fontId="19" fillId="0" borderId="0" xfId="0" applyNumberFormat="1" applyFont="1" applyBorder="1" applyAlignment="1">
      <alignment horizontal="left" vertical="top" wrapText="1" shrinkToFit="1"/>
    </xf>
    <xf numFmtId="4" fontId="19" fillId="0" borderId="0" xfId="0" applyNumberFormat="1" applyFont="1" applyBorder="1" applyAlignment="1">
      <alignment horizontal="left" vertical="top" wrapText="1" shrinkToFit="1"/>
    </xf>
    <xf numFmtId="4" fontId="19" fillId="0" borderId="34" xfId="0" applyNumberFormat="1" applyFont="1" applyBorder="1" applyAlignment="1">
      <alignment horizontal="left" vertical="top" wrapText="1" shrinkToFit="1"/>
    </xf>
    <xf numFmtId="0" fontId="0" fillId="5" borderId="56" xfId="0" applyFill="1" applyBorder="1" applyAlignment="1">
      <alignment horizontal="left" vertical="top" wrapText="1"/>
    </xf>
    <xf numFmtId="0" fontId="0" fillId="5" borderId="56" xfId="0" applyFill="1" applyBorder="1" applyAlignment="1">
      <alignment horizontal="left" vertical="top"/>
    </xf>
    <xf numFmtId="164" fontId="0" fillId="5" borderId="56" xfId="0" applyNumberFormat="1" applyFill="1" applyBorder="1" applyAlignment="1">
      <alignment horizontal="left" vertical="top"/>
    </xf>
    <xf numFmtId="4" fontId="0" fillId="5" borderId="56" xfId="0" applyNumberForma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S%20Stavitel%202016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view="pageBreakPreview" topLeftCell="B1" zoomScale="75" zoomScaleNormal="100" zoomScaleSheetLayoutView="75" workbookViewId="0">
      <selection activeCell="L16" sqref="L1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34</v>
      </c>
      <c r="B1" s="287" t="s">
        <v>376</v>
      </c>
      <c r="C1" s="288"/>
      <c r="D1" s="288"/>
      <c r="E1" s="288"/>
      <c r="F1" s="288"/>
      <c r="G1" s="288"/>
      <c r="H1" s="288"/>
      <c r="I1" s="288"/>
      <c r="J1" s="289"/>
    </row>
    <row r="2" spans="1:15" ht="23.25" customHeight="1" x14ac:dyDescent="0.2">
      <c r="A2" s="4"/>
      <c r="B2" s="81" t="s">
        <v>36</v>
      </c>
      <c r="C2" s="82"/>
      <c r="D2" s="302" t="s">
        <v>268</v>
      </c>
      <c r="E2" s="303"/>
      <c r="F2" s="303"/>
      <c r="G2" s="303"/>
      <c r="H2" s="303"/>
      <c r="I2" s="303"/>
      <c r="J2" s="304"/>
      <c r="O2" s="2"/>
    </row>
    <row r="3" spans="1:15" ht="23.25" customHeight="1" x14ac:dyDescent="0.2">
      <c r="A3" s="4"/>
      <c r="B3" s="83" t="s">
        <v>38</v>
      </c>
      <c r="C3" s="84"/>
      <c r="D3" s="299" t="s">
        <v>319</v>
      </c>
      <c r="E3" s="300"/>
      <c r="F3" s="300"/>
      <c r="G3" s="300"/>
      <c r="H3" s="300"/>
      <c r="I3" s="300"/>
      <c r="J3" s="301"/>
    </row>
    <row r="4" spans="1:15" ht="23.25" customHeight="1" x14ac:dyDescent="0.2">
      <c r="A4" s="4"/>
      <c r="B4" s="85" t="s">
        <v>39</v>
      </c>
      <c r="C4" s="86"/>
      <c r="D4" s="305" t="s">
        <v>269</v>
      </c>
      <c r="E4" s="306"/>
      <c r="F4" s="306"/>
      <c r="G4" s="306"/>
      <c r="H4" s="306"/>
      <c r="I4" s="306"/>
      <c r="J4" s="307"/>
    </row>
    <row r="5" spans="1:15" ht="24" customHeight="1" x14ac:dyDescent="0.2">
      <c r="A5" s="4"/>
      <c r="B5" s="47" t="s">
        <v>21</v>
      </c>
      <c r="C5" s="5"/>
      <c r="D5" s="87"/>
      <c r="E5" s="26"/>
      <c r="F5" s="26"/>
      <c r="G5" s="26"/>
      <c r="H5" s="251" t="s">
        <v>309</v>
      </c>
      <c r="I5" s="87" t="s">
        <v>310</v>
      </c>
      <c r="J5" s="11"/>
    </row>
    <row r="6" spans="1:15" ht="15.75" customHeight="1" x14ac:dyDescent="0.2">
      <c r="A6" s="4"/>
      <c r="B6" s="41"/>
      <c r="C6" s="26"/>
      <c r="D6" s="87"/>
      <c r="E6" s="26"/>
      <c r="F6" s="26"/>
      <c r="G6" s="26"/>
      <c r="H6" s="251" t="s">
        <v>311</v>
      </c>
      <c r="I6" s="87" t="s">
        <v>312</v>
      </c>
      <c r="J6" s="11"/>
    </row>
    <row r="7" spans="1:15" ht="15.75" customHeight="1" x14ac:dyDescent="0.2">
      <c r="A7" s="4"/>
      <c r="B7" s="42"/>
      <c r="C7" s="88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31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32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98"/>
      <c r="E11" s="298"/>
      <c r="F11" s="298"/>
      <c r="G11" s="298"/>
      <c r="H11" s="28" t="s">
        <v>31</v>
      </c>
      <c r="I11" s="90"/>
      <c r="J11" s="11"/>
    </row>
    <row r="12" spans="1:15" ht="15.75" customHeight="1" x14ac:dyDescent="0.2">
      <c r="A12" s="4"/>
      <c r="B12" s="41"/>
      <c r="C12" s="26"/>
      <c r="D12" s="295"/>
      <c r="E12" s="295"/>
      <c r="F12" s="295"/>
      <c r="G12" s="295"/>
      <c r="H12" s="28" t="s">
        <v>32</v>
      </c>
      <c r="I12" s="90"/>
      <c r="J12" s="11"/>
    </row>
    <row r="13" spans="1:15" ht="15.75" customHeight="1" x14ac:dyDescent="0.2">
      <c r="A13" s="4"/>
      <c r="B13" s="42"/>
      <c r="C13" s="89"/>
      <c r="D13" s="296"/>
      <c r="E13" s="296"/>
      <c r="F13" s="296"/>
      <c r="G13" s="29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29</v>
      </c>
      <c r="C15" s="72"/>
      <c r="D15" s="53"/>
      <c r="E15" s="297"/>
      <c r="F15" s="297"/>
      <c r="G15" s="293"/>
      <c r="H15" s="293"/>
      <c r="I15" s="293" t="s">
        <v>28</v>
      </c>
      <c r="J15" s="294"/>
    </row>
    <row r="16" spans="1:15" ht="23.25" customHeight="1" x14ac:dyDescent="0.2">
      <c r="A16" s="133" t="s">
        <v>23</v>
      </c>
      <c r="B16" s="134" t="s">
        <v>23</v>
      </c>
      <c r="C16" s="58"/>
      <c r="D16" s="59"/>
      <c r="E16" s="277"/>
      <c r="F16" s="278"/>
      <c r="G16" s="277"/>
      <c r="H16" s="278"/>
      <c r="I16" s="277">
        <f>SUMIF(F47:F59,A16,I47:I59)+SUMIF(F47:F59,"PSU",I47:I59)</f>
        <v>0</v>
      </c>
      <c r="J16" s="279"/>
    </row>
    <row r="17" spans="1:10" ht="23.25" customHeight="1" x14ac:dyDescent="0.2">
      <c r="A17" s="133" t="s">
        <v>24</v>
      </c>
      <c r="B17" s="134" t="s">
        <v>24</v>
      </c>
      <c r="C17" s="58"/>
      <c r="D17" s="59"/>
      <c r="E17" s="277"/>
      <c r="F17" s="278"/>
      <c r="G17" s="277"/>
      <c r="H17" s="278"/>
      <c r="I17" s="277">
        <f>SUMIF(F47:F59,A17,I47:I59)</f>
        <v>0</v>
      </c>
      <c r="J17" s="279"/>
    </row>
    <row r="18" spans="1:10" ht="23.25" customHeight="1" x14ac:dyDescent="0.2">
      <c r="A18" s="133" t="s">
        <v>25</v>
      </c>
      <c r="B18" s="134" t="s">
        <v>25</v>
      </c>
      <c r="C18" s="58"/>
      <c r="D18" s="59"/>
      <c r="E18" s="277"/>
      <c r="F18" s="278"/>
      <c r="G18" s="277"/>
      <c r="H18" s="278"/>
      <c r="I18" s="277">
        <f>SUMIF(F47:F59,A18,I47:I59)</f>
        <v>0</v>
      </c>
      <c r="J18" s="279"/>
    </row>
    <row r="19" spans="1:10" ht="23.25" customHeight="1" x14ac:dyDescent="0.2">
      <c r="A19" s="133" t="s">
        <v>62</v>
      </c>
      <c r="B19" s="134" t="s">
        <v>26</v>
      </c>
      <c r="C19" s="58"/>
      <c r="D19" s="59"/>
      <c r="E19" s="277"/>
      <c r="F19" s="278"/>
      <c r="G19" s="277"/>
      <c r="H19" s="278"/>
      <c r="I19" s="277">
        <f>'VN+ON'!F3</f>
        <v>0</v>
      </c>
      <c r="J19" s="279"/>
    </row>
    <row r="20" spans="1:10" ht="23.25" customHeight="1" x14ac:dyDescent="0.2">
      <c r="A20" s="133" t="s">
        <v>63</v>
      </c>
      <c r="B20" s="134" t="s">
        <v>27</v>
      </c>
      <c r="C20" s="58"/>
      <c r="D20" s="59"/>
      <c r="E20" s="277"/>
      <c r="F20" s="278"/>
      <c r="G20" s="277"/>
      <c r="H20" s="278"/>
      <c r="I20" s="277">
        <f>'VN+ON'!F13</f>
        <v>0</v>
      </c>
      <c r="J20" s="279"/>
    </row>
    <row r="21" spans="1:10" ht="23.25" customHeight="1" x14ac:dyDescent="0.2">
      <c r="A21" s="4"/>
      <c r="B21" s="74" t="s">
        <v>28</v>
      </c>
      <c r="C21" s="75"/>
      <c r="D21" s="76"/>
      <c r="E21" s="285"/>
      <c r="F21" s="309"/>
      <c r="G21" s="285"/>
      <c r="H21" s="309"/>
      <c r="I21" s="285">
        <f>SUM(I16:J20)</f>
        <v>0</v>
      </c>
      <c r="J21" s="286"/>
    </row>
    <row r="22" spans="1:10" ht="33" customHeight="1" x14ac:dyDescent="0.2">
      <c r="A22" s="4"/>
      <c r="B22" s="65" t="s">
        <v>30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83">
        <v>0</v>
      </c>
      <c r="H23" s="284"/>
      <c r="I23" s="284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81">
        <f>ZakladDPHSni*SazbaDPH1/100</f>
        <v>0</v>
      </c>
      <c r="H24" s="282"/>
      <c r="I24" s="282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83">
        <f>I21</f>
        <v>0</v>
      </c>
      <c r="H25" s="284"/>
      <c r="I25" s="284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90">
        <f>ZakladDPHZakl*SazbaDPH2/100</f>
        <v>0</v>
      </c>
      <c r="H26" s="291"/>
      <c r="I26" s="291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92">
        <f>0</f>
        <v>0</v>
      </c>
      <c r="H27" s="292"/>
      <c r="I27" s="292"/>
      <c r="J27" s="63" t="str">
        <f t="shared" si="0"/>
        <v>CZK</v>
      </c>
    </row>
    <row r="28" spans="1:10" ht="27.75" hidden="1" customHeight="1" thickBot="1" x14ac:dyDescent="0.25">
      <c r="A28" s="4"/>
      <c r="B28" s="108" t="s">
        <v>22</v>
      </c>
      <c r="C28" s="109"/>
      <c r="D28" s="109"/>
      <c r="E28" s="110"/>
      <c r="F28" s="111"/>
      <c r="G28" s="310" t="e">
        <f>ZakladDPHSniVypocet+ZakladDPHZaklVypocet</f>
        <v>#REF!</v>
      </c>
      <c r="H28" s="310"/>
      <c r="I28" s="310"/>
      <c r="J28" s="112" t="str">
        <f t="shared" si="0"/>
        <v>CZK</v>
      </c>
    </row>
    <row r="29" spans="1:10" ht="27.75" customHeight="1" thickBot="1" x14ac:dyDescent="0.25">
      <c r="A29" s="4"/>
      <c r="B29" s="108" t="s">
        <v>33</v>
      </c>
      <c r="C29" s="113"/>
      <c r="D29" s="113"/>
      <c r="E29" s="113"/>
      <c r="F29" s="113"/>
      <c r="G29" s="308">
        <f>ZakladDPHSni+DPHSni+ZakladDPHZakl+DPHZakl+Zaokrouhleni</f>
        <v>0</v>
      </c>
      <c r="H29" s="308"/>
      <c r="I29" s="308"/>
      <c r="J29" s="114" t="s">
        <v>41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42934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80" t="s">
        <v>2</v>
      </c>
      <c r="E35" s="280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0"/>
      <c r="G37" s="100"/>
      <c r="H37" s="100"/>
      <c r="I37" s="100"/>
      <c r="J37" s="3"/>
    </row>
    <row r="38" spans="1:10" ht="25.5" hidden="1" customHeight="1" x14ac:dyDescent="0.2">
      <c r="A38" s="92" t="s">
        <v>35</v>
      </c>
      <c r="B38" s="94" t="s">
        <v>16</v>
      </c>
      <c r="C38" s="95" t="s">
        <v>5</v>
      </c>
      <c r="D38" s="96"/>
      <c r="E38" s="96"/>
      <c r="F38" s="101" t="str">
        <f>B23</f>
        <v>Základ pro sníženou DPH</v>
      </c>
      <c r="G38" s="101" t="str">
        <f>B25</f>
        <v>Základ pro základní DPH</v>
      </c>
      <c r="H38" s="102" t="s">
        <v>17</v>
      </c>
      <c r="I38" s="102" t="s">
        <v>1</v>
      </c>
      <c r="J38" s="97" t="s">
        <v>0</v>
      </c>
    </row>
    <row r="39" spans="1:10" ht="25.5" hidden="1" customHeight="1" x14ac:dyDescent="0.2">
      <c r="A39" s="92">
        <v>1</v>
      </c>
      <c r="B39" s="98"/>
      <c r="C39" s="268"/>
      <c r="D39" s="269"/>
      <c r="E39" s="269"/>
      <c r="F39" s="103" t="e">
        <f>' Pol'!P289</f>
        <v>#REF!</v>
      </c>
      <c r="G39" s="104" t="e">
        <f>' Pol'!Q289</f>
        <v>#REF!</v>
      </c>
      <c r="H39" s="105" t="e">
        <f>(F39*SazbaDPH1/100)+(G39*SazbaDPH2/100)</f>
        <v>#REF!</v>
      </c>
      <c r="I39" s="105" t="e">
        <f>F39+G39+H39</f>
        <v>#REF!</v>
      </c>
      <c r="J39" s="99" t="e">
        <f>IF(CenaCelkemVypocet=0,"",I39/CenaCelkemVypocet*100)</f>
        <v>#REF!</v>
      </c>
    </row>
    <row r="40" spans="1:10" ht="25.5" hidden="1" customHeight="1" x14ac:dyDescent="0.2">
      <c r="A40" s="92"/>
      <c r="B40" s="270" t="s">
        <v>40</v>
      </c>
      <c r="C40" s="271"/>
      <c r="D40" s="271"/>
      <c r="E40" s="272"/>
      <c r="F40" s="106" t="e">
        <f>SUMIF(A39:A39,"=1",F39:F39)</f>
        <v>#REF!</v>
      </c>
      <c r="G40" s="107" t="e">
        <f>SUMIF(A39:A39,"=1",G39:G39)</f>
        <v>#REF!</v>
      </c>
      <c r="H40" s="107" t="e">
        <f>SUMIF(A39:A39,"=1",H39:H39)</f>
        <v>#REF!</v>
      </c>
      <c r="I40" s="107" t="e">
        <f>SUMIF(A39:A39,"=1",I39:I39)</f>
        <v>#REF!</v>
      </c>
      <c r="J40" s="93" t="e">
        <f>SUMIF(A39:A39,"=1",J39:J39)</f>
        <v>#REF!</v>
      </c>
    </row>
    <row r="44" spans="1:10" ht="15.75" x14ac:dyDescent="0.25">
      <c r="B44" s="115" t="s">
        <v>42</v>
      </c>
    </row>
    <row r="46" spans="1:10" ht="25.5" customHeight="1" x14ac:dyDescent="0.2">
      <c r="A46" s="116"/>
      <c r="B46" s="120" t="s">
        <v>16</v>
      </c>
      <c r="C46" s="120" t="s">
        <v>5</v>
      </c>
      <c r="D46" s="121"/>
      <c r="E46" s="121"/>
      <c r="F46" s="124" t="s">
        <v>43</v>
      </c>
      <c r="G46" s="124"/>
      <c r="H46" s="124"/>
      <c r="I46" s="273" t="s">
        <v>28</v>
      </c>
      <c r="J46" s="273"/>
    </row>
    <row r="47" spans="1:10" ht="25.5" customHeight="1" x14ac:dyDescent="0.2">
      <c r="A47" s="117"/>
      <c r="B47" s="125" t="s">
        <v>44</v>
      </c>
      <c r="C47" s="275" t="s">
        <v>45</v>
      </c>
      <c r="D47" s="276"/>
      <c r="E47" s="276"/>
      <c r="F47" s="126" t="s">
        <v>23</v>
      </c>
      <c r="G47" s="127"/>
      <c r="H47" s="127"/>
      <c r="I47" s="274">
        <f>' Pol'!G8</f>
        <v>0</v>
      </c>
      <c r="J47" s="274"/>
    </row>
    <row r="48" spans="1:10" ht="25.5" customHeight="1" x14ac:dyDescent="0.2">
      <c r="A48" s="117"/>
      <c r="B48" s="119" t="s">
        <v>321</v>
      </c>
      <c r="C48" s="262" t="s">
        <v>322</v>
      </c>
      <c r="D48" s="263"/>
      <c r="E48" s="263"/>
      <c r="F48" s="128" t="s">
        <v>23</v>
      </c>
      <c r="G48" s="252"/>
      <c r="H48" s="252"/>
      <c r="I48" s="261">
        <f>' Pol'!G11</f>
        <v>0</v>
      </c>
      <c r="J48" s="261"/>
    </row>
    <row r="49" spans="1:10" ht="25.5" customHeight="1" x14ac:dyDescent="0.2">
      <c r="A49" s="117"/>
      <c r="B49" s="119" t="s">
        <v>326</v>
      </c>
      <c r="C49" s="262" t="s">
        <v>327</v>
      </c>
      <c r="D49" s="263"/>
      <c r="E49" s="263"/>
      <c r="F49" s="128" t="s">
        <v>23</v>
      </c>
      <c r="G49" s="252"/>
      <c r="H49" s="252"/>
      <c r="I49" s="261">
        <f>' Pol'!G14</f>
        <v>0</v>
      </c>
      <c r="J49" s="261"/>
    </row>
    <row r="50" spans="1:10" ht="25.5" customHeight="1" x14ac:dyDescent="0.2">
      <c r="A50" s="117"/>
      <c r="B50" s="119" t="s">
        <v>334</v>
      </c>
      <c r="C50" s="262" t="s">
        <v>335</v>
      </c>
      <c r="D50" s="263"/>
      <c r="E50" s="263"/>
      <c r="F50" s="128" t="s">
        <v>23</v>
      </c>
      <c r="G50" s="252"/>
      <c r="H50" s="252"/>
      <c r="I50" s="261">
        <f>' Pol'!G22</f>
        <v>0</v>
      </c>
      <c r="J50" s="261"/>
    </row>
    <row r="51" spans="1:10" ht="25.5" customHeight="1" x14ac:dyDescent="0.2">
      <c r="A51" s="117"/>
      <c r="B51" s="119" t="s">
        <v>46</v>
      </c>
      <c r="C51" s="262" t="s">
        <v>47</v>
      </c>
      <c r="D51" s="263"/>
      <c r="E51" s="263"/>
      <c r="F51" s="128" t="s">
        <v>23</v>
      </c>
      <c r="G51" s="129"/>
      <c r="H51" s="129"/>
      <c r="I51" s="261">
        <f>' Pol'!G28</f>
        <v>0</v>
      </c>
      <c r="J51" s="261"/>
    </row>
    <row r="52" spans="1:10" ht="25.5" customHeight="1" x14ac:dyDescent="0.2">
      <c r="A52" s="117"/>
      <c r="B52" s="119" t="s">
        <v>48</v>
      </c>
      <c r="C52" s="262" t="s">
        <v>49</v>
      </c>
      <c r="D52" s="263"/>
      <c r="E52" s="263"/>
      <c r="F52" s="128" t="s">
        <v>23</v>
      </c>
      <c r="G52" s="129"/>
      <c r="H52" s="129"/>
      <c r="I52" s="261">
        <f>' Pol'!G36</f>
        <v>0</v>
      </c>
      <c r="J52" s="261"/>
    </row>
    <row r="53" spans="1:10" ht="25.5" customHeight="1" x14ac:dyDescent="0.2">
      <c r="A53" s="117"/>
      <c r="B53" s="119" t="s">
        <v>50</v>
      </c>
      <c r="C53" s="262" t="s">
        <v>51</v>
      </c>
      <c r="D53" s="263"/>
      <c r="E53" s="263"/>
      <c r="F53" s="128" t="s">
        <v>23</v>
      </c>
      <c r="G53" s="129"/>
      <c r="H53" s="129"/>
      <c r="I53" s="261">
        <f>' Pol'!G117</f>
        <v>0</v>
      </c>
      <c r="J53" s="261"/>
    </row>
    <row r="54" spans="1:10" ht="25.5" customHeight="1" x14ac:dyDescent="0.2">
      <c r="A54" s="117"/>
      <c r="B54" s="119" t="s">
        <v>52</v>
      </c>
      <c r="C54" s="262" t="s">
        <v>53</v>
      </c>
      <c r="D54" s="263"/>
      <c r="E54" s="263"/>
      <c r="F54" s="128" t="s">
        <v>24</v>
      </c>
      <c r="G54" s="129"/>
      <c r="H54" s="129"/>
      <c r="I54" s="261">
        <f>' Pol'!G120</f>
        <v>0</v>
      </c>
      <c r="J54" s="261"/>
    </row>
    <row r="55" spans="1:10" ht="25.5" customHeight="1" x14ac:dyDescent="0.2">
      <c r="A55" s="117"/>
      <c r="B55" s="119" t="s">
        <v>54</v>
      </c>
      <c r="C55" s="262" t="s">
        <v>55</v>
      </c>
      <c r="D55" s="263"/>
      <c r="E55" s="263"/>
      <c r="F55" s="128" t="s">
        <v>24</v>
      </c>
      <c r="G55" s="129"/>
      <c r="H55" s="129"/>
      <c r="I55" s="261">
        <f>' Pol'!G214</f>
        <v>0</v>
      </c>
      <c r="J55" s="261"/>
    </row>
    <row r="56" spans="1:10" ht="25.5" customHeight="1" x14ac:dyDescent="0.2">
      <c r="A56" s="117"/>
      <c r="B56" s="119" t="s">
        <v>56</v>
      </c>
      <c r="C56" s="262" t="s">
        <v>57</v>
      </c>
      <c r="D56" s="263"/>
      <c r="E56" s="263"/>
      <c r="F56" s="128" t="s">
        <v>24</v>
      </c>
      <c r="G56" s="129"/>
      <c r="H56" s="129"/>
      <c r="I56" s="261">
        <f>' Pol'!G256</f>
        <v>0</v>
      </c>
      <c r="J56" s="261"/>
    </row>
    <row r="57" spans="1:10" ht="25.5" customHeight="1" x14ac:dyDescent="0.2">
      <c r="A57" s="117"/>
      <c r="B57" s="119" t="s">
        <v>58</v>
      </c>
      <c r="C57" s="262" t="s">
        <v>59</v>
      </c>
      <c r="D57" s="263"/>
      <c r="E57" s="263"/>
      <c r="F57" s="128" t="s">
        <v>24</v>
      </c>
      <c r="G57" s="129"/>
      <c r="H57" s="129"/>
      <c r="I57" s="261">
        <f>' Pol'!G262</f>
        <v>0</v>
      </c>
      <c r="J57" s="261"/>
    </row>
    <row r="58" spans="1:10" ht="25.5" customHeight="1" x14ac:dyDescent="0.2">
      <c r="A58" s="117"/>
      <c r="B58" s="119" t="s">
        <v>60</v>
      </c>
      <c r="C58" s="262" t="s">
        <v>61</v>
      </c>
      <c r="D58" s="263"/>
      <c r="E58" s="263"/>
      <c r="F58" s="128" t="s">
        <v>25</v>
      </c>
      <c r="G58" s="129"/>
      <c r="H58" s="129"/>
      <c r="I58" s="261">
        <f>' Pol'!G280</f>
        <v>0</v>
      </c>
      <c r="J58" s="261"/>
    </row>
    <row r="59" spans="1:10" ht="25.5" customHeight="1" x14ac:dyDescent="0.2">
      <c r="A59" s="117"/>
      <c r="B59" s="215" t="s">
        <v>272</v>
      </c>
      <c r="C59" s="266" t="s">
        <v>273</v>
      </c>
      <c r="D59" s="267"/>
      <c r="E59" s="267"/>
      <c r="F59" s="216" t="s">
        <v>272</v>
      </c>
      <c r="G59" s="217"/>
      <c r="H59" s="217"/>
      <c r="I59" s="265">
        <f>'VN+ON'!F27</f>
        <v>0</v>
      </c>
      <c r="J59" s="265"/>
    </row>
    <row r="60" spans="1:10" ht="25.5" customHeight="1" x14ac:dyDescent="0.2">
      <c r="A60" s="118"/>
      <c r="B60" s="122" t="s">
        <v>1</v>
      </c>
      <c r="C60" s="122"/>
      <c r="D60" s="123"/>
      <c r="E60" s="123"/>
      <c r="F60" s="130"/>
      <c r="G60" s="131"/>
      <c r="H60" s="131"/>
      <c r="I60" s="264">
        <f>SUM(I47:I59)</f>
        <v>0</v>
      </c>
      <c r="J60" s="264"/>
    </row>
    <row r="61" spans="1:10" x14ac:dyDescent="0.2">
      <c r="F61" s="132"/>
      <c r="G61" s="91"/>
      <c r="H61" s="132"/>
      <c r="I61" s="91"/>
      <c r="J61" s="91"/>
    </row>
    <row r="62" spans="1:10" x14ac:dyDescent="0.2">
      <c r="F62" s="132"/>
      <c r="G62" s="91"/>
      <c r="H62" s="132"/>
      <c r="I62" s="91"/>
      <c r="J62" s="91"/>
    </row>
    <row r="63" spans="1:10" x14ac:dyDescent="0.2">
      <c r="F63" s="132"/>
      <c r="G63" s="91"/>
      <c r="H63" s="132"/>
      <c r="I63" s="91"/>
      <c r="J63" s="91"/>
    </row>
  </sheetData>
  <sheetProtection password="CCE1" sheet="1" objects="1" scenarios="1"/>
  <protectedRanges>
    <protectedRange sqref="I11:I12 D11:G13 C13" name="Oblast1"/>
  </protectedRanges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C48:E48"/>
    <mergeCell ref="I48:J48"/>
    <mergeCell ref="C49:E49"/>
    <mergeCell ref="I49:J49"/>
    <mergeCell ref="C50:E50"/>
    <mergeCell ref="I50:J50"/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G15:H15"/>
    <mergeCell ref="I15:J15"/>
    <mergeCell ref="D12:G12"/>
    <mergeCell ref="D13:G13"/>
    <mergeCell ref="E15:F15"/>
    <mergeCell ref="D11:G11"/>
    <mergeCell ref="D3:J3"/>
    <mergeCell ref="D2:J2"/>
    <mergeCell ref="D4:J4"/>
    <mergeCell ref="I51:J51"/>
    <mergeCell ref="C51:E51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60:J60"/>
    <mergeCell ref="I59:J59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311" t="s">
        <v>6</v>
      </c>
      <c r="B1" s="311"/>
      <c r="C1" s="312"/>
      <c r="D1" s="311"/>
      <c r="E1" s="311"/>
      <c r="F1" s="311"/>
      <c r="G1" s="311"/>
    </row>
    <row r="2" spans="1:7" ht="24.95" customHeight="1" x14ac:dyDescent="0.2">
      <c r="A2" s="79" t="s">
        <v>37</v>
      </c>
      <c r="B2" s="78"/>
      <c r="C2" s="313"/>
      <c r="D2" s="313"/>
      <c r="E2" s="313"/>
      <c r="F2" s="313"/>
      <c r="G2" s="314"/>
    </row>
    <row r="3" spans="1:7" ht="24.95" hidden="1" customHeight="1" x14ac:dyDescent="0.2">
      <c r="A3" s="79" t="s">
        <v>7</v>
      </c>
      <c r="B3" s="78"/>
      <c r="C3" s="313"/>
      <c r="D3" s="313"/>
      <c r="E3" s="313"/>
      <c r="F3" s="313"/>
      <c r="G3" s="314"/>
    </row>
    <row r="4" spans="1:7" ht="24.95" hidden="1" customHeight="1" x14ac:dyDescent="0.2">
      <c r="A4" s="79" t="s">
        <v>8</v>
      </c>
      <c r="B4" s="78"/>
      <c r="C4" s="313"/>
      <c r="D4" s="313"/>
      <c r="E4" s="313"/>
      <c r="F4" s="313"/>
      <c r="G4" s="31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="60" zoomScaleNormal="100" workbookViewId="0">
      <selection activeCell="M17" sqref="M17"/>
    </sheetView>
  </sheetViews>
  <sheetFormatPr defaultRowHeight="12.75" x14ac:dyDescent="0.2"/>
  <cols>
    <col min="1" max="1" width="5.5703125" customWidth="1"/>
    <col min="2" max="2" width="13.28515625" customWidth="1"/>
    <col min="3" max="3" width="72" customWidth="1"/>
    <col min="5" max="5" width="9.140625" style="245"/>
    <col min="6" max="6" width="12.5703125" style="246" bestFit="1" customWidth="1"/>
    <col min="7" max="7" width="9.140625" style="246"/>
    <col min="8" max="8" width="9.140625" style="182"/>
  </cols>
  <sheetData>
    <row r="1" spans="1:8" ht="26.25" thickBot="1" x14ac:dyDescent="0.25">
      <c r="A1" s="218" t="s">
        <v>71</v>
      </c>
      <c r="B1" s="219" t="s">
        <v>72</v>
      </c>
      <c r="C1" s="220" t="s">
        <v>73</v>
      </c>
      <c r="D1" s="221" t="s">
        <v>74</v>
      </c>
      <c r="E1" s="222" t="s">
        <v>75</v>
      </c>
      <c r="F1" s="223" t="s">
        <v>76</v>
      </c>
      <c r="G1" s="224" t="s">
        <v>274</v>
      </c>
      <c r="H1" s="225" t="s">
        <v>77</v>
      </c>
    </row>
    <row r="2" spans="1:8" x14ac:dyDescent="0.2">
      <c r="A2" s="226"/>
      <c r="B2" s="227" t="s">
        <v>275</v>
      </c>
      <c r="C2" s="320" t="s">
        <v>276</v>
      </c>
      <c r="D2" s="321"/>
      <c r="E2" s="322"/>
      <c r="F2" s="323"/>
      <c r="G2" s="323"/>
      <c r="H2" s="228"/>
    </row>
    <row r="3" spans="1:8" x14ac:dyDescent="0.2">
      <c r="A3" s="229" t="s">
        <v>78</v>
      </c>
      <c r="B3" s="230" t="s">
        <v>62</v>
      </c>
      <c r="C3" s="231" t="s">
        <v>26</v>
      </c>
      <c r="D3" s="232"/>
      <c r="E3" s="233"/>
      <c r="F3" s="234">
        <f>SUM(G4:G12)</f>
        <v>0</v>
      </c>
      <c r="G3" s="235"/>
      <c r="H3" s="236"/>
    </row>
    <row r="4" spans="1:8" x14ac:dyDescent="0.2">
      <c r="A4" s="237">
        <v>1</v>
      </c>
      <c r="B4" s="238" t="s">
        <v>277</v>
      </c>
      <c r="C4" s="175" t="s">
        <v>278</v>
      </c>
      <c r="D4" s="239" t="s">
        <v>279</v>
      </c>
      <c r="E4" s="240">
        <v>1</v>
      </c>
      <c r="F4" s="241"/>
      <c r="G4" s="240">
        <f>ROUND(E4*F4,2)</f>
        <v>0</v>
      </c>
      <c r="H4" s="242" t="s">
        <v>271</v>
      </c>
    </row>
    <row r="5" spans="1:8" x14ac:dyDescent="0.2">
      <c r="A5" s="237">
        <v>2</v>
      </c>
      <c r="B5" s="238" t="s">
        <v>281</v>
      </c>
      <c r="C5" s="175" t="s">
        <v>282</v>
      </c>
      <c r="D5" s="239" t="s">
        <v>279</v>
      </c>
      <c r="E5" s="240">
        <v>1</v>
      </c>
      <c r="F5" s="241"/>
      <c r="G5" s="240">
        <f>ROUND(E5*F5,2)</f>
        <v>0</v>
      </c>
      <c r="H5" s="242" t="s">
        <v>271</v>
      </c>
    </row>
    <row r="6" spans="1:8" ht="36" customHeight="1" x14ac:dyDescent="0.2">
      <c r="A6" s="237"/>
      <c r="B6" s="238"/>
      <c r="C6" s="315" t="s">
        <v>283</v>
      </c>
      <c r="D6" s="316"/>
      <c r="E6" s="317"/>
      <c r="F6" s="318"/>
      <c r="G6" s="319"/>
      <c r="H6" s="242"/>
    </row>
    <row r="7" spans="1:8" x14ac:dyDescent="0.2">
      <c r="A7" s="237">
        <v>3</v>
      </c>
      <c r="B7" s="238" t="s">
        <v>284</v>
      </c>
      <c r="C7" s="175" t="s">
        <v>285</v>
      </c>
      <c r="D7" s="239" t="s">
        <v>279</v>
      </c>
      <c r="E7" s="240">
        <v>1</v>
      </c>
      <c r="F7" s="241"/>
      <c r="G7" s="240">
        <f>ROUND(E7*F7,2)</f>
        <v>0</v>
      </c>
      <c r="H7" s="242" t="s">
        <v>271</v>
      </c>
    </row>
    <row r="8" spans="1:8" ht="38.25" customHeight="1" x14ac:dyDescent="0.2">
      <c r="A8" s="237"/>
      <c r="B8" s="238"/>
      <c r="C8" s="315" t="s">
        <v>286</v>
      </c>
      <c r="D8" s="316"/>
      <c r="E8" s="317"/>
      <c r="F8" s="318"/>
      <c r="G8" s="319"/>
      <c r="H8" s="242"/>
    </row>
    <row r="9" spans="1:8" x14ac:dyDescent="0.2">
      <c r="A9" s="237">
        <v>4</v>
      </c>
      <c r="B9" s="238" t="s">
        <v>287</v>
      </c>
      <c r="C9" s="175" t="s">
        <v>288</v>
      </c>
      <c r="D9" s="239" t="s">
        <v>279</v>
      </c>
      <c r="E9" s="240">
        <v>1</v>
      </c>
      <c r="F9" s="241"/>
      <c r="G9" s="240">
        <f>ROUND(E9*F9,2)</f>
        <v>0</v>
      </c>
      <c r="H9" s="242" t="s">
        <v>271</v>
      </c>
    </row>
    <row r="10" spans="1:8" ht="24.75" customHeight="1" x14ac:dyDescent="0.2">
      <c r="A10" s="237"/>
      <c r="B10" s="238"/>
      <c r="C10" s="315" t="s">
        <v>289</v>
      </c>
      <c r="D10" s="316"/>
      <c r="E10" s="317"/>
      <c r="F10" s="318"/>
      <c r="G10" s="319"/>
      <c r="H10" s="242"/>
    </row>
    <row r="11" spans="1:8" x14ac:dyDescent="0.2">
      <c r="A11" s="237">
        <v>5</v>
      </c>
      <c r="B11" s="238" t="s">
        <v>290</v>
      </c>
      <c r="C11" s="175" t="s">
        <v>291</v>
      </c>
      <c r="D11" s="239" t="s">
        <v>279</v>
      </c>
      <c r="E11" s="240">
        <v>1</v>
      </c>
      <c r="F11" s="241"/>
      <c r="G11" s="240">
        <f>ROUND(E11*F11,2)</f>
        <v>0</v>
      </c>
      <c r="H11" s="242" t="s">
        <v>271</v>
      </c>
    </row>
    <row r="12" spans="1:8" ht="24" customHeight="1" x14ac:dyDescent="0.2">
      <c r="A12" s="237"/>
      <c r="B12" s="238"/>
      <c r="C12" s="315" t="s">
        <v>292</v>
      </c>
      <c r="D12" s="316"/>
      <c r="E12" s="317"/>
      <c r="F12" s="318"/>
      <c r="G12" s="319"/>
      <c r="H12" s="242"/>
    </row>
    <row r="13" spans="1:8" x14ac:dyDescent="0.2">
      <c r="A13" s="229" t="s">
        <v>78</v>
      </c>
      <c r="B13" s="230" t="s">
        <v>63</v>
      </c>
      <c r="C13" s="231" t="s">
        <v>27</v>
      </c>
      <c r="D13" s="232"/>
      <c r="E13" s="233"/>
      <c r="F13" s="243">
        <f>SUM(G14:G25)</f>
        <v>0</v>
      </c>
      <c r="G13" s="244"/>
      <c r="H13" s="236"/>
    </row>
    <row r="14" spans="1:8" x14ac:dyDescent="0.2">
      <c r="A14" s="237">
        <v>6</v>
      </c>
      <c r="B14" s="238" t="s">
        <v>293</v>
      </c>
      <c r="C14" s="175" t="s">
        <v>294</v>
      </c>
      <c r="D14" s="239" t="s">
        <v>279</v>
      </c>
      <c r="E14" s="240">
        <v>1</v>
      </c>
      <c r="F14" s="241"/>
      <c r="G14" s="240">
        <f>ROUND(E14*F14,2)</f>
        <v>0</v>
      </c>
      <c r="H14" s="242" t="s">
        <v>271</v>
      </c>
    </row>
    <row r="15" spans="1:8" ht="17.25" customHeight="1" x14ac:dyDescent="0.2">
      <c r="A15" s="237"/>
      <c r="B15" s="238"/>
      <c r="C15" s="315" t="s">
        <v>295</v>
      </c>
      <c r="D15" s="316"/>
      <c r="E15" s="317"/>
      <c r="F15" s="318"/>
      <c r="G15" s="319"/>
      <c r="H15" s="242"/>
    </row>
    <row r="16" spans="1:8" x14ac:dyDescent="0.2">
      <c r="A16" s="237">
        <v>7</v>
      </c>
      <c r="B16" s="238" t="s">
        <v>296</v>
      </c>
      <c r="C16" s="175" t="s">
        <v>297</v>
      </c>
      <c r="D16" s="239" t="s">
        <v>279</v>
      </c>
      <c r="E16" s="240">
        <v>1</v>
      </c>
      <c r="F16" s="241"/>
      <c r="G16" s="240">
        <f>ROUND(E16*F16,2)</f>
        <v>0</v>
      </c>
      <c r="H16" s="242" t="s">
        <v>271</v>
      </c>
    </row>
    <row r="17" spans="1:8" ht="27" customHeight="1" x14ac:dyDescent="0.2">
      <c r="A17" s="237"/>
      <c r="B17" s="238"/>
      <c r="C17" s="315" t="s">
        <v>298</v>
      </c>
      <c r="D17" s="316"/>
      <c r="E17" s="317"/>
      <c r="F17" s="318"/>
      <c r="G17" s="319"/>
      <c r="H17" s="242"/>
    </row>
    <row r="18" spans="1:8" ht="22.5" x14ac:dyDescent="0.2">
      <c r="A18" s="237">
        <v>8</v>
      </c>
      <c r="B18" s="238">
        <v>11</v>
      </c>
      <c r="C18" s="175" t="s">
        <v>299</v>
      </c>
      <c r="D18" s="239" t="s">
        <v>279</v>
      </c>
      <c r="E18" s="240">
        <v>1</v>
      </c>
      <c r="F18" s="241"/>
      <c r="G18" s="240">
        <f>ROUND(E18*F18,2)</f>
        <v>0</v>
      </c>
      <c r="H18" s="242" t="s">
        <v>280</v>
      </c>
    </row>
    <row r="19" spans="1:8" x14ac:dyDescent="0.2">
      <c r="A19" s="237">
        <v>9</v>
      </c>
      <c r="B19" s="238" t="s">
        <v>300</v>
      </c>
      <c r="C19" s="175" t="s">
        <v>301</v>
      </c>
      <c r="D19" s="239" t="s">
        <v>279</v>
      </c>
      <c r="E19" s="240">
        <v>1</v>
      </c>
      <c r="F19" s="241"/>
      <c r="G19" s="240">
        <f>ROUND(E19*F19,2)</f>
        <v>0</v>
      </c>
      <c r="H19" s="242" t="s">
        <v>271</v>
      </c>
    </row>
    <row r="20" spans="1:8" ht="38.25" customHeight="1" x14ac:dyDescent="0.2">
      <c r="A20" s="237"/>
      <c r="B20" s="238"/>
      <c r="C20" s="315" t="s">
        <v>302</v>
      </c>
      <c r="D20" s="316"/>
      <c r="E20" s="317"/>
      <c r="F20" s="318"/>
      <c r="G20" s="319"/>
      <c r="H20" s="242"/>
    </row>
    <row r="21" spans="1:8" x14ac:dyDescent="0.2">
      <c r="A21" s="237">
        <v>10</v>
      </c>
      <c r="B21" s="238">
        <v>16</v>
      </c>
      <c r="C21" s="175" t="s">
        <v>318</v>
      </c>
      <c r="D21" s="239" t="s">
        <v>303</v>
      </c>
      <c r="E21" s="240">
        <v>26</v>
      </c>
      <c r="F21" s="241"/>
      <c r="G21" s="240">
        <f t="shared" ref="G21:G25" si="0">ROUND(E21*F21,2)</f>
        <v>0</v>
      </c>
      <c r="H21" s="242" t="s">
        <v>280</v>
      </c>
    </row>
    <row r="22" spans="1:8" x14ac:dyDescent="0.2">
      <c r="A22" s="237">
        <v>11</v>
      </c>
      <c r="B22" s="238">
        <v>17</v>
      </c>
      <c r="C22" s="175" t="s">
        <v>304</v>
      </c>
      <c r="D22" s="239" t="s">
        <v>279</v>
      </c>
      <c r="E22" s="240">
        <v>1</v>
      </c>
      <c r="F22" s="241"/>
      <c r="G22" s="240">
        <f t="shared" si="0"/>
        <v>0</v>
      </c>
      <c r="H22" s="242" t="s">
        <v>280</v>
      </c>
    </row>
    <row r="23" spans="1:8" ht="22.5" x14ac:dyDescent="0.2">
      <c r="A23" s="237">
        <v>12</v>
      </c>
      <c r="B23" s="238">
        <v>19</v>
      </c>
      <c r="C23" s="175" t="s">
        <v>305</v>
      </c>
      <c r="D23" s="239" t="s">
        <v>303</v>
      </c>
      <c r="E23" s="240">
        <v>38</v>
      </c>
      <c r="F23" s="241"/>
      <c r="G23" s="240">
        <f t="shared" si="0"/>
        <v>0</v>
      </c>
      <c r="H23" s="242" t="s">
        <v>280</v>
      </c>
    </row>
    <row r="24" spans="1:8" x14ac:dyDescent="0.2">
      <c r="A24" s="237">
        <v>13</v>
      </c>
      <c r="B24" s="238">
        <v>20</v>
      </c>
      <c r="C24" s="175" t="s">
        <v>306</v>
      </c>
      <c r="D24" s="239" t="s">
        <v>279</v>
      </c>
      <c r="E24" s="240">
        <v>1</v>
      </c>
      <c r="F24" s="241"/>
      <c r="G24" s="240">
        <f t="shared" si="0"/>
        <v>0</v>
      </c>
      <c r="H24" s="242" t="s">
        <v>280</v>
      </c>
    </row>
    <row r="25" spans="1:8" ht="33.75" x14ac:dyDescent="0.2">
      <c r="A25" s="254">
        <v>14</v>
      </c>
      <c r="B25" s="255">
        <v>30</v>
      </c>
      <c r="C25" s="256" t="s">
        <v>307</v>
      </c>
      <c r="D25" s="257" t="s">
        <v>279</v>
      </c>
      <c r="E25" s="258">
        <v>1</v>
      </c>
      <c r="F25" s="259"/>
      <c r="G25" s="258">
        <f t="shared" si="0"/>
        <v>0</v>
      </c>
      <c r="H25" s="260" t="s">
        <v>280</v>
      </c>
    </row>
    <row r="26" spans="1:8" ht="13.5" thickBot="1" x14ac:dyDescent="0.25"/>
    <row r="27" spans="1:8" ht="15.75" thickBot="1" x14ac:dyDescent="0.3">
      <c r="C27" s="247" t="s">
        <v>308</v>
      </c>
      <c r="D27" s="248"/>
      <c r="E27" s="249"/>
      <c r="F27" s="250">
        <f>F13+F3</f>
        <v>0</v>
      </c>
    </row>
    <row r="29" spans="1:8" x14ac:dyDescent="0.2">
      <c r="F29" s="245"/>
    </row>
  </sheetData>
  <sheetProtection password="CCE1" sheet="1" objects="1" scenarios="1"/>
  <protectedRanges>
    <protectedRange sqref="F4:F5 F7 F9 F11 F14 F16 F18:F19 F21:F25" name="Oblast1"/>
  </protectedRanges>
  <mergeCells count="8">
    <mergeCell ref="C15:G15"/>
    <mergeCell ref="C17:G17"/>
    <mergeCell ref="C20:G20"/>
    <mergeCell ref="C2:G2"/>
    <mergeCell ref="C6:G6"/>
    <mergeCell ref="C8:G8"/>
    <mergeCell ref="C10:G10"/>
    <mergeCell ref="C12:G12"/>
  </mergeCells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U295"/>
  <sheetViews>
    <sheetView showZeros="0" view="pageBreakPreview" zoomScale="60" zoomScaleNormal="100" workbookViewId="0">
      <selection activeCell="K11" sqref="K11"/>
    </sheetView>
  </sheetViews>
  <sheetFormatPr defaultRowHeight="12.75" outlineLevelRow="1" x14ac:dyDescent="0.2"/>
  <cols>
    <col min="1" max="1" width="4.28515625" style="160" customWidth="1"/>
    <col min="2" max="2" width="14.42578125" style="161" customWidth="1"/>
    <col min="3" max="3" width="50.7109375" style="161" customWidth="1"/>
    <col min="4" max="4" width="4.5703125" style="182" customWidth="1"/>
    <col min="5" max="5" width="10.5703125" style="163" customWidth="1"/>
    <col min="6" max="6" width="9.85546875" customWidth="1"/>
    <col min="7" max="7" width="12.7109375" customWidth="1"/>
    <col min="8" max="8" width="9.140625" style="152" customWidth="1"/>
    <col min="9" max="11" width="9.140625" customWidth="1"/>
    <col min="16" max="26" width="0" hidden="1" customWidth="1"/>
  </cols>
  <sheetData>
    <row r="1" spans="1:47" ht="15.75" customHeight="1" x14ac:dyDescent="0.25">
      <c r="A1" s="324" t="s">
        <v>376</v>
      </c>
      <c r="B1" s="324"/>
      <c r="C1" s="324"/>
      <c r="D1" s="324"/>
      <c r="E1" s="324"/>
      <c r="F1" s="324"/>
      <c r="G1" s="324"/>
      <c r="R1" t="s">
        <v>65</v>
      </c>
    </row>
    <row r="2" spans="1:47" ht="24.95" customHeight="1" x14ac:dyDescent="0.2">
      <c r="A2" s="159" t="s">
        <v>64</v>
      </c>
      <c r="B2" s="158"/>
      <c r="C2" s="325" t="s">
        <v>268</v>
      </c>
      <c r="D2" s="326"/>
      <c r="E2" s="326"/>
      <c r="F2" s="326"/>
      <c r="G2" s="327"/>
      <c r="R2" t="s">
        <v>66</v>
      </c>
    </row>
    <row r="3" spans="1:47" ht="24.95" customHeight="1" x14ac:dyDescent="0.2">
      <c r="A3" s="200" t="s">
        <v>7</v>
      </c>
      <c r="B3" s="201"/>
      <c r="C3" s="325" t="s">
        <v>320</v>
      </c>
      <c r="D3" s="326"/>
      <c r="E3" s="326"/>
      <c r="F3" s="326"/>
      <c r="G3" s="327"/>
      <c r="R3" t="s">
        <v>67</v>
      </c>
    </row>
    <row r="4" spans="1:47" ht="24.95" customHeight="1" x14ac:dyDescent="0.2">
      <c r="A4" s="200" t="s">
        <v>8</v>
      </c>
      <c r="B4" s="201"/>
      <c r="C4" s="325" t="s">
        <v>269</v>
      </c>
      <c r="D4" s="326"/>
      <c r="E4" s="326"/>
      <c r="F4" s="326"/>
      <c r="G4" s="327"/>
      <c r="R4" t="s">
        <v>68</v>
      </c>
    </row>
    <row r="5" spans="1:47" x14ac:dyDescent="0.2">
      <c r="A5" s="202" t="s">
        <v>69</v>
      </c>
      <c r="B5" s="203"/>
      <c r="C5" s="203"/>
      <c r="D5" s="205"/>
      <c r="E5" s="204"/>
      <c r="F5" s="135"/>
      <c r="G5" s="136"/>
      <c r="R5" t="s">
        <v>70</v>
      </c>
    </row>
    <row r="7" spans="1:47" ht="25.5" x14ac:dyDescent="0.2">
      <c r="A7" s="195" t="s">
        <v>71</v>
      </c>
      <c r="B7" s="196" t="s">
        <v>72</v>
      </c>
      <c r="C7" s="196" t="s">
        <v>73</v>
      </c>
      <c r="D7" s="189" t="s">
        <v>74</v>
      </c>
      <c r="E7" s="184" t="s">
        <v>75</v>
      </c>
      <c r="F7" s="137" t="s">
        <v>76</v>
      </c>
      <c r="G7" s="144" t="s">
        <v>28</v>
      </c>
      <c r="H7" s="153" t="s">
        <v>77</v>
      </c>
      <c r="I7" s="157" t="s">
        <v>265</v>
      </c>
      <c r="J7" s="157" t="s">
        <v>266</v>
      </c>
      <c r="K7" s="157" t="s">
        <v>267</v>
      </c>
    </row>
    <row r="8" spans="1:47" x14ac:dyDescent="0.2">
      <c r="A8" s="145" t="s">
        <v>78</v>
      </c>
      <c r="B8" s="146" t="s">
        <v>44</v>
      </c>
      <c r="C8" s="147" t="s">
        <v>45</v>
      </c>
      <c r="D8" s="206"/>
      <c r="E8" s="148"/>
      <c r="F8" s="148"/>
      <c r="G8" s="148">
        <f>SUMIF(R9:R10,"&lt;&gt;NOR",G9:G10)</f>
        <v>0</v>
      </c>
      <c r="H8" s="154"/>
      <c r="I8" s="209">
        <f>G8</f>
        <v>0</v>
      </c>
      <c r="J8" s="139"/>
      <c r="K8" s="139"/>
      <c r="R8" t="s">
        <v>79</v>
      </c>
    </row>
    <row r="9" spans="1:47" outlineLevel="1" x14ac:dyDescent="0.2">
      <c r="A9" s="164">
        <v>1</v>
      </c>
      <c r="B9" s="166" t="s">
        <v>80</v>
      </c>
      <c r="C9" s="175" t="s">
        <v>81</v>
      </c>
      <c r="D9" s="190" t="s">
        <v>82</v>
      </c>
      <c r="E9" s="168">
        <v>1</v>
      </c>
      <c r="F9" s="207"/>
      <c r="G9" s="142">
        <f>ROUND(E9*F9,2)</f>
        <v>0</v>
      </c>
      <c r="H9" s="214" t="s">
        <v>270</v>
      </c>
      <c r="I9" s="211">
        <f t="shared" ref="I9:I90" si="0">G9</f>
        <v>0</v>
      </c>
      <c r="J9" s="140"/>
      <c r="K9" s="140"/>
      <c r="L9" s="138"/>
      <c r="M9" s="138"/>
      <c r="N9" s="138"/>
      <c r="O9" s="138"/>
      <c r="P9" s="138"/>
      <c r="Q9" s="138"/>
      <c r="R9" s="138" t="s">
        <v>83</v>
      </c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</row>
    <row r="10" spans="1:47" outlineLevel="1" x14ac:dyDescent="0.2">
      <c r="A10" s="164">
        <v>2</v>
      </c>
      <c r="B10" s="166" t="s">
        <v>84</v>
      </c>
      <c r="C10" s="175" t="s">
        <v>85</v>
      </c>
      <c r="D10" s="190" t="s">
        <v>82</v>
      </c>
      <c r="E10" s="168">
        <v>1</v>
      </c>
      <c r="F10" s="207"/>
      <c r="G10" s="142">
        <f>ROUND(E10*F10,2)</f>
        <v>0</v>
      </c>
      <c r="H10" s="214" t="s">
        <v>270</v>
      </c>
      <c r="I10" s="211">
        <f t="shared" si="0"/>
        <v>0</v>
      </c>
      <c r="J10" s="140"/>
      <c r="K10" s="140"/>
      <c r="L10" s="138"/>
      <c r="M10" s="138"/>
      <c r="N10" s="138"/>
      <c r="O10" s="138"/>
      <c r="P10" s="138"/>
      <c r="Q10" s="138"/>
      <c r="R10" s="138" t="s">
        <v>83</v>
      </c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</row>
    <row r="11" spans="1:47" outlineLevel="1" x14ac:dyDescent="0.2">
      <c r="A11" s="165" t="s">
        <v>78</v>
      </c>
      <c r="B11" s="167" t="s">
        <v>321</v>
      </c>
      <c r="C11" s="176" t="s">
        <v>322</v>
      </c>
      <c r="D11" s="191"/>
      <c r="E11" s="212"/>
      <c r="F11" s="212"/>
      <c r="G11" s="212">
        <f>SUMIF(R12:R13,"&lt;&gt;NOR",G12:G13)</f>
        <v>0</v>
      </c>
      <c r="H11" s="156"/>
      <c r="I11" s="212">
        <f t="shared" si="0"/>
        <v>0</v>
      </c>
      <c r="J11" s="156"/>
      <c r="K11" s="156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</row>
    <row r="12" spans="1:47" outlineLevel="1" x14ac:dyDescent="0.2">
      <c r="A12" s="164">
        <v>3</v>
      </c>
      <c r="B12" s="166" t="s">
        <v>323</v>
      </c>
      <c r="C12" s="175" t="s">
        <v>324</v>
      </c>
      <c r="D12" s="190" t="s">
        <v>88</v>
      </c>
      <c r="E12" s="211">
        <v>37.1</v>
      </c>
      <c r="F12" s="211"/>
      <c r="G12" s="211">
        <f>ROUND(E12*F12,2)</f>
        <v>0</v>
      </c>
      <c r="H12" s="214" t="s">
        <v>270</v>
      </c>
      <c r="I12" s="211">
        <f t="shared" si="0"/>
        <v>0</v>
      </c>
      <c r="J12" s="214"/>
      <c r="K12" s="214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</row>
    <row r="13" spans="1:47" outlineLevel="1" x14ac:dyDescent="0.2">
      <c r="A13" s="164"/>
      <c r="B13" s="166"/>
      <c r="C13" s="177" t="s">
        <v>325</v>
      </c>
      <c r="D13" s="192"/>
      <c r="E13" s="185">
        <v>37.1</v>
      </c>
      <c r="F13" s="211"/>
      <c r="G13" s="211"/>
      <c r="H13" s="214"/>
      <c r="I13" s="211">
        <f t="shared" si="0"/>
        <v>0</v>
      </c>
      <c r="J13" s="214"/>
      <c r="K13" s="214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</row>
    <row r="14" spans="1:47" outlineLevel="1" x14ac:dyDescent="0.2">
      <c r="A14" s="165" t="s">
        <v>78</v>
      </c>
      <c r="B14" s="167" t="s">
        <v>326</v>
      </c>
      <c r="C14" s="176" t="s">
        <v>327</v>
      </c>
      <c r="D14" s="191"/>
      <c r="E14" s="212"/>
      <c r="F14" s="212"/>
      <c r="G14" s="212">
        <f>SUMIF(R15:R21,"&lt;&gt;NOR",G15:G21)</f>
        <v>0</v>
      </c>
      <c r="H14" s="156"/>
      <c r="I14" s="212">
        <f t="shared" si="0"/>
        <v>0</v>
      </c>
      <c r="J14" s="156"/>
      <c r="K14" s="156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</row>
    <row r="15" spans="1:47" outlineLevel="1" x14ac:dyDescent="0.2">
      <c r="A15" s="164">
        <v>4</v>
      </c>
      <c r="B15" s="166" t="s">
        <v>328</v>
      </c>
      <c r="C15" s="175" t="s">
        <v>329</v>
      </c>
      <c r="D15" s="190" t="s">
        <v>88</v>
      </c>
      <c r="E15" s="211">
        <v>472.5</v>
      </c>
      <c r="F15" s="211"/>
      <c r="G15" s="211">
        <f>ROUND(E15*F15,2)</f>
        <v>0</v>
      </c>
      <c r="H15" s="214" t="s">
        <v>271</v>
      </c>
      <c r="I15" s="211">
        <f t="shared" si="0"/>
        <v>0</v>
      </c>
      <c r="J15" s="214"/>
      <c r="K15" s="214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</row>
    <row r="16" spans="1:47" outlineLevel="1" x14ac:dyDescent="0.2">
      <c r="A16" s="164"/>
      <c r="B16" s="166"/>
      <c r="C16" s="177" t="s">
        <v>89</v>
      </c>
      <c r="D16" s="192"/>
      <c r="E16" s="185"/>
      <c r="F16" s="211"/>
      <c r="G16" s="211"/>
      <c r="H16" s="214">
        <v>0</v>
      </c>
      <c r="I16" s="211">
        <f t="shared" si="0"/>
        <v>0</v>
      </c>
      <c r="J16" s="214"/>
      <c r="K16" s="214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</row>
    <row r="17" spans="1:47" outlineLevel="1" x14ac:dyDescent="0.2">
      <c r="A17" s="164"/>
      <c r="B17" s="166"/>
      <c r="C17" s="177" t="s">
        <v>91</v>
      </c>
      <c r="D17" s="192"/>
      <c r="E17" s="185">
        <v>472.5</v>
      </c>
      <c r="F17" s="211"/>
      <c r="G17" s="211"/>
      <c r="H17" s="214">
        <v>0</v>
      </c>
      <c r="I17" s="211">
        <f t="shared" si="0"/>
        <v>0</v>
      </c>
      <c r="J17" s="214"/>
      <c r="K17" s="214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</row>
    <row r="18" spans="1:47" outlineLevel="1" x14ac:dyDescent="0.2">
      <c r="A18" s="164">
        <v>5</v>
      </c>
      <c r="B18" s="166" t="s">
        <v>330</v>
      </c>
      <c r="C18" s="175" t="s">
        <v>331</v>
      </c>
      <c r="D18" s="190" t="s">
        <v>88</v>
      </c>
      <c r="E18" s="211">
        <v>103.95</v>
      </c>
      <c r="F18" s="211"/>
      <c r="G18" s="211">
        <f>ROUND(E18*F18,2)</f>
        <v>0</v>
      </c>
      <c r="H18" s="214" t="s">
        <v>271</v>
      </c>
      <c r="I18" s="211">
        <f t="shared" si="0"/>
        <v>0</v>
      </c>
      <c r="J18" s="214"/>
      <c r="K18" s="214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</row>
    <row r="19" spans="1:47" outlineLevel="1" x14ac:dyDescent="0.2">
      <c r="A19" s="164"/>
      <c r="B19" s="166"/>
      <c r="C19" s="177" t="s">
        <v>332</v>
      </c>
      <c r="D19" s="192"/>
      <c r="E19" s="185"/>
      <c r="F19" s="211"/>
      <c r="G19" s="211"/>
      <c r="H19" s="214">
        <v>0</v>
      </c>
      <c r="I19" s="211">
        <f t="shared" si="0"/>
        <v>0</v>
      </c>
      <c r="J19" s="214"/>
      <c r="K19" s="214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</row>
    <row r="20" spans="1:47" outlineLevel="1" x14ac:dyDescent="0.2">
      <c r="A20" s="164"/>
      <c r="B20" s="166"/>
      <c r="C20" s="177" t="s">
        <v>89</v>
      </c>
      <c r="D20" s="192"/>
      <c r="E20" s="185"/>
      <c r="F20" s="211"/>
      <c r="G20" s="211"/>
      <c r="H20" s="214">
        <v>0</v>
      </c>
      <c r="I20" s="211">
        <f t="shared" si="0"/>
        <v>0</v>
      </c>
      <c r="J20" s="214"/>
      <c r="K20" s="214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</row>
    <row r="21" spans="1:47" outlineLevel="1" x14ac:dyDescent="0.2">
      <c r="A21" s="164"/>
      <c r="B21" s="166"/>
      <c r="C21" s="177" t="s">
        <v>333</v>
      </c>
      <c r="D21" s="192"/>
      <c r="E21" s="185">
        <v>103.95</v>
      </c>
      <c r="F21" s="211"/>
      <c r="G21" s="211"/>
      <c r="H21" s="214">
        <v>0</v>
      </c>
      <c r="I21" s="211">
        <f t="shared" si="0"/>
        <v>0</v>
      </c>
      <c r="J21" s="214"/>
      <c r="K21" s="214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</row>
    <row r="22" spans="1:47" outlineLevel="1" x14ac:dyDescent="0.2">
      <c r="A22" s="165" t="s">
        <v>78</v>
      </c>
      <c r="B22" s="167" t="s">
        <v>334</v>
      </c>
      <c r="C22" s="176" t="s">
        <v>335</v>
      </c>
      <c r="D22" s="191"/>
      <c r="E22" s="212"/>
      <c r="F22" s="212"/>
      <c r="G22" s="212">
        <f>SUMIF(R23:R27,"&lt;&gt;NOR",G23:G27)</f>
        <v>0</v>
      </c>
      <c r="H22" s="156"/>
      <c r="I22" s="212">
        <f t="shared" si="0"/>
        <v>0</v>
      </c>
      <c r="J22" s="156"/>
      <c r="K22" s="156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</row>
    <row r="23" spans="1:47" outlineLevel="1" x14ac:dyDescent="0.2">
      <c r="A23" s="164">
        <v>6</v>
      </c>
      <c r="B23" s="166" t="s">
        <v>336</v>
      </c>
      <c r="C23" s="175" t="s">
        <v>337</v>
      </c>
      <c r="D23" s="190" t="s">
        <v>102</v>
      </c>
      <c r="E23" s="211">
        <v>63</v>
      </c>
      <c r="F23" s="211"/>
      <c r="G23" s="211">
        <f>ROUND(E23*F23,2)</f>
        <v>0</v>
      </c>
      <c r="H23" s="214" t="s">
        <v>271</v>
      </c>
      <c r="I23" s="211">
        <f t="shared" si="0"/>
        <v>0</v>
      </c>
      <c r="J23" s="214"/>
      <c r="K23" s="214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</row>
    <row r="24" spans="1:47" outlineLevel="1" x14ac:dyDescent="0.2">
      <c r="A24" s="164"/>
      <c r="B24" s="166"/>
      <c r="C24" s="177" t="s">
        <v>338</v>
      </c>
      <c r="D24" s="192"/>
      <c r="E24" s="185">
        <v>62</v>
      </c>
      <c r="F24" s="211"/>
      <c r="G24" s="211"/>
      <c r="H24" s="214">
        <v>0</v>
      </c>
      <c r="I24" s="211">
        <f t="shared" si="0"/>
        <v>0</v>
      </c>
      <c r="J24" s="214"/>
      <c r="K24" s="214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</row>
    <row r="25" spans="1:47" outlineLevel="1" x14ac:dyDescent="0.2">
      <c r="A25" s="164"/>
      <c r="B25" s="166"/>
      <c r="C25" s="177" t="s">
        <v>339</v>
      </c>
      <c r="D25" s="192"/>
      <c r="E25" s="185">
        <v>1</v>
      </c>
      <c r="F25" s="211"/>
      <c r="G25" s="211"/>
      <c r="H25" s="214">
        <v>0</v>
      </c>
      <c r="I25" s="211">
        <f t="shared" si="0"/>
        <v>0</v>
      </c>
      <c r="J25" s="214"/>
      <c r="K25" s="214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</row>
    <row r="26" spans="1:47" outlineLevel="1" x14ac:dyDescent="0.2">
      <c r="A26" s="164">
        <v>7</v>
      </c>
      <c r="B26" s="166" t="s">
        <v>340</v>
      </c>
      <c r="C26" s="175" t="s">
        <v>341</v>
      </c>
      <c r="D26" s="190" t="s">
        <v>82</v>
      </c>
      <c r="E26" s="211">
        <v>1</v>
      </c>
      <c r="F26" s="211"/>
      <c r="G26" s="211">
        <f>ROUND(E26*F26,2)</f>
        <v>0</v>
      </c>
      <c r="H26" s="214" t="s">
        <v>271</v>
      </c>
      <c r="I26" s="211">
        <f t="shared" si="0"/>
        <v>0</v>
      </c>
      <c r="J26" s="214"/>
      <c r="K26" s="214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</row>
    <row r="27" spans="1:47" outlineLevel="1" x14ac:dyDescent="0.2">
      <c r="A27" s="164"/>
      <c r="B27" s="166"/>
      <c r="C27" s="177" t="s">
        <v>339</v>
      </c>
      <c r="D27" s="192"/>
      <c r="E27" s="185">
        <v>1</v>
      </c>
      <c r="F27" s="211"/>
      <c r="G27" s="211"/>
      <c r="H27" s="214">
        <v>0</v>
      </c>
      <c r="I27" s="211">
        <f t="shared" si="0"/>
        <v>0</v>
      </c>
      <c r="J27" s="214"/>
      <c r="K27" s="214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</row>
    <row r="28" spans="1:47" x14ac:dyDescent="0.2">
      <c r="A28" s="165" t="s">
        <v>78</v>
      </c>
      <c r="B28" s="167" t="s">
        <v>46</v>
      </c>
      <c r="C28" s="176" t="s">
        <v>47</v>
      </c>
      <c r="D28" s="191"/>
      <c r="E28" s="169"/>
      <c r="F28" s="208"/>
      <c r="G28" s="143">
        <f>SUMIF(R29:R35,"&lt;&gt;NOR",G29:G35)</f>
        <v>0</v>
      </c>
      <c r="H28" s="156"/>
      <c r="I28" s="212">
        <f t="shared" si="0"/>
        <v>0</v>
      </c>
      <c r="J28" s="141"/>
      <c r="K28" s="141"/>
      <c r="R28" t="s">
        <v>79</v>
      </c>
    </row>
    <row r="29" spans="1:47" outlineLevel="1" x14ac:dyDescent="0.2">
      <c r="A29" s="164">
        <v>8</v>
      </c>
      <c r="B29" s="166" t="s">
        <v>86</v>
      </c>
      <c r="C29" s="175" t="s">
        <v>87</v>
      </c>
      <c r="D29" s="190" t="s">
        <v>88</v>
      </c>
      <c r="E29" s="168">
        <v>1584.6</v>
      </c>
      <c r="F29" s="207"/>
      <c r="G29" s="142">
        <f>ROUND(E29*F29,2)</f>
        <v>0</v>
      </c>
      <c r="H29" s="155" t="s">
        <v>271</v>
      </c>
      <c r="I29" s="211">
        <f t="shared" si="0"/>
        <v>0</v>
      </c>
      <c r="J29" s="140"/>
      <c r="K29" s="140"/>
      <c r="L29" s="138"/>
      <c r="M29" s="138"/>
      <c r="N29" s="138"/>
      <c r="O29" s="138"/>
      <c r="P29" s="138"/>
      <c r="Q29" s="138"/>
      <c r="R29" s="138" t="s">
        <v>83</v>
      </c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</row>
    <row r="30" spans="1:47" outlineLevel="1" x14ac:dyDescent="0.2">
      <c r="A30" s="164"/>
      <c r="B30" s="166"/>
      <c r="C30" s="177" t="s">
        <v>342</v>
      </c>
      <c r="D30" s="192"/>
      <c r="E30" s="185"/>
      <c r="F30" s="207"/>
      <c r="G30" s="142"/>
      <c r="H30" s="155">
        <v>0</v>
      </c>
      <c r="I30" s="211">
        <f t="shared" si="0"/>
        <v>0</v>
      </c>
      <c r="J30" s="140"/>
      <c r="K30" s="140"/>
      <c r="L30" s="210"/>
      <c r="M30" s="138"/>
      <c r="N30" s="138"/>
      <c r="O30" s="138"/>
      <c r="P30" s="138"/>
      <c r="Q30" s="138"/>
      <c r="R30" s="138" t="s">
        <v>90</v>
      </c>
      <c r="S30" s="138">
        <v>0</v>
      </c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</row>
    <row r="31" spans="1:47" outlineLevel="1" x14ac:dyDescent="0.2">
      <c r="A31" s="164"/>
      <c r="B31" s="166"/>
      <c r="C31" s="177" t="s">
        <v>231</v>
      </c>
      <c r="D31" s="192"/>
      <c r="E31" s="185">
        <v>945</v>
      </c>
      <c r="F31" s="207"/>
      <c r="G31" s="142"/>
      <c r="H31" s="155">
        <v>0</v>
      </c>
      <c r="I31" s="211">
        <f t="shared" si="0"/>
        <v>0</v>
      </c>
      <c r="J31" s="140"/>
      <c r="K31" s="140"/>
      <c r="L31" s="210"/>
      <c r="M31" s="138"/>
      <c r="N31" s="138"/>
      <c r="O31" s="138"/>
      <c r="P31" s="138"/>
      <c r="Q31" s="138"/>
      <c r="R31" s="138" t="s">
        <v>90</v>
      </c>
      <c r="S31" s="138">
        <v>0</v>
      </c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</row>
    <row r="32" spans="1:47" outlineLevel="1" x14ac:dyDescent="0.2">
      <c r="A32" s="164"/>
      <c r="B32" s="166"/>
      <c r="C32" s="177" t="s">
        <v>232</v>
      </c>
      <c r="D32" s="192"/>
      <c r="E32" s="185">
        <v>513.6</v>
      </c>
      <c r="F32" s="211"/>
      <c r="G32" s="142"/>
      <c r="H32" s="155">
        <v>0</v>
      </c>
      <c r="I32" s="211">
        <f t="shared" si="0"/>
        <v>0</v>
      </c>
      <c r="J32" s="140"/>
      <c r="K32" s="140"/>
      <c r="L32" s="210"/>
      <c r="M32" s="138"/>
      <c r="N32" s="138"/>
      <c r="O32" s="138"/>
      <c r="P32" s="138"/>
      <c r="Q32" s="138"/>
      <c r="R32" s="138" t="s">
        <v>90</v>
      </c>
      <c r="S32" s="138">
        <v>0</v>
      </c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</row>
    <row r="33" spans="1:47" outlineLevel="1" x14ac:dyDescent="0.2">
      <c r="A33" s="164"/>
      <c r="B33" s="166"/>
      <c r="C33" s="177" t="s">
        <v>233</v>
      </c>
      <c r="D33" s="192"/>
      <c r="E33" s="185">
        <v>126</v>
      </c>
      <c r="F33" s="211"/>
      <c r="G33" s="142"/>
      <c r="H33" s="155">
        <v>0</v>
      </c>
      <c r="I33" s="211">
        <f t="shared" si="0"/>
        <v>0</v>
      </c>
      <c r="J33" s="140"/>
      <c r="K33" s="140"/>
      <c r="L33" s="210"/>
      <c r="M33" s="138"/>
      <c r="N33" s="138"/>
      <c r="O33" s="138"/>
      <c r="P33" s="138"/>
      <c r="Q33" s="138"/>
      <c r="R33" s="138" t="s">
        <v>90</v>
      </c>
      <c r="S33" s="138">
        <v>0</v>
      </c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</row>
    <row r="34" spans="1:47" outlineLevel="1" x14ac:dyDescent="0.2">
      <c r="A34" s="164">
        <v>9</v>
      </c>
      <c r="B34" s="166" t="s">
        <v>94</v>
      </c>
      <c r="C34" s="175" t="s">
        <v>95</v>
      </c>
      <c r="D34" s="190" t="s">
        <v>96</v>
      </c>
      <c r="E34" s="168">
        <v>130</v>
      </c>
      <c r="F34" s="207"/>
      <c r="G34" s="142">
        <f>ROUND(E34*F34,2)</f>
        <v>0</v>
      </c>
      <c r="H34" s="155" t="s">
        <v>271</v>
      </c>
      <c r="I34" s="211">
        <f t="shared" si="0"/>
        <v>0</v>
      </c>
      <c r="J34" s="140"/>
      <c r="K34" s="140"/>
      <c r="L34" s="210"/>
      <c r="M34" s="138"/>
      <c r="N34" s="138"/>
      <c r="O34" s="138"/>
      <c r="P34" s="138"/>
      <c r="Q34" s="138"/>
      <c r="R34" s="138" t="s">
        <v>83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</row>
    <row r="35" spans="1:47" outlineLevel="1" x14ac:dyDescent="0.2">
      <c r="A35" s="164"/>
      <c r="B35" s="166"/>
      <c r="C35" s="177" t="s">
        <v>343</v>
      </c>
      <c r="D35" s="192"/>
      <c r="E35" s="185">
        <v>130</v>
      </c>
      <c r="F35" s="207"/>
      <c r="G35" s="142"/>
      <c r="H35" s="155">
        <v>0</v>
      </c>
      <c r="I35" s="211">
        <f t="shared" si="0"/>
        <v>0</v>
      </c>
      <c r="J35" s="140"/>
      <c r="K35" s="140"/>
      <c r="L35" s="210"/>
      <c r="M35" s="138"/>
      <c r="N35" s="138"/>
      <c r="O35" s="138"/>
      <c r="P35" s="138"/>
      <c r="Q35" s="138"/>
      <c r="R35" s="138" t="s">
        <v>90</v>
      </c>
      <c r="S35" s="138">
        <v>0</v>
      </c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</row>
    <row r="36" spans="1:47" x14ac:dyDescent="0.2">
      <c r="A36" s="165" t="s">
        <v>78</v>
      </c>
      <c r="B36" s="167" t="s">
        <v>48</v>
      </c>
      <c r="C36" s="176" t="s">
        <v>49</v>
      </c>
      <c r="D36" s="191"/>
      <c r="E36" s="169"/>
      <c r="F36" s="208"/>
      <c r="G36" s="143">
        <f>SUMIF(R37:R116,"&lt;&gt;NOR",G37:G116)</f>
        <v>0</v>
      </c>
      <c r="H36" s="156"/>
      <c r="I36" s="212">
        <f t="shared" si="0"/>
        <v>0</v>
      </c>
      <c r="J36" s="141"/>
      <c r="K36" s="141"/>
      <c r="L36" s="210"/>
      <c r="R36" t="s">
        <v>79</v>
      </c>
    </row>
    <row r="37" spans="1:47" outlineLevel="1" x14ac:dyDescent="0.2">
      <c r="A37" s="164">
        <v>10</v>
      </c>
      <c r="B37" s="166" t="s">
        <v>97</v>
      </c>
      <c r="C37" s="175" t="s">
        <v>98</v>
      </c>
      <c r="D37" s="190" t="s">
        <v>88</v>
      </c>
      <c r="E37" s="168">
        <v>826.5</v>
      </c>
      <c r="F37" s="207"/>
      <c r="G37" s="142">
        <f>ROUND(E37*F37,2)</f>
        <v>0</v>
      </c>
      <c r="H37" s="214" t="s">
        <v>270</v>
      </c>
      <c r="I37" s="211">
        <f t="shared" si="0"/>
        <v>0</v>
      </c>
      <c r="J37" s="140"/>
      <c r="K37" s="140"/>
      <c r="L37" s="210"/>
      <c r="M37" s="138"/>
      <c r="N37" s="138"/>
      <c r="O37" s="138"/>
      <c r="P37" s="138"/>
      <c r="Q37" s="138"/>
      <c r="R37" s="138" t="s">
        <v>83</v>
      </c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</row>
    <row r="38" spans="1:47" outlineLevel="1" x14ac:dyDescent="0.2">
      <c r="A38" s="164"/>
      <c r="B38" s="166"/>
      <c r="C38" s="177" t="s">
        <v>99</v>
      </c>
      <c r="D38" s="192"/>
      <c r="E38" s="185">
        <v>826.5</v>
      </c>
      <c r="F38" s="207"/>
      <c r="G38" s="142"/>
      <c r="H38" s="155">
        <v>0</v>
      </c>
      <c r="I38" s="211">
        <f t="shared" si="0"/>
        <v>0</v>
      </c>
      <c r="J38" s="140"/>
      <c r="K38" s="140"/>
      <c r="L38" s="210"/>
      <c r="M38" s="138"/>
      <c r="N38" s="138"/>
      <c r="O38" s="138"/>
      <c r="P38" s="138"/>
      <c r="Q38" s="138"/>
      <c r="R38" s="138" t="s">
        <v>90</v>
      </c>
      <c r="S38" s="138">
        <v>0</v>
      </c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</row>
    <row r="39" spans="1:47" ht="22.5" outlineLevel="1" x14ac:dyDescent="0.2">
      <c r="A39" s="164">
        <v>11</v>
      </c>
      <c r="B39" s="166" t="s">
        <v>100</v>
      </c>
      <c r="C39" s="175" t="s">
        <v>101</v>
      </c>
      <c r="D39" s="190" t="s">
        <v>102</v>
      </c>
      <c r="E39" s="168">
        <v>118</v>
      </c>
      <c r="F39" s="207"/>
      <c r="G39" s="142">
        <f>ROUND(E39*F39,2)</f>
        <v>0</v>
      </c>
      <c r="H39" s="214" t="s">
        <v>270</v>
      </c>
      <c r="I39" s="211">
        <f t="shared" si="0"/>
        <v>0</v>
      </c>
      <c r="J39" s="140"/>
      <c r="K39" s="140"/>
      <c r="L39" s="210"/>
      <c r="M39" s="138"/>
      <c r="N39" s="138"/>
      <c r="O39" s="138"/>
      <c r="P39" s="138"/>
      <c r="Q39" s="138"/>
      <c r="R39" s="138" t="s">
        <v>83</v>
      </c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</row>
    <row r="40" spans="1:47" outlineLevel="1" x14ac:dyDescent="0.2">
      <c r="A40" s="164"/>
      <c r="B40" s="166"/>
      <c r="C40" s="177" t="s">
        <v>103</v>
      </c>
      <c r="D40" s="192"/>
      <c r="E40" s="185">
        <v>118</v>
      </c>
      <c r="F40" s="207"/>
      <c r="G40" s="142"/>
      <c r="H40" s="155">
        <v>0</v>
      </c>
      <c r="I40" s="211">
        <f t="shared" si="0"/>
        <v>0</v>
      </c>
      <c r="J40" s="140"/>
      <c r="K40" s="140"/>
      <c r="L40" s="210"/>
      <c r="M40" s="138"/>
      <c r="N40" s="138"/>
      <c r="O40" s="138"/>
      <c r="P40" s="138"/>
      <c r="Q40" s="138"/>
      <c r="R40" s="138" t="s">
        <v>90</v>
      </c>
      <c r="S40" s="138">
        <v>0</v>
      </c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</row>
    <row r="41" spans="1:47" outlineLevel="1" x14ac:dyDescent="0.2">
      <c r="A41" s="164">
        <v>12</v>
      </c>
      <c r="B41" s="166" t="s">
        <v>104</v>
      </c>
      <c r="C41" s="175" t="s">
        <v>105</v>
      </c>
      <c r="D41" s="190" t="s">
        <v>82</v>
      </c>
      <c r="E41" s="168">
        <v>2</v>
      </c>
      <c r="F41" s="207"/>
      <c r="G41" s="142">
        <f>ROUND(E41*F41,2)</f>
        <v>0</v>
      </c>
      <c r="H41" s="214" t="s">
        <v>270</v>
      </c>
      <c r="I41" s="211">
        <f t="shared" si="0"/>
        <v>0</v>
      </c>
      <c r="J41" s="140"/>
      <c r="K41" s="140"/>
      <c r="L41" s="210"/>
      <c r="M41" s="138"/>
      <c r="N41" s="138"/>
      <c r="O41" s="138"/>
      <c r="P41" s="138"/>
      <c r="Q41" s="138"/>
      <c r="R41" s="138" t="s">
        <v>83</v>
      </c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</row>
    <row r="42" spans="1:47" outlineLevel="1" x14ac:dyDescent="0.2">
      <c r="A42" s="164"/>
      <c r="B42" s="166"/>
      <c r="C42" s="177" t="s">
        <v>344</v>
      </c>
      <c r="D42" s="192"/>
      <c r="E42" s="185">
        <v>2</v>
      </c>
      <c r="F42" s="207"/>
      <c r="G42" s="142"/>
      <c r="H42" s="155">
        <v>0</v>
      </c>
      <c r="I42" s="211">
        <f t="shared" si="0"/>
        <v>0</v>
      </c>
      <c r="J42" s="140"/>
      <c r="K42" s="140"/>
      <c r="L42" s="210"/>
      <c r="M42" s="138"/>
      <c r="N42" s="138"/>
      <c r="O42" s="138"/>
      <c r="P42" s="138"/>
      <c r="Q42" s="138"/>
      <c r="R42" s="138" t="s">
        <v>90</v>
      </c>
      <c r="S42" s="138">
        <v>0</v>
      </c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</row>
    <row r="43" spans="1:47" ht="22.5" outlineLevel="1" x14ac:dyDescent="0.2">
      <c r="A43" s="164">
        <v>13</v>
      </c>
      <c r="B43" s="166" t="s">
        <v>106</v>
      </c>
      <c r="C43" s="175" t="s">
        <v>107</v>
      </c>
      <c r="D43" s="190" t="s">
        <v>82</v>
      </c>
      <c r="E43" s="168">
        <v>5</v>
      </c>
      <c r="F43" s="207"/>
      <c r="G43" s="142">
        <f>ROUND(E43*F43,2)</f>
        <v>0</v>
      </c>
      <c r="H43" s="214" t="s">
        <v>270</v>
      </c>
      <c r="I43" s="211">
        <f t="shared" si="0"/>
        <v>0</v>
      </c>
      <c r="J43" s="140"/>
      <c r="K43" s="140"/>
      <c r="L43" s="210"/>
      <c r="M43" s="138"/>
      <c r="N43" s="138"/>
      <c r="O43" s="138"/>
      <c r="P43" s="138"/>
      <c r="Q43" s="138"/>
      <c r="R43" s="138" t="s">
        <v>83</v>
      </c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</row>
    <row r="44" spans="1:47" outlineLevel="1" x14ac:dyDescent="0.2">
      <c r="A44" s="164"/>
      <c r="B44" s="166"/>
      <c r="C44" s="177" t="s">
        <v>108</v>
      </c>
      <c r="D44" s="192"/>
      <c r="E44" s="185">
        <v>5</v>
      </c>
      <c r="F44" s="207"/>
      <c r="G44" s="142"/>
      <c r="H44" s="155">
        <v>0</v>
      </c>
      <c r="I44" s="211">
        <f t="shared" si="0"/>
        <v>0</v>
      </c>
      <c r="J44" s="140"/>
      <c r="K44" s="140"/>
      <c r="L44" s="210"/>
      <c r="M44" s="138"/>
      <c r="N44" s="138"/>
      <c r="O44" s="138"/>
      <c r="P44" s="138"/>
      <c r="Q44" s="138"/>
      <c r="R44" s="138" t="s">
        <v>90</v>
      </c>
      <c r="S44" s="138">
        <v>0</v>
      </c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</row>
    <row r="45" spans="1:47" outlineLevel="1" x14ac:dyDescent="0.2">
      <c r="A45" s="164">
        <v>14</v>
      </c>
      <c r="B45" s="166" t="s">
        <v>109</v>
      </c>
      <c r="C45" s="175" t="s">
        <v>110</v>
      </c>
      <c r="D45" s="190" t="s">
        <v>88</v>
      </c>
      <c r="E45" s="168">
        <v>395</v>
      </c>
      <c r="F45" s="207"/>
      <c r="G45" s="142">
        <f>ROUND(E45*F45,2)</f>
        <v>0</v>
      </c>
      <c r="H45" s="214" t="s">
        <v>270</v>
      </c>
      <c r="I45" s="211">
        <f t="shared" si="0"/>
        <v>0</v>
      </c>
      <c r="J45" s="140"/>
      <c r="K45" s="140"/>
      <c r="L45" s="210"/>
      <c r="M45" s="138"/>
      <c r="N45" s="138"/>
      <c r="O45" s="138"/>
      <c r="P45" s="138"/>
      <c r="Q45" s="138"/>
      <c r="R45" s="138" t="s">
        <v>83</v>
      </c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</row>
    <row r="46" spans="1:47" outlineLevel="1" x14ac:dyDescent="0.2">
      <c r="A46" s="164"/>
      <c r="B46" s="166"/>
      <c r="C46" s="177" t="s">
        <v>111</v>
      </c>
      <c r="D46" s="192"/>
      <c r="E46" s="185">
        <v>395</v>
      </c>
      <c r="F46" s="207"/>
      <c r="G46" s="142"/>
      <c r="H46" s="155">
        <v>0</v>
      </c>
      <c r="I46" s="211">
        <f t="shared" si="0"/>
        <v>0</v>
      </c>
      <c r="J46" s="140"/>
      <c r="K46" s="140"/>
      <c r="L46" s="210"/>
      <c r="M46" s="138"/>
      <c r="N46" s="138"/>
      <c r="O46" s="138"/>
      <c r="P46" s="138"/>
      <c r="Q46" s="138"/>
      <c r="R46" s="138" t="s">
        <v>90</v>
      </c>
      <c r="S46" s="138">
        <v>0</v>
      </c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</row>
    <row r="47" spans="1:47" ht="22.5" outlineLevel="1" x14ac:dyDescent="0.2">
      <c r="A47" s="164">
        <v>15</v>
      </c>
      <c r="B47" s="166" t="s">
        <v>112</v>
      </c>
      <c r="C47" s="175" t="s">
        <v>113</v>
      </c>
      <c r="D47" s="190" t="s">
        <v>88</v>
      </c>
      <c r="E47" s="168">
        <v>395</v>
      </c>
      <c r="F47" s="207"/>
      <c r="G47" s="142">
        <f>ROUND(E47*F47,2)</f>
        <v>0</v>
      </c>
      <c r="H47" s="214" t="s">
        <v>270</v>
      </c>
      <c r="I47" s="211">
        <f t="shared" si="0"/>
        <v>0</v>
      </c>
      <c r="J47" s="140"/>
      <c r="K47" s="140"/>
      <c r="L47" s="210"/>
      <c r="M47" s="138"/>
      <c r="N47" s="138"/>
      <c r="O47" s="138"/>
      <c r="P47" s="138"/>
      <c r="Q47" s="138"/>
      <c r="R47" s="138" t="s">
        <v>83</v>
      </c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</row>
    <row r="48" spans="1:47" outlineLevel="1" x14ac:dyDescent="0.2">
      <c r="A48" s="164"/>
      <c r="B48" s="166"/>
      <c r="C48" s="177" t="s">
        <v>111</v>
      </c>
      <c r="D48" s="192"/>
      <c r="E48" s="185">
        <v>395</v>
      </c>
      <c r="F48" s="211"/>
      <c r="G48" s="211"/>
      <c r="H48" s="214"/>
      <c r="I48" s="211"/>
      <c r="J48" s="140"/>
      <c r="K48" s="14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</row>
    <row r="49" spans="1:47" ht="22.5" outlineLevel="1" x14ac:dyDescent="0.2">
      <c r="A49" s="164">
        <v>16</v>
      </c>
      <c r="B49" s="166" t="s">
        <v>114</v>
      </c>
      <c r="C49" s="175" t="s">
        <v>115</v>
      </c>
      <c r="D49" s="190" t="s">
        <v>88</v>
      </c>
      <c r="E49" s="168">
        <v>63</v>
      </c>
      <c r="F49" s="207"/>
      <c r="G49" s="142">
        <f>ROUND(E49*F49,2)</f>
        <v>0</v>
      </c>
      <c r="H49" s="214" t="s">
        <v>270</v>
      </c>
      <c r="I49" s="211">
        <f t="shared" si="0"/>
        <v>0</v>
      </c>
      <c r="J49" s="140"/>
      <c r="K49" s="140"/>
      <c r="L49" s="210"/>
      <c r="M49" s="138"/>
      <c r="N49" s="138"/>
      <c r="O49" s="138"/>
      <c r="P49" s="138"/>
      <c r="Q49" s="138"/>
      <c r="R49" s="138" t="s">
        <v>83</v>
      </c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</row>
    <row r="50" spans="1:47" outlineLevel="1" x14ac:dyDescent="0.2">
      <c r="A50" s="164"/>
      <c r="B50" s="166"/>
      <c r="C50" s="177" t="s">
        <v>116</v>
      </c>
      <c r="D50" s="192"/>
      <c r="E50" s="185">
        <v>63</v>
      </c>
      <c r="F50" s="207"/>
      <c r="G50" s="142"/>
      <c r="H50" s="155">
        <v>0</v>
      </c>
      <c r="I50" s="211">
        <f t="shared" si="0"/>
        <v>0</v>
      </c>
      <c r="J50" s="140"/>
      <c r="K50" s="140"/>
      <c r="L50" s="210"/>
      <c r="M50" s="138"/>
      <c r="N50" s="138"/>
      <c r="O50" s="138"/>
      <c r="P50" s="138"/>
      <c r="Q50" s="138"/>
      <c r="R50" s="138" t="s">
        <v>90</v>
      </c>
      <c r="S50" s="138">
        <v>0</v>
      </c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</row>
    <row r="51" spans="1:47" outlineLevel="1" x14ac:dyDescent="0.2">
      <c r="A51" s="164">
        <v>17</v>
      </c>
      <c r="B51" s="166" t="s">
        <v>117</v>
      </c>
      <c r="C51" s="175" t="s">
        <v>118</v>
      </c>
      <c r="D51" s="190" t="s">
        <v>88</v>
      </c>
      <c r="E51" s="168">
        <v>63</v>
      </c>
      <c r="F51" s="207"/>
      <c r="G51" s="142">
        <f>ROUND(E51*F51,2)</f>
        <v>0</v>
      </c>
      <c r="H51" s="214" t="s">
        <v>270</v>
      </c>
      <c r="I51" s="211">
        <f t="shared" si="0"/>
        <v>0</v>
      </c>
      <c r="J51" s="140"/>
      <c r="K51" s="140"/>
      <c r="L51" s="210"/>
      <c r="M51" s="138"/>
      <c r="N51" s="138"/>
      <c r="O51" s="138"/>
      <c r="P51" s="138"/>
      <c r="Q51" s="138"/>
      <c r="R51" s="138" t="s">
        <v>83</v>
      </c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</row>
    <row r="52" spans="1:47" outlineLevel="1" x14ac:dyDescent="0.2">
      <c r="A52" s="164"/>
      <c r="B52" s="166"/>
      <c r="C52" s="177" t="s">
        <v>116</v>
      </c>
      <c r="D52" s="192"/>
      <c r="E52" s="185">
        <v>63</v>
      </c>
      <c r="F52" s="207"/>
      <c r="G52" s="142"/>
      <c r="H52" s="155">
        <v>0</v>
      </c>
      <c r="I52" s="211">
        <f t="shared" si="0"/>
        <v>0</v>
      </c>
      <c r="J52" s="140"/>
      <c r="K52" s="140"/>
      <c r="L52" s="210"/>
      <c r="M52" s="138"/>
      <c r="N52" s="138"/>
      <c r="O52" s="138"/>
      <c r="P52" s="138"/>
      <c r="Q52" s="138"/>
      <c r="R52" s="138" t="s">
        <v>90</v>
      </c>
      <c r="S52" s="138">
        <v>0</v>
      </c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</row>
    <row r="53" spans="1:47" outlineLevel="1" x14ac:dyDescent="0.2">
      <c r="A53" s="164">
        <v>18</v>
      </c>
      <c r="B53" s="166" t="s">
        <v>119</v>
      </c>
      <c r="C53" s="175" t="s">
        <v>120</v>
      </c>
      <c r="D53" s="190" t="s">
        <v>82</v>
      </c>
      <c r="E53" s="168">
        <v>6</v>
      </c>
      <c r="F53" s="207"/>
      <c r="G53" s="142">
        <f>ROUND(E53*F53,2)</f>
        <v>0</v>
      </c>
      <c r="H53" s="155" t="s">
        <v>271</v>
      </c>
      <c r="I53" s="211">
        <f t="shared" si="0"/>
        <v>0</v>
      </c>
      <c r="J53" s="140"/>
      <c r="K53" s="140"/>
      <c r="L53" s="210"/>
      <c r="M53" s="138"/>
      <c r="N53" s="138"/>
      <c r="O53" s="138"/>
      <c r="P53" s="138"/>
      <c r="Q53" s="138"/>
      <c r="R53" s="138" t="s">
        <v>83</v>
      </c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</row>
    <row r="54" spans="1:47" outlineLevel="1" x14ac:dyDescent="0.2">
      <c r="A54" s="164"/>
      <c r="B54" s="166"/>
      <c r="C54" s="177" t="s">
        <v>121</v>
      </c>
      <c r="D54" s="192"/>
      <c r="E54" s="185">
        <v>6</v>
      </c>
      <c r="F54" s="207"/>
      <c r="G54" s="142"/>
      <c r="H54" s="155">
        <v>0</v>
      </c>
      <c r="I54" s="211">
        <f t="shared" si="0"/>
        <v>0</v>
      </c>
      <c r="J54" s="140"/>
      <c r="K54" s="140"/>
      <c r="L54" s="210"/>
      <c r="M54" s="138"/>
      <c r="N54" s="138"/>
      <c r="O54" s="138"/>
      <c r="P54" s="138"/>
      <c r="Q54" s="138"/>
      <c r="R54" s="138" t="s">
        <v>90</v>
      </c>
      <c r="S54" s="138">
        <v>0</v>
      </c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</row>
    <row r="55" spans="1:47" outlineLevel="1" x14ac:dyDescent="0.2">
      <c r="A55" s="164">
        <v>19</v>
      </c>
      <c r="B55" s="166" t="s">
        <v>122</v>
      </c>
      <c r="C55" s="175" t="s">
        <v>123</v>
      </c>
      <c r="D55" s="190" t="s">
        <v>102</v>
      </c>
      <c r="E55" s="168">
        <v>2.5</v>
      </c>
      <c r="F55" s="207"/>
      <c r="G55" s="142">
        <f>ROUND(E55*F55,2)</f>
        <v>0</v>
      </c>
      <c r="H55" s="155" t="s">
        <v>271</v>
      </c>
      <c r="I55" s="211">
        <f t="shared" si="0"/>
        <v>0</v>
      </c>
      <c r="J55" s="140"/>
      <c r="K55" s="140"/>
      <c r="L55" s="210"/>
      <c r="M55" s="138"/>
      <c r="N55" s="138"/>
      <c r="O55" s="138"/>
      <c r="P55" s="138"/>
      <c r="Q55" s="138"/>
      <c r="R55" s="138" t="s">
        <v>83</v>
      </c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</row>
    <row r="56" spans="1:47" outlineLevel="1" x14ac:dyDescent="0.2">
      <c r="A56" s="164"/>
      <c r="B56" s="166"/>
      <c r="C56" s="177" t="s">
        <v>124</v>
      </c>
      <c r="D56" s="192"/>
      <c r="E56" s="185">
        <v>2.5</v>
      </c>
      <c r="F56" s="207"/>
      <c r="G56" s="142"/>
      <c r="H56" s="155">
        <v>0</v>
      </c>
      <c r="I56" s="211">
        <f t="shared" si="0"/>
        <v>0</v>
      </c>
      <c r="J56" s="140"/>
      <c r="K56" s="140"/>
      <c r="L56" s="210"/>
      <c r="M56" s="138"/>
      <c r="N56" s="138"/>
      <c r="O56" s="138"/>
      <c r="P56" s="138"/>
      <c r="Q56" s="138"/>
      <c r="R56" s="138" t="s">
        <v>90</v>
      </c>
      <c r="S56" s="138">
        <v>0</v>
      </c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</row>
    <row r="57" spans="1:47" outlineLevel="1" x14ac:dyDescent="0.2">
      <c r="A57" s="164">
        <v>20</v>
      </c>
      <c r="B57" s="166" t="s">
        <v>125</v>
      </c>
      <c r="C57" s="175" t="s">
        <v>126</v>
      </c>
      <c r="D57" s="190" t="s">
        <v>102</v>
      </c>
      <c r="E57" s="168">
        <v>2</v>
      </c>
      <c r="F57" s="207"/>
      <c r="G57" s="142">
        <f>ROUND(E57*F57,2)</f>
        <v>0</v>
      </c>
      <c r="H57" s="155" t="s">
        <v>271</v>
      </c>
      <c r="I57" s="211">
        <f t="shared" si="0"/>
        <v>0</v>
      </c>
      <c r="J57" s="140"/>
      <c r="K57" s="140"/>
      <c r="L57" s="210"/>
      <c r="M57" s="138"/>
      <c r="N57" s="138"/>
      <c r="O57" s="138"/>
      <c r="P57" s="138"/>
      <c r="Q57" s="138"/>
      <c r="R57" s="138" t="s">
        <v>83</v>
      </c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</row>
    <row r="58" spans="1:47" outlineLevel="1" x14ac:dyDescent="0.2">
      <c r="A58" s="164"/>
      <c r="B58" s="166"/>
      <c r="C58" s="177" t="s">
        <v>127</v>
      </c>
      <c r="D58" s="192"/>
      <c r="E58" s="185">
        <v>2</v>
      </c>
      <c r="F58" s="207"/>
      <c r="G58" s="142"/>
      <c r="H58" s="155">
        <v>0</v>
      </c>
      <c r="I58" s="211">
        <f t="shared" si="0"/>
        <v>0</v>
      </c>
      <c r="J58" s="140"/>
      <c r="K58" s="140"/>
      <c r="L58" s="210"/>
      <c r="M58" s="138"/>
      <c r="N58" s="138"/>
      <c r="O58" s="138"/>
      <c r="P58" s="138"/>
      <c r="Q58" s="138"/>
      <c r="R58" s="138" t="s">
        <v>90</v>
      </c>
      <c r="S58" s="138">
        <v>0</v>
      </c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</row>
    <row r="59" spans="1:47" outlineLevel="1" x14ac:dyDescent="0.2">
      <c r="A59" s="164">
        <v>21</v>
      </c>
      <c r="B59" s="166" t="s">
        <v>128</v>
      </c>
      <c r="C59" s="175" t="s">
        <v>129</v>
      </c>
      <c r="D59" s="190" t="s">
        <v>102</v>
      </c>
      <c r="E59" s="168">
        <v>1.5</v>
      </c>
      <c r="F59" s="207"/>
      <c r="G59" s="142">
        <f>ROUND(E59*F59,2)</f>
        <v>0</v>
      </c>
      <c r="H59" s="155" t="s">
        <v>271</v>
      </c>
      <c r="I59" s="211">
        <f t="shared" si="0"/>
        <v>0</v>
      </c>
      <c r="J59" s="140"/>
      <c r="K59" s="140"/>
      <c r="L59" s="210"/>
      <c r="M59" s="138"/>
      <c r="N59" s="138"/>
      <c r="O59" s="138"/>
      <c r="P59" s="138"/>
      <c r="Q59" s="138"/>
      <c r="R59" s="138" t="s">
        <v>83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</row>
    <row r="60" spans="1:47" outlineLevel="1" x14ac:dyDescent="0.2">
      <c r="A60" s="164"/>
      <c r="B60" s="166"/>
      <c r="C60" s="177" t="s">
        <v>130</v>
      </c>
      <c r="D60" s="192"/>
      <c r="E60" s="185">
        <v>1.5</v>
      </c>
      <c r="F60" s="207"/>
      <c r="G60" s="142"/>
      <c r="H60" s="155">
        <v>0</v>
      </c>
      <c r="I60" s="211">
        <f t="shared" si="0"/>
        <v>0</v>
      </c>
      <c r="J60" s="140"/>
      <c r="K60" s="140"/>
      <c r="L60" s="210"/>
      <c r="M60" s="138"/>
      <c r="N60" s="138"/>
      <c r="O60" s="138"/>
      <c r="P60" s="138"/>
      <c r="Q60" s="138"/>
      <c r="R60" s="138" t="s">
        <v>90</v>
      </c>
      <c r="S60" s="138">
        <v>0</v>
      </c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</row>
    <row r="61" spans="1:47" outlineLevel="1" x14ac:dyDescent="0.2">
      <c r="A61" s="164">
        <v>22</v>
      </c>
      <c r="B61" s="166" t="s">
        <v>131</v>
      </c>
      <c r="C61" s="175" t="s">
        <v>132</v>
      </c>
      <c r="D61" s="190" t="s">
        <v>102</v>
      </c>
      <c r="E61" s="168">
        <v>1</v>
      </c>
      <c r="F61" s="207"/>
      <c r="G61" s="142">
        <f>ROUND(E61*F61,2)</f>
        <v>0</v>
      </c>
      <c r="H61" s="155" t="s">
        <v>271</v>
      </c>
      <c r="I61" s="211">
        <f t="shared" si="0"/>
        <v>0</v>
      </c>
      <c r="J61" s="140"/>
      <c r="K61" s="140"/>
      <c r="L61" s="210"/>
      <c r="M61" s="138"/>
      <c r="N61" s="138"/>
      <c r="O61" s="138"/>
      <c r="P61" s="138"/>
      <c r="Q61" s="138"/>
      <c r="R61" s="138" t="s">
        <v>83</v>
      </c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</row>
    <row r="62" spans="1:47" outlineLevel="1" x14ac:dyDescent="0.2">
      <c r="A62" s="164"/>
      <c r="B62" s="166"/>
      <c r="C62" s="177" t="s">
        <v>133</v>
      </c>
      <c r="D62" s="192"/>
      <c r="E62" s="185">
        <v>1</v>
      </c>
      <c r="F62" s="207"/>
      <c r="G62" s="142"/>
      <c r="H62" s="155">
        <v>0</v>
      </c>
      <c r="I62" s="211">
        <f t="shared" si="0"/>
        <v>0</v>
      </c>
      <c r="J62" s="140"/>
      <c r="K62" s="140"/>
      <c r="L62" s="210"/>
      <c r="M62" s="138"/>
      <c r="N62" s="138"/>
      <c r="O62" s="138"/>
      <c r="P62" s="138"/>
      <c r="Q62" s="138"/>
      <c r="R62" s="138" t="s">
        <v>90</v>
      </c>
      <c r="S62" s="138">
        <v>0</v>
      </c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</row>
    <row r="63" spans="1:47" outlineLevel="1" x14ac:dyDescent="0.2">
      <c r="A63" s="164">
        <v>23</v>
      </c>
      <c r="B63" s="166" t="s">
        <v>134</v>
      </c>
      <c r="C63" s="175" t="s">
        <v>135</v>
      </c>
      <c r="D63" s="190" t="s">
        <v>88</v>
      </c>
      <c r="E63" s="168">
        <v>663</v>
      </c>
      <c r="F63" s="207"/>
      <c r="G63" s="142">
        <f>ROUND(E63*F63,2)</f>
        <v>0</v>
      </c>
      <c r="H63" s="214" t="s">
        <v>270</v>
      </c>
      <c r="I63" s="211">
        <f t="shared" si="0"/>
        <v>0</v>
      </c>
      <c r="J63" s="140"/>
      <c r="K63" s="140"/>
      <c r="L63" s="210"/>
      <c r="M63" s="138"/>
      <c r="N63" s="138"/>
      <c r="O63" s="138"/>
      <c r="P63" s="138"/>
      <c r="Q63" s="138"/>
      <c r="R63" s="138" t="s">
        <v>83</v>
      </c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</row>
    <row r="64" spans="1:47" outlineLevel="1" x14ac:dyDescent="0.2">
      <c r="A64" s="164"/>
      <c r="B64" s="166"/>
      <c r="C64" s="177" t="s">
        <v>136</v>
      </c>
      <c r="D64" s="192"/>
      <c r="E64" s="185">
        <v>663</v>
      </c>
      <c r="F64" s="207"/>
      <c r="G64" s="142"/>
      <c r="H64" s="155">
        <v>0</v>
      </c>
      <c r="I64" s="211">
        <f t="shared" si="0"/>
        <v>0</v>
      </c>
      <c r="J64" s="140"/>
      <c r="K64" s="140"/>
      <c r="L64" s="210"/>
      <c r="M64" s="138"/>
      <c r="N64" s="138"/>
      <c r="O64" s="138"/>
      <c r="P64" s="138"/>
      <c r="Q64" s="138"/>
      <c r="R64" s="138" t="s">
        <v>90</v>
      </c>
      <c r="S64" s="138">
        <v>0</v>
      </c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</row>
    <row r="65" spans="1:47" outlineLevel="1" x14ac:dyDescent="0.2">
      <c r="A65" s="164">
        <v>24</v>
      </c>
      <c r="B65" s="166" t="s">
        <v>137</v>
      </c>
      <c r="C65" s="175" t="s">
        <v>138</v>
      </c>
      <c r="D65" s="190" t="s">
        <v>88</v>
      </c>
      <c r="E65" s="168">
        <v>826.5</v>
      </c>
      <c r="F65" s="207"/>
      <c r="G65" s="142">
        <f>ROUND(E65*F65,2)</f>
        <v>0</v>
      </c>
      <c r="H65" s="155" t="s">
        <v>271</v>
      </c>
      <c r="I65" s="211">
        <f t="shared" si="0"/>
        <v>0</v>
      </c>
      <c r="J65" s="140"/>
      <c r="K65" s="140"/>
      <c r="L65" s="210"/>
      <c r="M65" s="138"/>
      <c r="N65" s="138"/>
      <c r="O65" s="138"/>
      <c r="P65" s="138"/>
      <c r="Q65" s="138"/>
      <c r="R65" s="138" t="s">
        <v>83</v>
      </c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</row>
    <row r="66" spans="1:47" outlineLevel="1" x14ac:dyDescent="0.2">
      <c r="A66" s="164"/>
      <c r="B66" s="166"/>
      <c r="C66" s="177" t="s">
        <v>136</v>
      </c>
      <c r="D66" s="192"/>
      <c r="E66" s="185">
        <v>663</v>
      </c>
      <c r="F66" s="207"/>
      <c r="G66" s="142"/>
      <c r="H66" s="155">
        <v>0</v>
      </c>
      <c r="I66" s="211">
        <f t="shared" si="0"/>
        <v>0</v>
      </c>
      <c r="J66" s="140"/>
      <c r="K66" s="140"/>
      <c r="L66" s="210"/>
      <c r="M66" s="138"/>
      <c r="N66" s="138"/>
      <c r="O66" s="138"/>
      <c r="P66" s="138"/>
      <c r="Q66" s="138"/>
      <c r="R66" s="138" t="s">
        <v>90</v>
      </c>
      <c r="S66" s="138">
        <v>0</v>
      </c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</row>
    <row r="67" spans="1:47" outlineLevel="1" x14ac:dyDescent="0.2">
      <c r="A67" s="164"/>
      <c r="B67" s="166"/>
      <c r="C67" s="177" t="s">
        <v>139</v>
      </c>
      <c r="D67" s="192"/>
      <c r="E67" s="185">
        <v>163.5</v>
      </c>
      <c r="F67" s="207"/>
      <c r="G67" s="142"/>
      <c r="H67" s="155">
        <v>0</v>
      </c>
      <c r="I67" s="211">
        <f t="shared" si="0"/>
        <v>0</v>
      </c>
      <c r="J67" s="140"/>
      <c r="K67" s="140"/>
      <c r="L67" s="210"/>
      <c r="M67" s="138"/>
      <c r="N67" s="138"/>
      <c r="O67" s="138"/>
      <c r="P67" s="138"/>
      <c r="Q67" s="138"/>
      <c r="R67" s="138" t="s">
        <v>90</v>
      </c>
      <c r="S67" s="138">
        <v>0</v>
      </c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</row>
    <row r="68" spans="1:47" ht="22.5" outlineLevel="1" x14ac:dyDescent="0.2">
      <c r="A68" s="164">
        <v>25</v>
      </c>
      <c r="B68" s="166" t="s">
        <v>140</v>
      </c>
      <c r="C68" s="175" t="s">
        <v>141</v>
      </c>
      <c r="D68" s="190" t="s">
        <v>88</v>
      </c>
      <c r="E68" s="168">
        <v>856.5</v>
      </c>
      <c r="F68" s="207"/>
      <c r="G68" s="142">
        <f>ROUND(E68*F68,2)</f>
        <v>0</v>
      </c>
      <c r="H68" s="155" t="s">
        <v>271</v>
      </c>
      <c r="I68" s="211">
        <f t="shared" si="0"/>
        <v>0</v>
      </c>
      <c r="J68" s="140"/>
      <c r="K68" s="140"/>
      <c r="L68" s="210"/>
      <c r="M68" s="138"/>
      <c r="N68" s="138"/>
      <c r="O68" s="138"/>
      <c r="P68" s="138"/>
      <c r="Q68" s="138"/>
      <c r="R68" s="138" t="s">
        <v>83</v>
      </c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</row>
    <row r="69" spans="1:47" outlineLevel="1" x14ac:dyDescent="0.2">
      <c r="A69" s="164"/>
      <c r="B69" s="166"/>
      <c r="C69" s="177" t="s">
        <v>142</v>
      </c>
      <c r="D69" s="192"/>
      <c r="E69" s="185"/>
      <c r="F69" s="207"/>
      <c r="G69" s="142"/>
      <c r="H69" s="155">
        <v>0</v>
      </c>
      <c r="I69" s="211">
        <f t="shared" si="0"/>
        <v>0</v>
      </c>
      <c r="J69" s="140"/>
      <c r="K69" s="140"/>
      <c r="L69" s="210"/>
      <c r="M69" s="138"/>
      <c r="N69" s="138"/>
      <c r="O69" s="138"/>
      <c r="P69" s="138"/>
      <c r="Q69" s="138"/>
      <c r="R69" s="138" t="s">
        <v>90</v>
      </c>
      <c r="S69" s="138">
        <v>0</v>
      </c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</row>
    <row r="70" spans="1:47" outlineLevel="1" x14ac:dyDescent="0.2">
      <c r="A70" s="164"/>
      <c r="B70" s="166"/>
      <c r="C70" s="177" t="s">
        <v>136</v>
      </c>
      <c r="D70" s="192"/>
      <c r="E70" s="185">
        <v>663</v>
      </c>
      <c r="F70" s="207"/>
      <c r="G70" s="142"/>
      <c r="H70" s="155">
        <v>0</v>
      </c>
      <c r="I70" s="211">
        <f t="shared" si="0"/>
        <v>0</v>
      </c>
      <c r="J70" s="140"/>
      <c r="K70" s="140"/>
      <c r="L70" s="210"/>
      <c r="M70" s="138"/>
      <c r="N70" s="138"/>
      <c r="O70" s="138"/>
      <c r="P70" s="138"/>
      <c r="Q70" s="138"/>
      <c r="R70" s="138" t="s">
        <v>90</v>
      </c>
      <c r="S70" s="138">
        <v>0</v>
      </c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</row>
    <row r="71" spans="1:47" outlineLevel="1" x14ac:dyDescent="0.2">
      <c r="A71" s="164"/>
      <c r="B71" s="166"/>
      <c r="C71" s="177" t="s">
        <v>143</v>
      </c>
      <c r="D71" s="192"/>
      <c r="E71" s="185">
        <v>20</v>
      </c>
      <c r="F71" s="207"/>
      <c r="G71" s="142"/>
      <c r="H71" s="155">
        <v>0</v>
      </c>
      <c r="I71" s="211">
        <f t="shared" si="0"/>
        <v>0</v>
      </c>
      <c r="J71" s="140"/>
      <c r="K71" s="140"/>
      <c r="L71" s="210"/>
      <c r="M71" s="138"/>
      <c r="N71" s="138"/>
      <c r="O71" s="138"/>
      <c r="P71" s="138"/>
      <c r="Q71" s="138"/>
      <c r="R71" s="138" t="s">
        <v>90</v>
      </c>
      <c r="S71" s="138">
        <v>0</v>
      </c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</row>
    <row r="72" spans="1:47" outlineLevel="1" x14ac:dyDescent="0.2">
      <c r="A72" s="164"/>
      <c r="B72" s="166"/>
      <c r="C72" s="177" t="s">
        <v>139</v>
      </c>
      <c r="D72" s="192"/>
      <c r="E72" s="185">
        <v>163.5</v>
      </c>
      <c r="F72" s="207"/>
      <c r="G72" s="142"/>
      <c r="H72" s="155">
        <v>0</v>
      </c>
      <c r="I72" s="211">
        <f t="shared" si="0"/>
        <v>0</v>
      </c>
      <c r="J72" s="140"/>
      <c r="K72" s="140"/>
      <c r="L72" s="210"/>
      <c r="M72" s="138"/>
      <c r="N72" s="138"/>
      <c r="O72" s="138"/>
      <c r="P72" s="138"/>
      <c r="Q72" s="138"/>
      <c r="R72" s="138" t="s">
        <v>90</v>
      </c>
      <c r="S72" s="138">
        <v>0</v>
      </c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</row>
    <row r="73" spans="1:47" outlineLevel="1" x14ac:dyDescent="0.2">
      <c r="A73" s="164"/>
      <c r="B73" s="166"/>
      <c r="C73" s="177" t="s">
        <v>144</v>
      </c>
      <c r="D73" s="192"/>
      <c r="E73" s="185">
        <v>10</v>
      </c>
      <c r="F73" s="207"/>
      <c r="G73" s="142"/>
      <c r="H73" s="155">
        <v>0</v>
      </c>
      <c r="I73" s="211">
        <f t="shared" si="0"/>
        <v>0</v>
      </c>
      <c r="J73" s="140"/>
      <c r="K73" s="140"/>
      <c r="L73" s="210"/>
      <c r="M73" s="138"/>
      <c r="N73" s="138"/>
      <c r="O73" s="138"/>
      <c r="P73" s="138"/>
      <c r="Q73" s="138"/>
      <c r="R73" s="138" t="s">
        <v>90</v>
      </c>
      <c r="S73" s="138">
        <v>0</v>
      </c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</row>
    <row r="74" spans="1:47" ht="22.5" outlineLevel="1" x14ac:dyDescent="0.2">
      <c r="A74" s="164">
        <v>26</v>
      </c>
      <c r="B74" s="166" t="s">
        <v>145</v>
      </c>
      <c r="C74" s="175" t="s">
        <v>146</v>
      </c>
      <c r="D74" s="190" t="s">
        <v>88</v>
      </c>
      <c r="E74" s="168">
        <v>683</v>
      </c>
      <c r="F74" s="207"/>
      <c r="G74" s="142">
        <f>ROUND(E74*F74,2)</f>
        <v>0</v>
      </c>
      <c r="H74" s="214" t="s">
        <v>270</v>
      </c>
      <c r="I74" s="211">
        <f t="shared" si="0"/>
        <v>0</v>
      </c>
      <c r="J74" s="140"/>
      <c r="K74" s="140"/>
      <c r="L74" s="210"/>
      <c r="M74" s="138"/>
      <c r="N74" s="138"/>
      <c r="O74" s="138"/>
      <c r="P74" s="138"/>
      <c r="Q74" s="138"/>
      <c r="R74" s="138" t="s">
        <v>83</v>
      </c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</row>
    <row r="75" spans="1:47" outlineLevel="1" x14ac:dyDescent="0.2">
      <c r="A75" s="164"/>
      <c r="B75" s="166"/>
      <c r="C75" s="177" t="s">
        <v>147</v>
      </c>
      <c r="D75" s="192"/>
      <c r="E75" s="185"/>
      <c r="F75" s="207"/>
      <c r="G75" s="142"/>
      <c r="H75" s="155">
        <v>0</v>
      </c>
      <c r="I75" s="211">
        <f t="shared" si="0"/>
        <v>0</v>
      </c>
      <c r="J75" s="140"/>
      <c r="K75" s="140"/>
      <c r="L75" s="210"/>
      <c r="M75" s="138"/>
      <c r="N75" s="138"/>
      <c r="O75" s="138"/>
      <c r="P75" s="138"/>
      <c r="Q75" s="138"/>
      <c r="R75" s="138" t="s">
        <v>90</v>
      </c>
      <c r="S75" s="138">
        <v>0</v>
      </c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</row>
    <row r="76" spans="1:47" outlineLevel="1" x14ac:dyDescent="0.2">
      <c r="A76" s="164"/>
      <c r="B76" s="166"/>
      <c r="C76" s="177" t="s">
        <v>136</v>
      </c>
      <c r="D76" s="192"/>
      <c r="E76" s="185">
        <v>663</v>
      </c>
      <c r="F76" s="207"/>
      <c r="G76" s="142"/>
      <c r="H76" s="155">
        <v>0</v>
      </c>
      <c r="I76" s="211">
        <f t="shared" si="0"/>
        <v>0</v>
      </c>
      <c r="J76" s="140"/>
      <c r="K76" s="140"/>
      <c r="L76" s="210"/>
      <c r="M76" s="138"/>
      <c r="N76" s="138"/>
      <c r="O76" s="138"/>
      <c r="P76" s="138"/>
      <c r="Q76" s="138"/>
      <c r="R76" s="138" t="s">
        <v>90</v>
      </c>
      <c r="S76" s="138">
        <v>0</v>
      </c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</row>
    <row r="77" spans="1:47" outlineLevel="1" x14ac:dyDescent="0.2">
      <c r="A77" s="164"/>
      <c r="B77" s="166"/>
      <c r="C77" s="177" t="s">
        <v>143</v>
      </c>
      <c r="D77" s="192"/>
      <c r="E77" s="185">
        <v>20</v>
      </c>
      <c r="F77" s="207"/>
      <c r="G77" s="142"/>
      <c r="H77" s="155">
        <v>0</v>
      </c>
      <c r="I77" s="211">
        <f t="shared" si="0"/>
        <v>0</v>
      </c>
      <c r="J77" s="140"/>
      <c r="K77" s="140"/>
      <c r="L77" s="210"/>
      <c r="M77" s="138"/>
      <c r="N77" s="138"/>
      <c r="O77" s="138"/>
      <c r="P77" s="138"/>
      <c r="Q77" s="138"/>
      <c r="R77" s="138" t="s">
        <v>90</v>
      </c>
      <c r="S77" s="138">
        <v>0</v>
      </c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</row>
    <row r="78" spans="1:47" ht="22.5" outlineLevel="1" x14ac:dyDescent="0.2">
      <c r="A78" s="164">
        <v>27</v>
      </c>
      <c r="B78" s="166" t="s">
        <v>148</v>
      </c>
      <c r="C78" s="175" t="s">
        <v>149</v>
      </c>
      <c r="D78" s="190" t="s">
        <v>88</v>
      </c>
      <c r="E78" s="168">
        <v>173.5</v>
      </c>
      <c r="F78" s="207"/>
      <c r="G78" s="142">
        <f>ROUND(E78*F78,2)</f>
        <v>0</v>
      </c>
      <c r="H78" s="214" t="s">
        <v>270</v>
      </c>
      <c r="I78" s="211">
        <f t="shared" si="0"/>
        <v>0</v>
      </c>
      <c r="J78" s="140"/>
      <c r="K78" s="140"/>
      <c r="L78" s="210"/>
      <c r="M78" s="138"/>
      <c r="N78" s="138"/>
      <c r="O78" s="138"/>
      <c r="P78" s="138"/>
      <c r="Q78" s="138"/>
      <c r="R78" s="138" t="s">
        <v>83</v>
      </c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</row>
    <row r="79" spans="1:47" outlineLevel="1" x14ac:dyDescent="0.2">
      <c r="A79" s="164"/>
      <c r="B79" s="166"/>
      <c r="C79" s="177" t="s">
        <v>147</v>
      </c>
      <c r="D79" s="192"/>
      <c r="E79" s="185"/>
      <c r="F79" s="207"/>
      <c r="G79" s="142"/>
      <c r="H79" s="155">
        <v>0</v>
      </c>
      <c r="I79" s="211">
        <f t="shared" si="0"/>
        <v>0</v>
      </c>
      <c r="J79" s="140"/>
      <c r="K79" s="140"/>
      <c r="L79" s="210"/>
      <c r="M79" s="138"/>
      <c r="N79" s="138"/>
      <c r="O79" s="138"/>
      <c r="P79" s="138"/>
      <c r="Q79" s="138"/>
      <c r="R79" s="138" t="s">
        <v>90</v>
      </c>
      <c r="S79" s="138">
        <v>0</v>
      </c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</row>
    <row r="80" spans="1:47" outlineLevel="1" x14ac:dyDescent="0.2">
      <c r="A80" s="164"/>
      <c r="B80" s="166"/>
      <c r="C80" s="177" t="s">
        <v>139</v>
      </c>
      <c r="D80" s="192"/>
      <c r="E80" s="185">
        <v>163.5</v>
      </c>
      <c r="F80" s="207"/>
      <c r="G80" s="142"/>
      <c r="H80" s="155">
        <v>0</v>
      </c>
      <c r="I80" s="211">
        <f t="shared" si="0"/>
        <v>0</v>
      </c>
      <c r="J80" s="140"/>
      <c r="K80" s="140"/>
      <c r="L80" s="210"/>
      <c r="M80" s="138"/>
      <c r="N80" s="138"/>
      <c r="O80" s="138"/>
      <c r="P80" s="138"/>
      <c r="Q80" s="138"/>
      <c r="R80" s="138" t="s">
        <v>90</v>
      </c>
      <c r="S80" s="138">
        <v>0</v>
      </c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</row>
    <row r="81" spans="1:47" outlineLevel="1" x14ac:dyDescent="0.2">
      <c r="A81" s="164"/>
      <c r="B81" s="166"/>
      <c r="C81" s="177" t="s">
        <v>144</v>
      </c>
      <c r="D81" s="192"/>
      <c r="E81" s="185">
        <v>10</v>
      </c>
      <c r="F81" s="207"/>
      <c r="G81" s="142"/>
      <c r="H81" s="155">
        <v>0</v>
      </c>
      <c r="I81" s="211">
        <f t="shared" si="0"/>
        <v>0</v>
      </c>
      <c r="J81" s="140"/>
      <c r="K81" s="140"/>
      <c r="L81" s="210"/>
      <c r="M81" s="138"/>
      <c r="N81" s="138"/>
      <c r="O81" s="138"/>
      <c r="P81" s="138"/>
      <c r="Q81" s="138"/>
      <c r="R81" s="138" t="s">
        <v>90</v>
      </c>
      <c r="S81" s="138">
        <v>0</v>
      </c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</row>
    <row r="82" spans="1:47" outlineLevel="1" x14ac:dyDescent="0.2">
      <c r="A82" s="164">
        <v>28</v>
      </c>
      <c r="B82" s="166" t="s">
        <v>150</v>
      </c>
      <c r="C82" s="175" t="s">
        <v>151</v>
      </c>
      <c r="D82" s="190" t="s">
        <v>88</v>
      </c>
      <c r="E82" s="168">
        <v>1256</v>
      </c>
      <c r="F82" s="207"/>
      <c r="G82" s="142">
        <f>ROUND(E82*F82,2)</f>
        <v>0</v>
      </c>
      <c r="H82" s="155" t="s">
        <v>271</v>
      </c>
      <c r="I82" s="211">
        <f t="shared" si="0"/>
        <v>0</v>
      </c>
      <c r="J82" s="140"/>
      <c r="K82" s="140"/>
      <c r="L82" s="210"/>
      <c r="M82" s="138"/>
      <c r="N82" s="138"/>
      <c r="O82" s="138"/>
      <c r="P82" s="138"/>
      <c r="Q82" s="138"/>
      <c r="R82" s="138" t="s">
        <v>83</v>
      </c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</row>
    <row r="83" spans="1:47" outlineLevel="1" x14ac:dyDescent="0.2">
      <c r="A83" s="164"/>
      <c r="B83" s="166"/>
      <c r="C83" s="177" t="s">
        <v>152</v>
      </c>
      <c r="D83" s="192"/>
      <c r="E83" s="185"/>
      <c r="F83" s="207"/>
      <c r="G83" s="142"/>
      <c r="H83" s="155">
        <v>0</v>
      </c>
      <c r="I83" s="211">
        <f t="shared" si="0"/>
        <v>0</v>
      </c>
      <c r="J83" s="140"/>
      <c r="K83" s="140"/>
      <c r="L83" s="210"/>
      <c r="M83" s="138"/>
      <c r="N83" s="138"/>
      <c r="O83" s="138"/>
      <c r="P83" s="138"/>
      <c r="Q83" s="138"/>
      <c r="R83" s="138" t="s">
        <v>90</v>
      </c>
      <c r="S83" s="138">
        <v>0</v>
      </c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</row>
    <row r="84" spans="1:47" outlineLevel="1" x14ac:dyDescent="0.2">
      <c r="A84" s="164"/>
      <c r="B84" s="166"/>
      <c r="C84" s="177" t="s">
        <v>153</v>
      </c>
      <c r="D84" s="192"/>
      <c r="E84" s="185">
        <v>178</v>
      </c>
      <c r="F84" s="207"/>
      <c r="G84" s="142"/>
      <c r="H84" s="155">
        <v>0</v>
      </c>
      <c r="I84" s="211">
        <f t="shared" si="0"/>
        <v>0</v>
      </c>
      <c r="J84" s="140"/>
      <c r="K84" s="140"/>
      <c r="L84" s="210"/>
      <c r="M84" s="138"/>
      <c r="N84" s="138"/>
      <c r="O84" s="138"/>
      <c r="P84" s="138"/>
      <c r="Q84" s="138"/>
      <c r="R84" s="138" t="s">
        <v>90</v>
      </c>
      <c r="S84" s="138">
        <v>0</v>
      </c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</row>
    <row r="85" spans="1:47" outlineLevel="1" x14ac:dyDescent="0.2">
      <c r="A85" s="164"/>
      <c r="B85" s="166"/>
      <c r="C85" s="177" t="s">
        <v>111</v>
      </c>
      <c r="D85" s="192"/>
      <c r="E85" s="185">
        <v>395</v>
      </c>
      <c r="F85" s="207"/>
      <c r="G85" s="142"/>
      <c r="H85" s="155">
        <v>0</v>
      </c>
      <c r="I85" s="211">
        <f t="shared" si="0"/>
        <v>0</v>
      </c>
      <c r="J85" s="140"/>
      <c r="K85" s="140"/>
      <c r="L85" s="210"/>
      <c r="M85" s="138"/>
      <c r="N85" s="138"/>
      <c r="O85" s="138"/>
      <c r="P85" s="138"/>
      <c r="Q85" s="138"/>
      <c r="R85" s="138" t="s">
        <v>90</v>
      </c>
      <c r="S85" s="138">
        <v>0</v>
      </c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</row>
    <row r="86" spans="1:47" outlineLevel="1" x14ac:dyDescent="0.2">
      <c r="A86" s="164"/>
      <c r="B86" s="166"/>
      <c r="C86" s="177" t="s">
        <v>136</v>
      </c>
      <c r="D86" s="192"/>
      <c r="E86" s="185">
        <v>663</v>
      </c>
      <c r="F86" s="207"/>
      <c r="G86" s="142"/>
      <c r="H86" s="155">
        <v>0</v>
      </c>
      <c r="I86" s="211">
        <f t="shared" si="0"/>
        <v>0</v>
      </c>
      <c r="J86" s="140"/>
      <c r="K86" s="140"/>
      <c r="L86" s="210"/>
      <c r="M86" s="138"/>
      <c r="N86" s="138"/>
      <c r="O86" s="138"/>
      <c r="P86" s="138"/>
      <c r="Q86" s="138"/>
      <c r="R86" s="138" t="s">
        <v>90</v>
      </c>
      <c r="S86" s="138">
        <v>0</v>
      </c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</row>
    <row r="87" spans="1:47" outlineLevel="1" x14ac:dyDescent="0.2">
      <c r="A87" s="164"/>
      <c r="B87" s="166"/>
      <c r="C87" s="177" t="s">
        <v>143</v>
      </c>
      <c r="D87" s="192"/>
      <c r="E87" s="185">
        <v>20</v>
      </c>
      <c r="F87" s="207"/>
      <c r="G87" s="142"/>
      <c r="H87" s="155">
        <v>0</v>
      </c>
      <c r="I87" s="211">
        <f t="shared" si="0"/>
        <v>0</v>
      </c>
      <c r="J87" s="140"/>
      <c r="K87" s="140"/>
      <c r="L87" s="210"/>
      <c r="M87" s="138"/>
      <c r="N87" s="138"/>
      <c r="O87" s="138"/>
      <c r="P87" s="138"/>
      <c r="Q87" s="138"/>
      <c r="R87" s="138" t="s">
        <v>90</v>
      </c>
      <c r="S87" s="138">
        <v>0</v>
      </c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</row>
    <row r="88" spans="1:47" outlineLevel="1" x14ac:dyDescent="0.2">
      <c r="A88" s="164">
        <v>29</v>
      </c>
      <c r="B88" s="166" t="s">
        <v>154</v>
      </c>
      <c r="C88" s="175" t="s">
        <v>155</v>
      </c>
      <c r="D88" s="190" t="s">
        <v>88</v>
      </c>
      <c r="E88" s="168">
        <v>27</v>
      </c>
      <c r="F88" s="207"/>
      <c r="G88" s="142">
        <f>ROUND(E88*F88,2)</f>
        <v>0</v>
      </c>
      <c r="H88" s="155" t="s">
        <v>271</v>
      </c>
      <c r="I88" s="211">
        <f t="shared" si="0"/>
        <v>0</v>
      </c>
      <c r="J88" s="140"/>
      <c r="K88" s="140"/>
      <c r="L88" s="210"/>
      <c r="M88" s="138"/>
      <c r="N88" s="138"/>
      <c r="O88" s="138"/>
      <c r="P88" s="138"/>
      <c r="Q88" s="138"/>
      <c r="R88" s="138" t="s">
        <v>83</v>
      </c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</row>
    <row r="89" spans="1:47" outlineLevel="1" x14ac:dyDescent="0.2">
      <c r="A89" s="164"/>
      <c r="B89" s="166"/>
      <c r="C89" s="177" t="s">
        <v>156</v>
      </c>
      <c r="D89" s="192"/>
      <c r="E89" s="185"/>
      <c r="F89" s="207"/>
      <c r="G89" s="142"/>
      <c r="H89" s="155">
        <v>0</v>
      </c>
      <c r="I89" s="211">
        <f t="shared" si="0"/>
        <v>0</v>
      </c>
      <c r="J89" s="140"/>
      <c r="K89" s="140"/>
      <c r="L89" s="210"/>
      <c r="M89" s="138"/>
      <c r="N89" s="138"/>
      <c r="O89" s="138"/>
      <c r="P89" s="138"/>
      <c r="Q89" s="138"/>
      <c r="R89" s="138" t="s">
        <v>90</v>
      </c>
      <c r="S89" s="138">
        <v>0</v>
      </c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</row>
    <row r="90" spans="1:47" outlineLevel="1" x14ac:dyDescent="0.2">
      <c r="A90" s="164"/>
      <c r="B90" s="166"/>
      <c r="C90" s="177" t="s">
        <v>157</v>
      </c>
      <c r="D90" s="192"/>
      <c r="E90" s="185">
        <v>27</v>
      </c>
      <c r="F90" s="207"/>
      <c r="G90" s="142"/>
      <c r="H90" s="155">
        <v>0</v>
      </c>
      <c r="I90" s="211">
        <f t="shared" si="0"/>
        <v>0</v>
      </c>
      <c r="J90" s="140"/>
      <c r="K90" s="140"/>
      <c r="L90" s="210"/>
      <c r="M90" s="138"/>
      <c r="N90" s="138"/>
      <c r="O90" s="138"/>
      <c r="P90" s="138"/>
      <c r="Q90" s="138"/>
      <c r="R90" s="138" t="s">
        <v>90</v>
      </c>
      <c r="S90" s="138">
        <v>0</v>
      </c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</row>
    <row r="91" spans="1:47" ht="22.5" outlineLevel="1" x14ac:dyDescent="0.2">
      <c r="A91" s="164">
        <v>30</v>
      </c>
      <c r="B91" s="166" t="s">
        <v>158</v>
      </c>
      <c r="C91" s="175" t="s">
        <v>159</v>
      </c>
      <c r="D91" s="190" t="s">
        <v>160</v>
      </c>
      <c r="E91" s="168">
        <v>2.7</v>
      </c>
      <c r="F91" s="207"/>
      <c r="G91" s="142">
        <f>ROUND(E91*F91,2)</f>
        <v>0</v>
      </c>
      <c r="H91" s="155" t="s">
        <v>271</v>
      </c>
      <c r="I91" s="211">
        <f t="shared" ref="I91:I146" si="1">G91</f>
        <v>0</v>
      </c>
      <c r="J91" s="140"/>
      <c r="K91" s="140"/>
      <c r="L91" s="210"/>
      <c r="M91" s="138"/>
      <c r="N91" s="138"/>
      <c r="O91" s="138"/>
      <c r="P91" s="138"/>
      <c r="Q91" s="138"/>
      <c r="R91" s="138" t="s">
        <v>83</v>
      </c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</row>
    <row r="92" spans="1:47" outlineLevel="1" x14ac:dyDescent="0.2">
      <c r="A92" s="164"/>
      <c r="B92" s="166"/>
      <c r="C92" s="177" t="s">
        <v>161</v>
      </c>
      <c r="D92" s="192"/>
      <c r="E92" s="185"/>
      <c r="F92" s="207"/>
      <c r="G92" s="142"/>
      <c r="H92" s="155">
        <v>0</v>
      </c>
      <c r="I92" s="211">
        <f t="shared" si="1"/>
        <v>0</v>
      </c>
      <c r="J92" s="140"/>
      <c r="K92" s="140"/>
      <c r="L92" s="210"/>
      <c r="M92" s="138"/>
      <c r="N92" s="138"/>
      <c r="O92" s="138"/>
      <c r="P92" s="138"/>
      <c r="Q92" s="138"/>
      <c r="R92" s="138" t="s">
        <v>90</v>
      </c>
      <c r="S92" s="138">
        <v>0</v>
      </c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</row>
    <row r="93" spans="1:47" outlineLevel="1" x14ac:dyDescent="0.2">
      <c r="A93" s="164"/>
      <c r="B93" s="166"/>
      <c r="C93" s="177" t="s">
        <v>162</v>
      </c>
      <c r="D93" s="192"/>
      <c r="E93" s="185">
        <v>2.7</v>
      </c>
      <c r="F93" s="207"/>
      <c r="G93" s="142"/>
      <c r="H93" s="155">
        <v>0</v>
      </c>
      <c r="I93" s="211">
        <f t="shared" si="1"/>
        <v>0</v>
      </c>
      <c r="J93" s="140"/>
      <c r="K93" s="140"/>
      <c r="L93" s="210"/>
      <c r="M93" s="138"/>
      <c r="N93" s="138"/>
      <c r="O93" s="138"/>
      <c r="P93" s="138"/>
      <c r="Q93" s="138"/>
      <c r="R93" s="138" t="s">
        <v>90</v>
      </c>
      <c r="S93" s="138">
        <v>0</v>
      </c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</row>
    <row r="94" spans="1:47" outlineLevel="1" x14ac:dyDescent="0.2">
      <c r="A94" s="164">
        <v>31</v>
      </c>
      <c r="B94" s="166" t="s">
        <v>163</v>
      </c>
      <c r="C94" s="175" t="s">
        <v>164</v>
      </c>
      <c r="D94" s="190" t="s">
        <v>160</v>
      </c>
      <c r="E94" s="168">
        <v>2.7</v>
      </c>
      <c r="F94" s="207"/>
      <c r="G94" s="142">
        <f>ROUND(E94*F94,2)</f>
        <v>0</v>
      </c>
      <c r="H94" s="155" t="s">
        <v>271</v>
      </c>
      <c r="I94" s="211">
        <f t="shared" si="1"/>
        <v>0</v>
      </c>
      <c r="J94" s="140"/>
      <c r="K94" s="140"/>
      <c r="L94" s="210"/>
      <c r="M94" s="138"/>
      <c r="N94" s="138"/>
      <c r="O94" s="138"/>
      <c r="P94" s="138"/>
      <c r="Q94" s="138"/>
      <c r="R94" s="138" t="s">
        <v>83</v>
      </c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</row>
    <row r="95" spans="1:47" outlineLevel="1" x14ac:dyDescent="0.2">
      <c r="A95" s="164"/>
      <c r="B95" s="166"/>
      <c r="C95" s="177" t="s">
        <v>161</v>
      </c>
      <c r="D95" s="192"/>
      <c r="E95" s="185"/>
      <c r="F95" s="207"/>
      <c r="G95" s="142"/>
      <c r="H95" s="155">
        <v>0</v>
      </c>
      <c r="I95" s="211">
        <f t="shared" si="1"/>
        <v>0</v>
      </c>
      <c r="J95" s="140"/>
      <c r="K95" s="140"/>
      <c r="L95" s="210"/>
      <c r="M95" s="138"/>
      <c r="N95" s="138"/>
      <c r="O95" s="138"/>
      <c r="P95" s="138"/>
      <c r="Q95" s="138"/>
      <c r="R95" s="138" t="s">
        <v>90</v>
      </c>
      <c r="S95" s="138">
        <v>0</v>
      </c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</row>
    <row r="96" spans="1:47" outlineLevel="1" x14ac:dyDescent="0.2">
      <c r="A96" s="164"/>
      <c r="B96" s="166"/>
      <c r="C96" s="177" t="s">
        <v>162</v>
      </c>
      <c r="D96" s="192"/>
      <c r="E96" s="185">
        <v>2.7</v>
      </c>
      <c r="F96" s="207"/>
      <c r="G96" s="142"/>
      <c r="H96" s="155">
        <v>0</v>
      </c>
      <c r="I96" s="211">
        <f t="shared" si="1"/>
        <v>0</v>
      </c>
      <c r="J96" s="140"/>
      <c r="K96" s="140"/>
      <c r="L96" s="210"/>
      <c r="M96" s="138"/>
      <c r="N96" s="138"/>
      <c r="O96" s="138"/>
      <c r="P96" s="138"/>
      <c r="Q96" s="138"/>
      <c r="R96" s="138" t="s">
        <v>90</v>
      </c>
      <c r="S96" s="138">
        <v>0</v>
      </c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</row>
    <row r="97" spans="1:47" ht="22.5" outlineLevel="1" x14ac:dyDescent="0.2">
      <c r="A97" s="164">
        <v>32</v>
      </c>
      <c r="B97" s="166" t="s">
        <v>165</v>
      </c>
      <c r="C97" s="175" t="s">
        <v>166</v>
      </c>
      <c r="D97" s="190" t="s">
        <v>160</v>
      </c>
      <c r="E97" s="168">
        <v>17.8</v>
      </c>
      <c r="F97" s="207"/>
      <c r="G97" s="142">
        <f>ROUND(E97*F97,2)</f>
        <v>0</v>
      </c>
      <c r="H97" s="155" t="s">
        <v>271</v>
      </c>
      <c r="I97" s="211">
        <f t="shared" si="1"/>
        <v>0</v>
      </c>
      <c r="J97" s="140"/>
      <c r="K97" s="140"/>
      <c r="L97" s="210"/>
      <c r="M97" s="138"/>
      <c r="N97" s="138"/>
      <c r="O97" s="138"/>
      <c r="P97" s="138"/>
      <c r="Q97" s="138"/>
      <c r="R97" s="138" t="s">
        <v>83</v>
      </c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</row>
    <row r="98" spans="1:47" outlineLevel="1" x14ac:dyDescent="0.2">
      <c r="A98" s="164"/>
      <c r="B98" s="166"/>
      <c r="C98" s="177" t="s">
        <v>167</v>
      </c>
      <c r="D98" s="192"/>
      <c r="E98" s="185">
        <v>17.8</v>
      </c>
      <c r="F98" s="207"/>
      <c r="G98" s="142"/>
      <c r="H98" s="155">
        <v>0</v>
      </c>
      <c r="I98" s="211">
        <f t="shared" si="1"/>
        <v>0</v>
      </c>
      <c r="J98" s="140"/>
      <c r="K98" s="140"/>
      <c r="L98" s="210"/>
      <c r="M98" s="138"/>
      <c r="N98" s="138"/>
      <c r="O98" s="138"/>
      <c r="P98" s="138"/>
      <c r="Q98" s="138"/>
      <c r="R98" s="138" t="s">
        <v>90</v>
      </c>
      <c r="S98" s="138">
        <v>0</v>
      </c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</row>
    <row r="99" spans="1:47" ht="22.5" outlineLevel="1" x14ac:dyDescent="0.2">
      <c r="A99" s="164">
        <v>33</v>
      </c>
      <c r="B99" s="166" t="s">
        <v>168</v>
      </c>
      <c r="C99" s="175" t="s">
        <v>169</v>
      </c>
      <c r="D99" s="190" t="s">
        <v>160</v>
      </c>
      <c r="E99" s="168">
        <v>9.4499999999999993</v>
      </c>
      <c r="F99" s="207"/>
      <c r="G99" s="142">
        <f>ROUND(E99*F99,2)</f>
        <v>0</v>
      </c>
      <c r="H99" s="214" t="s">
        <v>270</v>
      </c>
      <c r="I99" s="211">
        <f t="shared" si="1"/>
        <v>0</v>
      </c>
      <c r="J99" s="140"/>
      <c r="K99" s="140"/>
      <c r="L99" s="210"/>
      <c r="M99" s="138"/>
      <c r="N99" s="138"/>
      <c r="O99" s="138"/>
      <c r="P99" s="138"/>
      <c r="Q99" s="138"/>
      <c r="R99" s="138" t="s">
        <v>83</v>
      </c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</row>
    <row r="100" spans="1:47" outlineLevel="1" x14ac:dyDescent="0.2">
      <c r="A100" s="164"/>
      <c r="B100" s="166"/>
      <c r="C100" s="177" t="s">
        <v>170</v>
      </c>
      <c r="D100" s="192"/>
      <c r="E100" s="185">
        <v>9.4499999999999993</v>
      </c>
      <c r="F100" s="207"/>
      <c r="G100" s="142"/>
      <c r="H100" s="155">
        <v>0</v>
      </c>
      <c r="I100" s="211">
        <f t="shared" si="1"/>
        <v>0</v>
      </c>
      <c r="J100" s="140"/>
      <c r="K100" s="140"/>
      <c r="L100" s="210"/>
      <c r="M100" s="138"/>
      <c r="N100" s="138"/>
      <c r="O100" s="138"/>
      <c r="P100" s="138"/>
      <c r="Q100" s="138"/>
      <c r="R100" s="138" t="s">
        <v>90</v>
      </c>
      <c r="S100" s="138">
        <v>0</v>
      </c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</row>
    <row r="101" spans="1:47" outlineLevel="1" x14ac:dyDescent="0.2">
      <c r="A101" s="164">
        <v>34</v>
      </c>
      <c r="B101" s="166" t="s">
        <v>171</v>
      </c>
      <c r="C101" s="175" t="s">
        <v>172</v>
      </c>
      <c r="D101" s="190" t="s">
        <v>88</v>
      </c>
      <c r="E101" s="168">
        <v>395</v>
      </c>
      <c r="F101" s="207"/>
      <c r="G101" s="142">
        <f>ROUND(E101*F101,2)</f>
        <v>0</v>
      </c>
      <c r="H101" s="214" t="s">
        <v>270</v>
      </c>
      <c r="I101" s="211">
        <f t="shared" si="1"/>
        <v>0</v>
      </c>
      <c r="J101" s="140"/>
      <c r="K101" s="140"/>
      <c r="L101" s="210"/>
      <c r="M101" s="138"/>
      <c r="N101" s="138"/>
      <c r="O101" s="138"/>
      <c r="P101" s="138"/>
      <c r="Q101" s="138"/>
      <c r="R101" s="138" t="s">
        <v>83</v>
      </c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</row>
    <row r="102" spans="1:47" outlineLevel="1" x14ac:dyDescent="0.2">
      <c r="A102" s="164"/>
      <c r="B102" s="166"/>
      <c r="C102" s="177" t="s">
        <v>111</v>
      </c>
      <c r="D102" s="192"/>
      <c r="E102" s="185">
        <v>395</v>
      </c>
      <c r="F102" s="207"/>
      <c r="G102" s="142"/>
      <c r="H102" s="155">
        <v>0</v>
      </c>
      <c r="I102" s="211">
        <f t="shared" si="1"/>
        <v>0</v>
      </c>
      <c r="J102" s="140"/>
      <c r="K102" s="140"/>
      <c r="L102" s="210"/>
      <c r="M102" s="138"/>
      <c r="N102" s="138"/>
      <c r="O102" s="138"/>
      <c r="P102" s="138"/>
      <c r="Q102" s="138"/>
      <c r="R102" s="138" t="s">
        <v>90</v>
      </c>
      <c r="S102" s="138">
        <v>0</v>
      </c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</row>
    <row r="103" spans="1:47" outlineLevel="1" x14ac:dyDescent="0.2">
      <c r="A103" s="164">
        <v>35</v>
      </c>
      <c r="B103" s="166" t="s">
        <v>173</v>
      </c>
      <c r="C103" s="175" t="s">
        <v>174</v>
      </c>
      <c r="D103" s="190" t="s">
        <v>102</v>
      </c>
      <c r="E103" s="168">
        <v>62</v>
      </c>
      <c r="F103" s="207"/>
      <c r="G103" s="142">
        <f>ROUND(E103*F103,2)</f>
        <v>0</v>
      </c>
      <c r="H103" s="155" t="s">
        <v>271</v>
      </c>
      <c r="I103" s="211">
        <f t="shared" si="1"/>
        <v>0</v>
      </c>
      <c r="J103" s="140"/>
      <c r="K103" s="140"/>
      <c r="L103" s="210"/>
      <c r="M103" s="138"/>
      <c r="N103" s="138"/>
      <c r="O103" s="138"/>
      <c r="P103" s="138"/>
      <c r="Q103" s="138"/>
      <c r="R103" s="138" t="s">
        <v>83</v>
      </c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</row>
    <row r="104" spans="1:47" outlineLevel="1" x14ac:dyDescent="0.2">
      <c r="A104" s="164"/>
      <c r="B104" s="166"/>
      <c r="C104" s="177" t="s">
        <v>175</v>
      </c>
      <c r="D104" s="192"/>
      <c r="E104" s="185">
        <v>62</v>
      </c>
      <c r="F104" s="207"/>
      <c r="G104" s="142"/>
      <c r="H104" s="155">
        <v>0</v>
      </c>
      <c r="I104" s="211">
        <f t="shared" si="1"/>
        <v>0</v>
      </c>
      <c r="J104" s="140"/>
      <c r="K104" s="140"/>
      <c r="L104" s="210"/>
      <c r="M104" s="138"/>
      <c r="N104" s="138"/>
      <c r="O104" s="138"/>
      <c r="P104" s="138"/>
      <c r="Q104" s="138"/>
      <c r="R104" s="138" t="s">
        <v>90</v>
      </c>
      <c r="S104" s="138">
        <v>0</v>
      </c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</row>
    <row r="105" spans="1:47" outlineLevel="1" x14ac:dyDescent="0.2">
      <c r="A105" s="164">
        <v>36</v>
      </c>
      <c r="B105" s="166" t="s">
        <v>176</v>
      </c>
      <c r="C105" s="175" t="s">
        <v>177</v>
      </c>
      <c r="D105" s="190" t="s">
        <v>102</v>
      </c>
      <c r="E105" s="168">
        <v>62</v>
      </c>
      <c r="F105" s="207"/>
      <c r="G105" s="142">
        <f>ROUND(E105*F105,2)</f>
        <v>0</v>
      </c>
      <c r="H105" s="155" t="s">
        <v>271</v>
      </c>
      <c r="I105" s="211">
        <f t="shared" si="1"/>
        <v>0</v>
      </c>
      <c r="J105" s="140"/>
      <c r="K105" s="140"/>
      <c r="L105" s="210"/>
      <c r="M105" s="138"/>
      <c r="N105" s="138"/>
      <c r="O105" s="138"/>
      <c r="P105" s="138"/>
      <c r="Q105" s="138"/>
      <c r="R105" s="138" t="s">
        <v>83</v>
      </c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</row>
    <row r="106" spans="1:47" outlineLevel="1" x14ac:dyDescent="0.2">
      <c r="A106" s="164"/>
      <c r="B106" s="166"/>
      <c r="C106" s="177" t="s">
        <v>175</v>
      </c>
      <c r="D106" s="192"/>
      <c r="E106" s="185">
        <v>62</v>
      </c>
      <c r="F106" s="207"/>
      <c r="G106" s="142"/>
      <c r="H106" s="155">
        <v>0</v>
      </c>
      <c r="I106" s="211">
        <f t="shared" si="1"/>
        <v>0</v>
      </c>
      <c r="J106" s="140"/>
      <c r="K106" s="140"/>
      <c r="L106" s="210"/>
      <c r="M106" s="138"/>
      <c r="N106" s="138"/>
      <c r="O106" s="138"/>
      <c r="P106" s="138"/>
      <c r="Q106" s="138"/>
      <c r="R106" s="138" t="s">
        <v>90</v>
      </c>
      <c r="S106" s="138">
        <v>0</v>
      </c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</row>
    <row r="107" spans="1:47" outlineLevel="1" x14ac:dyDescent="0.2">
      <c r="A107" s="164">
        <v>37</v>
      </c>
      <c r="B107" s="166" t="s">
        <v>178</v>
      </c>
      <c r="C107" s="175" t="s">
        <v>179</v>
      </c>
      <c r="D107" s="190" t="s">
        <v>180</v>
      </c>
      <c r="E107" s="168">
        <v>277.64999999999998</v>
      </c>
      <c r="F107" s="207"/>
      <c r="G107" s="142">
        <f>ROUND(E107*F107,2)</f>
        <v>0</v>
      </c>
      <c r="H107" s="155" t="s">
        <v>271</v>
      </c>
      <c r="I107" s="211">
        <f t="shared" si="1"/>
        <v>0</v>
      </c>
      <c r="J107" s="140"/>
      <c r="K107" s="140"/>
      <c r="L107" s="210"/>
      <c r="M107" s="138"/>
      <c r="N107" s="138"/>
      <c r="O107" s="138"/>
      <c r="P107" s="138"/>
      <c r="Q107" s="138"/>
      <c r="R107" s="138" t="s">
        <v>83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</row>
    <row r="108" spans="1:47" outlineLevel="1" x14ac:dyDescent="0.2">
      <c r="A108" s="164"/>
      <c r="B108" s="166"/>
      <c r="C108" s="177" t="s">
        <v>181</v>
      </c>
      <c r="D108" s="192"/>
      <c r="E108" s="185">
        <v>277.64999999999998</v>
      </c>
      <c r="F108" s="207"/>
      <c r="G108" s="142"/>
      <c r="H108" s="155">
        <v>0</v>
      </c>
      <c r="I108" s="211">
        <f t="shared" si="1"/>
        <v>0</v>
      </c>
      <c r="J108" s="140"/>
      <c r="K108" s="140"/>
      <c r="L108" s="210"/>
      <c r="M108" s="138"/>
      <c r="N108" s="138"/>
      <c r="O108" s="138"/>
      <c r="P108" s="138"/>
      <c r="Q108" s="138"/>
      <c r="R108" s="138" t="s">
        <v>90</v>
      </c>
      <c r="S108" s="138">
        <v>0</v>
      </c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</row>
    <row r="109" spans="1:47" outlineLevel="1" x14ac:dyDescent="0.2">
      <c r="A109" s="164">
        <v>38</v>
      </c>
      <c r="B109" s="166" t="s">
        <v>182</v>
      </c>
      <c r="C109" s="175" t="s">
        <v>183</v>
      </c>
      <c r="D109" s="190" t="s">
        <v>180</v>
      </c>
      <c r="E109" s="168">
        <v>2221.1999999999998</v>
      </c>
      <c r="F109" s="207"/>
      <c r="G109" s="142">
        <f>ROUND(E109*F109,2)</f>
        <v>0</v>
      </c>
      <c r="H109" s="155" t="s">
        <v>271</v>
      </c>
      <c r="I109" s="211">
        <f t="shared" si="1"/>
        <v>0</v>
      </c>
      <c r="J109" s="140"/>
      <c r="K109" s="140"/>
      <c r="L109" s="210"/>
      <c r="M109" s="138"/>
      <c r="N109" s="138"/>
      <c r="O109" s="138"/>
      <c r="P109" s="138"/>
      <c r="Q109" s="138"/>
      <c r="R109" s="138" t="s">
        <v>83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</row>
    <row r="110" spans="1:47" outlineLevel="1" x14ac:dyDescent="0.2">
      <c r="A110" s="164"/>
      <c r="B110" s="166"/>
      <c r="C110" s="177" t="s">
        <v>184</v>
      </c>
      <c r="D110" s="192"/>
      <c r="E110" s="185">
        <v>2221.1999999999998</v>
      </c>
      <c r="F110" s="207"/>
      <c r="G110" s="142"/>
      <c r="H110" s="155">
        <v>0</v>
      </c>
      <c r="I110" s="211">
        <f t="shared" si="1"/>
        <v>0</v>
      </c>
      <c r="J110" s="140"/>
      <c r="K110" s="140"/>
      <c r="L110" s="210"/>
      <c r="M110" s="138"/>
      <c r="N110" s="138"/>
      <c r="O110" s="138"/>
      <c r="P110" s="138"/>
      <c r="Q110" s="138"/>
      <c r="R110" s="138" t="s">
        <v>90</v>
      </c>
      <c r="S110" s="138">
        <v>0</v>
      </c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</row>
    <row r="111" spans="1:47" outlineLevel="1" x14ac:dyDescent="0.2">
      <c r="A111" s="164">
        <v>39</v>
      </c>
      <c r="B111" s="166" t="s">
        <v>185</v>
      </c>
      <c r="C111" s="175" t="s">
        <v>186</v>
      </c>
      <c r="D111" s="190" t="s">
        <v>180</v>
      </c>
      <c r="E111" s="168">
        <v>277.64999999999998</v>
      </c>
      <c r="F111" s="207"/>
      <c r="G111" s="142">
        <f>ROUND(E111*F111,2)</f>
        <v>0</v>
      </c>
      <c r="H111" s="155" t="s">
        <v>271</v>
      </c>
      <c r="I111" s="211">
        <f t="shared" si="1"/>
        <v>0</v>
      </c>
      <c r="J111" s="140"/>
      <c r="K111" s="140"/>
      <c r="L111" s="210"/>
      <c r="M111" s="138"/>
      <c r="N111" s="138"/>
      <c r="O111" s="138"/>
      <c r="P111" s="138"/>
      <c r="Q111" s="138"/>
      <c r="R111" s="138" t="s">
        <v>83</v>
      </c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</row>
    <row r="112" spans="1:47" outlineLevel="1" x14ac:dyDescent="0.2">
      <c r="A112" s="164"/>
      <c r="B112" s="166"/>
      <c r="C112" s="177" t="s">
        <v>181</v>
      </c>
      <c r="D112" s="192"/>
      <c r="E112" s="185">
        <v>277.64999999999998</v>
      </c>
      <c r="F112" s="207"/>
      <c r="G112" s="142"/>
      <c r="H112" s="155">
        <v>0</v>
      </c>
      <c r="I112" s="211">
        <f t="shared" si="1"/>
        <v>0</v>
      </c>
      <c r="J112" s="140"/>
      <c r="K112" s="140"/>
      <c r="L112" s="210"/>
      <c r="M112" s="138"/>
      <c r="N112" s="138"/>
      <c r="O112" s="138"/>
      <c r="P112" s="138"/>
      <c r="Q112" s="138"/>
      <c r="R112" s="138" t="s">
        <v>90</v>
      </c>
      <c r="S112" s="138">
        <v>0</v>
      </c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</row>
    <row r="113" spans="1:47" outlineLevel="1" x14ac:dyDescent="0.2">
      <c r="A113" s="164">
        <v>40</v>
      </c>
      <c r="B113" s="166" t="s">
        <v>187</v>
      </c>
      <c r="C113" s="175" t="s">
        <v>188</v>
      </c>
      <c r="D113" s="190" t="s">
        <v>180</v>
      </c>
      <c r="E113" s="168">
        <v>1592</v>
      </c>
      <c r="F113" s="207"/>
      <c r="G113" s="142">
        <f>ROUND(E113*F113,2)</f>
        <v>0</v>
      </c>
      <c r="H113" s="155" t="s">
        <v>271</v>
      </c>
      <c r="I113" s="211">
        <f t="shared" si="1"/>
        <v>0</v>
      </c>
      <c r="J113" s="140"/>
      <c r="K113" s="140"/>
      <c r="L113" s="210"/>
      <c r="M113" s="138"/>
      <c r="N113" s="138"/>
      <c r="O113" s="138"/>
      <c r="P113" s="138"/>
      <c r="Q113" s="138"/>
      <c r="R113" s="138" t="s">
        <v>83</v>
      </c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</row>
    <row r="114" spans="1:47" outlineLevel="1" x14ac:dyDescent="0.2">
      <c r="A114" s="164"/>
      <c r="B114" s="166"/>
      <c r="C114" s="177" t="s">
        <v>189</v>
      </c>
      <c r="D114" s="192"/>
      <c r="E114" s="185">
        <v>1592</v>
      </c>
      <c r="F114" s="207"/>
      <c r="G114" s="142"/>
      <c r="H114" s="155">
        <v>0</v>
      </c>
      <c r="I114" s="211">
        <f t="shared" si="1"/>
        <v>0</v>
      </c>
      <c r="J114" s="140"/>
      <c r="K114" s="140"/>
      <c r="L114" s="210"/>
      <c r="M114" s="138"/>
      <c r="N114" s="138"/>
      <c r="O114" s="138"/>
      <c r="P114" s="138"/>
      <c r="Q114" s="138"/>
      <c r="R114" s="138" t="s">
        <v>90</v>
      </c>
      <c r="S114" s="138">
        <v>0</v>
      </c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</row>
    <row r="115" spans="1:47" outlineLevel="1" x14ac:dyDescent="0.2">
      <c r="A115" s="164">
        <v>41</v>
      </c>
      <c r="B115" s="166" t="s">
        <v>190</v>
      </c>
      <c r="C115" s="175" t="s">
        <v>191</v>
      </c>
      <c r="D115" s="190" t="s">
        <v>180</v>
      </c>
      <c r="E115" s="168">
        <v>159.19999999999999</v>
      </c>
      <c r="F115" s="207"/>
      <c r="G115" s="142">
        <f>ROUND(E115*F115,2)</f>
        <v>0</v>
      </c>
      <c r="H115" s="155" t="s">
        <v>271</v>
      </c>
      <c r="I115" s="211">
        <f t="shared" si="1"/>
        <v>0</v>
      </c>
      <c r="J115" s="140"/>
      <c r="K115" s="140"/>
      <c r="L115" s="210"/>
      <c r="M115" s="138"/>
      <c r="N115" s="138"/>
      <c r="O115" s="138"/>
      <c r="P115" s="138"/>
      <c r="Q115" s="138"/>
      <c r="R115" s="138" t="s">
        <v>83</v>
      </c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</row>
    <row r="116" spans="1:47" outlineLevel="1" x14ac:dyDescent="0.2">
      <c r="A116" s="164"/>
      <c r="B116" s="166"/>
      <c r="C116" s="177" t="s">
        <v>192</v>
      </c>
      <c r="D116" s="192"/>
      <c r="E116" s="185">
        <v>159.19999999999999</v>
      </c>
      <c r="F116" s="207"/>
      <c r="G116" s="142"/>
      <c r="H116" s="155">
        <v>0</v>
      </c>
      <c r="I116" s="211">
        <f t="shared" si="1"/>
        <v>0</v>
      </c>
      <c r="J116" s="140"/>
      <c r="K116" s="140"/>
      <c r="L116" s="210"/>
      <c r="M116" s="138"/>
      <c r="N116" s="138"/>
      <c r="O116" s="138"/>
      <c r="P116" s="138"/>
      <c r="Q116" s="138"/>
      <c r="R116" s="138" t="s">
        <v>90</v>
      </c>
      <c r="S116" s="138">
        <v>0</v>
      </c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</row>
    <row r="117" spans="1:47" x14ac:dyDescent="0.2">
      <c r="A117" s="165" t="s">
        <v>78</v>
      </c>
      <c r="B117" s="167" t="s">
        <v>50</v>
      </c>
      <c r="C117" s="176" t="s">
        <v>51</v>
      </c>
      <c r="D117" s="191"/>
      <c r="E117" s="169"/>
      <c r="F117" s="208"/>
      <c r="G117" s="143">
        <f>SUMIF(R118:R119,"&lt;&gt;NOR",G118:G119)</f>
        <v>0</v>
      </c>
      <c r="H117" s="156"/>
      <c r="I117" s="212">
        <f t="shared" si="1"/>
        <v>0</v>
      </c>
      <c r="J117" s="141"/>
      <c r="K117" s="141"/>
      <c r="L117" s="210"/>
      <c r="R117" t="s">
        <v>79</v>
      </c>
    </row>
    <row r="118" spans="1:47" outlineLevel="1" x14ac:dyDescent="0.2">
      <c r="A118" s="164">
        <v>42</v>
      </c>
      <c r="B118" s="166" t="s">
        <v>193</v>
      </c>
      <c r="C118" s="175" t="s">
        <v>194</v>
      </c>
      <c r="D118" s="190" t="s">
        <v>180</v>
      </c>
      <c r="E118" s="168">
        <v>21.385000000000002</v>
      </c>
      <c r="F118" s="207"/>
      <c r="G118" s="142">
        <f>ROUND(E118*F118,2)</f>
        <v>0</v>
      </c>
      <c r="H118" s="155" t="s">
        <v>271</v>
      </c>
      <c r="I118" s="211">
        <f t="shared" si="1"/>
        <v>0</v>
      </c>
      <c r="J118" s="140"/>
      <c r="K118" s="140"/>
      <c r="L118" s="210"/>
      <c r="M118" s="138"/>
      <c r="N118" s="138"/>
      <c r="O118" s="138"/>
      <c r="P118" s="138"/>
      <c r="Q118" s="138"/>
      <c r="R118" s="138" t="s">
        <v>83</v>
      </c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</row>
    <row r="119" spans="1:47" outlineLevel="1" x14ac:dyDescent="0.2">
      <c r="A119" s="164"/>
      <c r="B119" s="166"/>
      <c r="C119" s="253" t="s">
        <v>345</v>
      </c>
      <c r="D119" s="192"/>
      <c r="E119" s="185">
        <v>21.385000000000002</v>
      </c>
      <c r="F119" s="207"/>
      <c r="G119" s="142"/>
      <c r="H119" s="155">
        <v>0</v>
      </c>
      <c r="I119" s="211">
        <f t="shared" si="1"/>
        <v>0</v>
      </c>
      <c r="J119" s="140"/>
      <c r="K119" s="140"/>
      <c r="L119" s="210"/>
      <c r="M119" s="138"/>
      <c r="N119" s="138"/>
      <c r="O119" s="138"/>
      <c r="P119" s="138"/>
      <c r="Q119" s="138"/>
      <c r="R119" s="138" t="s">
        <v>90</v>
      </c>
      <c r="S119" s="138">
        <v>0</v>
      </c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</row>
    <row r="120" spans="1:47" x14ac:dyDescent="0.2">
      <c r="A120" s="165" t="s">
        <v>78</v>
      </c>
      <c r="B120" s="167" t="s">
        <v>52</v>
      </c>
      <c r="C120" s="176" t="s">
        <v>53</v>
      </c>
      <c r="D120" s="191"/>
      <c r="E120" s="169"/>
      <c r="F120" s="208"/>
      <c r="G120" s="143">
        <f>SUMIF(R121:R213,"&lt;&gt;NOR",G121:G213)</f>
        <v>0</v>
      </c>
      <c r="H120" s="156"/>
      <c r="I120" s="212">
        <f t="shared" si="1"/>
        <v>0</v>
      </c>
      <c r="J120" s="141"/>
      <c r="K120" s="141"/>
      <c r="L120" s="210"/>
      <c r="R120" t="s">
        <v>79</v>
      </c>
    </row>
    <row r="121" spans="1:47" ht="22.5" outlineLevel="1" x14ac:dyDescent="0.2">
      <c r="A121" s="164">
        <v>43</v>
      </c>
      <c r="B121" s="166" t="s">
        <v>195</v>
      </c>
      <c r="C121" s="175" t="s">
        <v>196</v>
      </c>
      <c r="D121" s="190" t="s">
        <v>88</v>
      </c>
      <c r="E121" s="168">
        <v>894.16</v>
      </c>
      <c r="F121" s="207"/>
      <c r="G121" s="142">
        <f>ROUND(E121*F121,2)</f>
        <v>0</v>
      </c>
      <c r="H121" s="155" t="s">
        <v>271</v>
      </c>
      <c r="I121" s="211">
        <f t="shared" si="1"/>
        <v>0</v>
      </c>
      <c r="J121" s="140"/>
      <c r="K121" s="140"/>
      <c r="L121" s="210"/>
      <c r="M121" s="138"/>
      <c r="N121" s="138"/>
      <c r="O121" s="138"/>
      <c r="P121" s="138"/>
      <c r="Q121" s="138"/>
      <c r="R121" s="138" t="s">
        <v>83</v>
      </c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</row>
    <row r="122" spans="1:47" outlineLevel="1" x14ac:dyDescent="0.2">
      <c r="A122" s="164"/>
      <c r="B122" s="166"/>
      <c r="C122" s="177" t="s">
        <v>89</v>
      </c>
      <c r="D122" s="192"/>
      <c r="E122" s="185"/>
      <c r="F122" s="207"/>
      <c r="G122" s="142"/>
      <c r="H122" s="155">
        <v>0</v>
      </c>
      <c r="I122" s="211">
        <f t="shared" si="1"/>
        <v>0</v>
      </c>
      <c r="J122" s="140"/>
      <c r="K122" s="140"/>
      <c r="L122" s="210"/>
      <c r="M122" s="138"/>
      <c r="N122" s="138"/>
      <c r="O122" s="138"/>
      <c r="P122" s="138"/>
      <c r="Q122" s="138"/>
      <c r="R122" s="138" t="s">
        <v>90</v>
      </c>
      <c r="S122" s="138">
        <v>0</v>
      </c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</row>
    <row r="123" spans="1:47" outlineLevel="1" x14ac:dyDescent="0.2">
      <c r="A123" s="164"/>
      <c r="B123" s="166"/>
      <c r="C123" s="177" t="s">
        <v>91</v>
      </c>
      <c r="D123" s="192"/>
      <c r="E123" s="185">
        <v>472.5</v>
      </c>
      <c r="F123" s="207"/>
      <c r="G123" s="142"/>
      <c r="H123" s="155">
        <v>0</v>
      </c>
      <c r="I123" s="211">
        <f t="shared" si="1"/>
        <v>0</v>
      </c>
      <c r="J123" s="140"/>
      <c r="K123" s="140"/>
      <c r="L123" s="210"/>
      <c r="M123" s="138"/>
      <c r="N123" s="138"/>
      <c r="O123" s="138"/>
      <c r="P123" s="138"/>
      <c r="Q123" s="138"/>
      <c r="R123" s="138" t="s">
        <v>90</v>
      </c>
      <c r="S123" s="138">
        <v>0</v>
      </c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</row>
    <row r="124" spans="1:47" outlineLevel="1" x14ac:dyDescent="0.2">
      <c r="A124" s="164"/>
      <c r="B124" s="166"/>
      <c r="C124" s="177" t="s">
        <v>197</v>
      </c>
      <c r="D124" s="192"/>
      <c r="E124" s="185">
        <v>18.7</v>
      </c>
      <c r="F124" s="207"/>
      <c r="G124" s="142"/>
      <c r="H124" s="155">
        <v>0</v>
      </c>
      <c r="I124" s="211">
        <f t="shared" si="1"/>
        <v>0</v>
      </c>
      <c r="J124" s="140"/>
      <c r="K124" s="140"/>
      <c r="L124" s="210"/>
      <c r="M124" s="138"/>
      <c r="N124" s="138"/>
      <c r="O124" s="138"/>
      <c r="P124" s="138"/>
      <c r="Q124" s="138"/>
      <c r="R124" s="138" t="s">
        <v>90</v>
      </c>
      <c r="S124" s="138">
        <v>0</v>
      </c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</row>
    <row r="125" spans="1:47" outlineLevel="1" x14ac:dyDescent="0.2">
      <c r="A125" s="164"/>
      <c r="B125" s="166"/>
      <c r="C125" s="177" t="s">
        <v>92</v>
      </c>
      <c r="D125" s="192"/>
      <c r="E125" s="185">
        <v>256.8</v>
      </c>
      <c r="F125" s="207"/>
      <c r="G125" s="142"/>
      <c r="H125" s="155">
        <v>0</v>
      </c>
      <c r="I125" s="211">
        <f t="shared" si="1"/>
        <v>0</v>
      </c>
      <c r="J125" s="140"/>
      <c r="K125" s="140"/>
      <c r="L125" s="210"/>
      <c r="M125" s="138"/>
      <c r="N125" s="138"/>
      <c r="O125" s="138"/>
      <c r="P125" s="138"/>
      <c r="Q125" s="138"/>
      <c r="R125" s="138" t="s">
        <v>90</v>
      </c>
      <c r="S125" s="138">
        <v>0</v>
      </c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</row>
    <row r="126" spans="1:47" outlineLevel="1" x14ac:dyDescent="0.2">
      <c r="A126" s="164"/>
      <c r="B126" s="166"/>
      <c r="C126" s="177" t="s">
        <v>198</v>
      </c>
      <c r="D126" s="192"/>
      <c r="E126" s="185">
        <v>83.16</v>
      </c>
      <c r="F126" s="207"/>
      <c r="G126" s="142"/>
      <c r="H126" s="155">
        <v>0</v>
      </c>
      <c r="I126" s="211">
        <f t="shared" si="1"/>
        <v>0</v>
      </c>
      <c r="J126" s="140"/>
      <c r="K126" s="140"/>
      <c r="L126" s="210"/>
      <c r="M126" s="138"/>
      <c r="N126" s="138"/>
      <c r="O126" s="138"/>
      <c r="P126" s="138"/>
      <c r="Q126" s="138"/>
      <c r="R126" s="138" t="s">
        <v>90</v>
      </c>
      <c r="S126" s="138">
        <v>0</v>
      </c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</row>
    <row r="127" spans="1:47" outlineLevel="1" x14ac:dyDescent="0.2">
      <c r="A127" s="164"/>
      <c r="B127" s="166"/>
      <c r="C127" s="177" t="s">
        <v>93</v>
      </c>
      <c r="D127" s="192"/>
      <c r="E127" s="185">
        <v>63</v>
      </c>
      <c r="F127" s="207"/>
      <c r="G127" s="142"/>
      <c r="H127" s="155">
        <v>0</v>
      </c>
      <c r="I127" s="211">
        <f t="shared" si="1"/>
        <v>0</v>
      </c>
      <c r="J127" s="140"/>
      <c r="K127" s="140"/>
      <c r="L127" s="210"/>
      <c r="M127" s="138"/>
      <c r="N127" s="138"/>
      <c r="O127" s="138"/>
      <c r="P127" s="138"/>
      <c r="Q127" s="138"/>
      <c r="R127" s="138" t="s">
        <v>90</v>
      </c>
      <c r="S127" s="138">
        <v>0</v>
      </c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</row>
    <row r="128" spans="1:47" ht="22.5" outlineLevel="1" x14ac:dyDescent="0.2">
      <c r="A128" s="164">
        <v>44</v>
      </c>
      <c r="B128" s="166" t="s">
        <v>199</v>
      </c>
      <c r="C128" s="175" t="s">
        <v>200</v>
      </c>
      <c r="D128" s="190" t="s">
        <v>88</v>
      </c>
      <c r="E128" s="168">
        <v>792.3</v>
      </c>
      <c r="F128" s="207"/>
      <c r="G128" s="142">
        <f>ROUND(E128*F128,2)</f>
        <v>0</v>
      </c>
      <c r="H128" s="155" t="s">
        <v>271</v>
      </c>
      <c r="I128" s="211">
        <f t="shared" si="1"/>
        <v>0</v>
      </c>
      <c r="J128" s="140"/>
      <c r="K128" s="140"/>
      <c r="L128" s="210"/>
      <c r="M128" s="138"/>
      <c r="N128" s="138"/>
      <c r="O128" s="138"/>
      <c r="P128" s="138"/>
      <c r="Q128" s="138"/>
      <c r="R128" s="138" t="s">
        <v>83</v>
      </c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</row>
    <row r="129" spans="1:47" outlineLevel="1" x14ac:dyDescent="0.2">
      <c r="A129" s="164"/>
      <c r="B129" s="166"/>
      <c r="C129" s="177" t="s">
        <v>89</v>
      </c>
      <c r="D129" s="192"/>
      <c r="E129" s="185"/>
      <c r="F129" s="207"/>
      <c r="G129" s="142"/>
      <c r="H129" s="155">
        <v>0</v>
      </c>
      <c r="I129" s="211">
        <f t="shared" si="1"/>
        <v>0</v>
      </c>
      <c r="J129" s="140"/>
      <c r="K129" s="140"/>
      <c r="L129" s="210"/>
      <c r="M129" s="138"/>
      <c r="N129" s="138"/>
      <c r="O129" s="138"/>
      <c r="P129" s="138"/>
      <c r="Q129" s="138"/>
      <c r="R129" s="138" t="s">
        <v>90</v>
      </c>
      <c r="S129" s="138">
        <v>0</v>
      </c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</row>
    <row r="130" spans="1:47" outlineLevel="1" x14ac:dyDescent="0.2">
      <c r="A130" s="164"/>
      <c r="B130" s="166"/>
      <c r="C130" s="177" t="s">
        <v>91</v>
      </c>
      <c r="D130" s="192"/>
      <c r="E130" s="185">
        <v>472.5</v>
      </c>
      <c r="F130" s="207"/>
      <c r="G130" s="142"/>
      <c r="H130" s="155">
        <v>0</v>
      </c>
      <c r="I130" s="211">
        <f t="shared" si="1"/>
        <v>0</v>
      </c>
      <c r="J130" s="140"/>
      <c r="K130" s="140"/>
      <c r="L130" s="210"/>
      <c r="M130" s="138"/>
      <c r="N130" s="138"/>
      <c r="O130" s="138"/>
      <c r="P130" s="138"/>
      <c r="Q130" s="138"/>
      <c r="R130" s="138" t="s">
        <v>90</v>
      </c>
      <c r="S130" s="138">
        <v>0</v>
      </c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</row>
    <row r="131" spans="1:47" outlineLevel="1" x14ac:dyDescent="0.2">
      <c r="A131" s="164"/>
      <c r="B131" s="166"/>
      <c r="C131" s="177" t="s">
        <v>92</v>
      </c>
      <c r="D131" s="192"/>
      <c r="E131" s="185">
        <v>256.8</v>
      </c>
      <c r="F131" s="207"/>
      <c r="G131" s="142"/>
      <c r="H131" s="155">
        <v>0</v>
      </c>
      <c r="I131" s="211">
        <f t="shared" si="1"/>
        <v>0</v>
      </c>
      <c r="J131" s="140"/>
      <c r="K131" s="140"/>
      <c r="L131" s="210"/>
      <c r="M131" s="138"/>
      <c r="N131" s="138"/>
      <c r="O131" s="138"/>
      <c r="P131" s="138"/>
      <c r="Q131" s="138"/>
      <c r="R131" s="138" t="s">
        <v>90</v>
      </c>
      <c r="S131" s="138">
        <v>0</v>
      </c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</row>
    <row r="132" spans="1:47" outlineLevel="1" x14ac:dyDescent="0.2">
      <c r="A132" s="164"/>
      <c r="B132" s="166"/>
      <c r="C132" s="177" t="s">
        <v>93</v>
      </c>
      <c r="D132" s="192"/>
      <c r="E132" s="185">
        <v>63</v>
      </c>
      <c r="F132" s="207"/>
      <c r="G132" s="142"/>
      <c r="H132" s="155">
        <v>0</v>
      </c>
      <c r="I132" s="211">
        <f t="shared" si="1"/>
        <v>0</v>
      </c>
      <c r="J132" s="140"/>
      <c r="K132" s="140"/>
      <c r="L132" s="210"/>
      <c r="M132" s="138"/>
      <c r="N132" s="138"/>
      <c r="O132" s="138"/>
      <c r="P132" s="138"/>
      <c r="Q132" s="138"/>
      <c r="R132" s="138" t="s">
        <v>90</v>
      </c>
      <c r="S132" s="138">
        <v>0</v>
      </c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</row>
    <row r="133" spans="1:47" ht="22.5" outlineLevel="1" x14ac:dyDescent="0.2">
      <c r="A133" s="164">
        <v>45</v>
      </c>
      <c r="B133" s="166" t="s">
        <v>201</v>
      </c>
      <c r="C133" s="175" t="s">
        <v>202</v>
      </c>
      <c r="D133" s="190" t="s">
        <v>88</v>
      </c>
      <c r="E133" s="168">
        <v>101.86</v>
      </c>
      <c r="F133" s="207"/>
      <c r="G133" s="142">
        <f>ROUND(E133*F133,2)</f>
        <v>0</v>
      </c>
      <c r="H133" s="155" t="s">
        <v>271</v>
      </c>
      <c r="I133" s="211">
        <f t="shared" si="1"/>
        <v>0</v>
      </c>
      <c r="J133" s="140"/>
      <c r="K133" s="140"/>
      <c r="L133" s="210"/>
      <c r="M133" s="138"/>
      <c r="N133" s="138"/>
      <c r="O133" s="138"/>
      <c r="P133" s="138"/>
      <c r="Q133" s="138"/>
      <c r="R133" s="138" t="s">
        <v>83</v>
      </c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</row>
    <row r="134" spans="1:47" outlineLevel="1" x14ac:dyDescent="0.2">
      <c r="A134" s="164"/>
      <c r="B134" s="166"/>
      <c r="C134" s="177" t="s">
        <v>89</v>
      </c>
      <c r="D134" s="192"/>
      <c r="E134" s="185"/>
      <c r="F134" s="207"/>
      <c r="G134" s="142"/>
      <c r="H134" s="155">
        <v>0</v>
      </c>
      <c r="I134" s="211">
        <f t="shared" si="1"/>
        <v>0</v>
      </c>
      <c r="J134" s="140"/>
      <c r="K134" s="140"/>
      <c r="L134" s="210"/>
      <c r="M134" s="138"/>
      <c r="N134" s="138"/>
      <c r="O134" s="138"/>
      <c r="P134" s="138"/>
      <c r="Q134" s="138"/>
      <c r="R134" s="138" t="s">
        <v>90</v>
      </c>
      <c r="S134" s="138">
        <v>0</v>
      </c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</row>
    <row r="135" spans="1:47" outlineLevel="1" x14ac:dyDescent="0.2">
      <c r="A135" s="164"/>
      <c r="B135" s="166"/>
      <c r="C135" s="177" t="s">
        <v>203</v>
      </c>
      <c r="D135" s="192"/>
      <c r="E135" s="185"/>
      <c r="F135" s="207"/>
      <c r="G135" s="142"/>
      <c r="H135" s="155">
        <v>0</v>
      </c>
      <c r="I135" s="211">
        <f t="shared" si="1"/>
        <v>0</v>
      </c>
      <c r="J135" s="140"/>
      <c r="K135" s="140"/>
      <c r="L135" s="210"/>
      <c r="M135" s="138"/>
      <c r="N135" s="138"/>
      <c r="O135" s="138"/>
      <c r="P135" s="138"/>
      <c r="Q135" s="138"/>
      <c r="R135" s="138" t="s">
        <v>90</v>
      </c>
      <c r="S135" s="138">
        <v>0</v>
      </c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</row>
    <row r="136" spans="1:47" outlineLevel="1" x14ac:dyDescent="0.2">
      <c r="A136" s="164"/>
      <c r="B136" s="166"/>
      <c r="C136" s="177" t="s">
        <v>197</v>
      </c>
      <c r="D136" s="192"/>
      <c r="E136" s="185">
        <v>18.7</v>
      </c>
      <c r="F136" s="207"/>
      <c r="G136" s="142"/>
      <c r="H136" s="155">
        <v>0</v>
      </c>
      <c r="I136" s="211">
        <f t="shared" si="1"/>
        <v>0</v>
      </c>
      <c r="J136" s="140"/>
      <c r="K136" s="140"/>
      <c r="L136" s="210"/>
      <c r="M136" s="138"/>
      <c r="N136" s="138"/>
      <c r="O136" s="138"/>
      <c r="P136" s="138"/>
      <c r="Q136" s="138"/>
      <c r="R136" s="138" t="s">
        <v>90</v>
      </c>
      <c r="S136" s="138">
        <v>0</v>
      </c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</row>
    <row r="137" spans="1:47" outlineLevel="1" x14ac:dyDescent="0.2">
      <c r="A137" s="164"/>
      <c r="B137" s="166"/>
      <c r="C137" s="177" t="s">
        <v>204</v>
      </c>
      <c r="D137" s="192"/>
      <c r="E137" s="185"/>
      <c r="F137" s="207"/>
      <c r="G137" s="142"/>
      <c r="H137" s="155">
        <v>0</v>
      </c>
      <c r="I137" s="211">
        <f t="shared" si="1"/>
        <v>0</v>
      </c>
      <c r="J137" s="140"/>
      <c r="K137" s="140"/>
      <c r="L137" s="210"/>
      <c r="M137" s="138"/>
      <c r="N137" s="138"/>
      <c r="O137" s="138"/>
      <c r="P137" s="138"/>
      <c r="Q137" s="138"/>
      <c r="R137" s="138" t="s">
        <v>90</v>
      </c>
      <c r="S137" s="138">
        <v>0</v>
      </c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</row>
    <row r="138" spans="1:47" outlineLevel="1" x14ac:dyDescent="0.2">
      <c r="A138" s="164"/>
      <c r="B138" s="166"/>
      <c r="C138" s="177" t="s">
        <v>198</v>
      </c>
      <c r="D138" s="192"/>
      <c r="E138" s="185">
        <v>83.16</v>
      </c>
      <c r="F138" s="207"/>
      <c r="G138" s="142"/>
      <c r="H138" s="155">
        <v>0</v>
      </c>
      <c r="I138" s="211">
        <f t="shared" si="1"/>
        <v>0</v>
      </c>
      <c r="J138" s="140"/>
      <c r="K138" s="140"/>
      <c r="L138" s="210"/>
      <c r="M138" s="138"/>
      <c r="N138" s="138"/>
      <c r="O138" s="138"/>
      <c r="P138" s="138"/>
      <c r="Q138" s="138"/>
      <c r="R138" s="138" t="s">
        <v>90</v>
      </c>
      <c r="S138" s="138">
        <v>0</v>
      </c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</row>
    <row r="139" spans="1:47" outlineLevel="1" x14ac:dyDescent="0.2">
      <c r="A139" s="164">
        <v>46</v>
      </c>
      <c r="B139" s="166" t="s">
        <v>205</v>
      </c>
      <c r="C139" s="175" t="s">
        <v>206</v>
      </c>
      <c r="D139" s="190" t="s">
        <v>88</v>
      </c>
      <c r="E139" s="168">
        <v>911.14499999999998</v>
      </c>
      <c r="F139" s="207"/>
      <c r="G139" s="142">
        <f>ROUND(E139*F139,2)</f>
        <v>0</v>
      </c>
      <c r="H139" s="214" t="s">
        <v>270</v>
      </c>
      <c r="I139" s="211">
        <f t="shared" si="1"/>
        <v>0</v>
      </c>
      <c r="J139" s="140"/>
      <c r="K139" s="140"/>
      <c r="L139" s="210"/>
      <c r="M139" s="138"/>
      <c r="N139" s="138"/>
      <c r="O139" s="138"/>
      <c r="P139" s="138"/>
      <c r="Q139" s="138"/>
      <c r="R139" s="138" t="s">
        <v>207</v>
      </c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</row>
    <row r="140" spans="1:47" outlineLevel="1" x14ac:dyDescent="0.2">
      <c r="A140" s="164"/>
      <c r="B140" s="166"/>
      <c r="C140" s="177" t="s">
        <v>89</v>
      </c>
      <c r="D140" s="192"/>
      <c r="E140" s="185"/>
      <c r="F140" s="207"/>
      <c r="G140" s="142"/>
      <c r="H140" s="155">
        <v>0</v>
      </c>
      <c r="I140" s="211">
        <f t="shared" si="1"/>
        <v>0</v>
      </c>
      <c r="J140" s="140"/>
      <c r="K140" s="140"/>
      <c r="L140" s="210"/>
      <c r="M140" s="138"/>
      <c r="N140" s="138"/>
      <c r="O140" s="138"/>
      <c r="P140" s="138"/>
      <c r="Q140" s="138"/>
      <c r="R140" s="138" t="s">
        <v>90</v>
      </c>
      <c r="S140" s="138">
        <v>0</v>
      </c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</row>
    <row r="141" spans="1:47" outlineLevel="1" x14ac:dyDescent="0.2">
      <c r="A141" s="164"/>
      <c r="B141" s="166"/>
      <c r="C141" s="178" t="s">
        <v>208</v>
      </c>
      <c r="D141" s="193"/>
      <c r="E141" s="186"/>
      <c r="F141" s="207"/>
      <c r="G141" s="142"/>
      <c r="H141" s="155">
        <v>0</v>
      </c>
      <c r="I141" s="211">
        <f t="shared" si="1"/>
        <v>0</v>
      </c>
      <c r="J141" s="140"/>
      <c r="K141" s="140"/>
      <c r="L141" s="210"/>
      <c r="M141" s="138"/>
      <c r="N141" s="138"/>
      <c r="O141" s="138"/>
      <c r="P141" s="138"/>
      <c r="Q141" s="138"/>
      <c r="R141" s="138" t="s">
        <v>90</v>
      </c>
      <c r="S141" s="138">
        <v>2</v>
      </c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</row>
    <row r="142" spans="1:47" outlineLevel="1" x14ac:dyDescent="0.2">
      <c r="A142" s="164"/>
      <c r="B142" s="166"/>
      <c r="C142" s="179" t="s">
        <v>209</v>
      </c>
      <c r="D142" s="193"/>
      <c r="E142" s="186">
        <v>472.5</v>
      </c>
      <c r="F142" s="207"/>
      <c r="G142" s="142"/>
      <c r="H142" s="155">
        <v>0</v>
      </c>
      <c r="I142" s="211">
        <f t="shared" si="1"/>
        <v>0</v>
      </c>
      <c r="J142" s="140"/>
      <c r="K142" s="140"/>
      <c r="L142" s="210"/>
      <c r="M142" s="138"/>
      <c r="N142" s="138"/>
      <c r="O142" s="138"/>
      <c r="P142" s="138"/>
      <c r="Q142" s="138"/>
      <c r="R142" s="138" t="s">
        <v>90</v>
      </c>
      <c r="S142" s="138">
        <v>2</v>
      </c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</row>
    <row r="143" spans="1:47" outlineLevel="1" x14ac:dyDescent="0.2">
      <c r="A143" s="164"/>
      <c r="B143" s="166"/>
      <c r="C143" s="179" t="s">
        <v>210</v>
      </c>
      <c r="D143" s="193"/>
      <c r="E143" s="186">
        <v>256.8</v>
      </c>
      <c r="F143" s="207"/>
      <c r="G143" s="142"/>
      <c r="H143" s="155">
        <v>0</v>
      </c>
      <c r="I143" s="211">
        <f t="shared" si="1"/>
        <v>0</v>
      </c>
      <c r="J143" s="140"/>
      <c r="K143" s="140"/>
      <c r="L143" s="210"/>
      <c r="M143" s="138"/>
      <c r="N143" s="138"/>
      <c r="O143" s="138"/>
      <c r="P143" s="138"/>
      <c r="Q143" s="138"/>
      <c r="R143" s="138" t="s">
        <v>90</v>
      </c>
      <c r="S143" s="138">
        <v>2</v>
      </c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</row>
    <row r="144" spans="1:47" outlineLevel="1" x14ac:dyDescent="0.2">
      <c r="A144" s="164"/>
      <c r="B144" s="166"/>
      <c r="C144" s="179" t="s">
        <v>211</v>
      </c>
      <c r="D144" s="193"/>
      <c r="E144" s="186">
        <v>63</v>
      </c>
      <c r="F144" s="207"/>
      <c r="G144" s="142"/>
      <c r="H144" s="155">
        <v>0</v>
      </c>
      <c r="I144" s="211">
        <f t="shared" si="1"/>
        <v>0</v>
      </c>
      <c r="J144" s="140"/>
      <c r="K144" s="140"/>
      <c r="L144" s="210"/>
      <c r="M144" s="138"/>
      <c r="N144" s="138"/>
      <c r="O144" s="138"/>
      <c r="P144" s="138"/>
      <c r="Q144" s="138"/>
      <c r="R144" s="138" t="s">
        <v>90</v>
      </c>
      <c r="S144" s="138">
        <v>2</v>
      </c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</row>
    <row r="145" spans="1:47" outlineLevel="1" x14ac:dyDescent="0.2">
      <c r="A145" s="164"/>
      <c r="B145" s="166"/>
      <c r="C145" s="178" t="s">
        <v>212</v>
      </c>
      <c r="D145" s="193"/>
      <c r="E145" s="186"/>
      <c r="F145" s="207"/>
      <c r="G145" s="142"/>
      <c r="H145" s="155">
        <v>0</v>
      </c>
      <c r="I145" s="211">
        <f t="shared" si="1"/>
        <v>0</v>
      </c>
      <c r="J145" s="140"/>
      <c r="K145" s="140"/>
      <c r="L145" s="210"/>
      <c r="M145" s="138"/>
      <c r="N145" s="138"/>
      <c r="O145" s="138"/>
      <c r="P145" s="138"/>
      <c r="Q145" s="138"/>
      <c r="R145" s="138" t="s">
        <v>90</v>
      </c>
      <c r="S145" s="138">
        <v>0</v>
      </c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</row>
    <row r="146" spans="1:47" outlineLevel="1" x14ac:dyDescent="0.2">
      <c r="A146" s="164"/>
      <c r="B146" s="166"/>
      <c r="C146" s="177" t="s">
        <v>213</v>
      </c>
      <c r="D146" s="192"/>
      <c r="E146" s="185">
        <v>911.14499999999998</v>
      </c>
      <c r="F146" s="207"/>
      <c r="G146" s="142"/>
      <c r="H146" s="155">
        <v>0</v>
      </c>
      <c r="I146" s="211">
        <f t="shared" si="1"/>
        <v>0</v>
      </c>
      <c r="J146" s="140"/>
      <c r="K146" s="140"/>
      <c r="L146" s="210"/>
      <c r="M146" s="138"/>
      <c r="N146" s="138"/>
      <c r="O146" s="138"/>
      <c r="P146" s="138"/>
      <c r="Q146" s="138"/>
      <c r="R146" s="138" t="s">
        <v>90</v>
      </c>
      <c r="S146" s="138">
        <v>0</v>
      </c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</row>
    <row r="147" spans="1:47" ht="22.5" outlineLevel="1" x14ac:dyDescent="0.2">
      <c r="A147" s="164">
        <v>47</v>
      </c>
      <c r="B147" s="166" t="s">
        <v>214</v>
      </c>
      <c r="C147" s="175" t="s">
        <v>313</v>
      </c>
      <c r="D147" s="190" t="s">
        <v>88</v>
      </c>
      <c r="E147" s="168">
        <v>117.139</v>
      </c>
      <c r="F147" s="207"/>
      <c r="G147" s="142">
        <f>ROUND(E147*F147,2)</f>
        <v>0</v>
      </c>
      <c r="H147" s="214" t="s">
        <v>270</v>
      </c>
      <c r="I147" s="211">
        <f t="shared" ref="I147:I243" si="2">G147</f>
        <v>0</v>
      </c>
      <c r="J147" s="140"/>
      <c r="K147" s="140"/>
      <c r="L147" s="210"/>
      <c r="M147" s="138"/>
      <c r="N147" s="138"/>
      <c r="O147" s="138"/>
      <c r="P147" s="138"/>
      <c r="Q147" s="138"/>
      <c r="R147" s="138" t="s">
        <v>207</v>
      </c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</row>
    <row r="148" spans="1:47" outlineLevel="1" x14ac:dyDescent="0.2">
      <c r="A148" s="164"/>
      <c r="B148" s="166"/>
      <c r="C148" s="177" t="s">
        <v>89</v>
      </c>
      <c r="D148" s="192"/>
      <c r="E148" s="185"/>
      <c r="F148" s="207"/>
      <c r="G148" s="142"/>
      <c r="H148" s="155">
        <v>0</v>
      </c>
      <c r="I148" s="211">
        <f t="shared" si="2"/>
        <v>0</v>
      </c>
      <c r="J148" s="140"/>
      <c r="K148" s="140"/>
      <c r="L148" s="210"/>
      <c r="M148" s="138"/>
      <c r="N148" s="138"/>
      <c r="O148" s="138"/>
      <c r="P148" s="138"/>
      <c r="Q148" s="138"/>
      <c r="R148" s="138" t="s">
        <v>90</v>
      </c>
      <c r="S148" s="138">
        <v>0</v>
      </c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</row>
    <row r="149" spans="1:47" outlineLevel="1" x14ac:dyDescent="0.2">
      <c r="A149" s="164"/>
      <c r="B149" s="166"/>
      <c r="C149" s="178" t="s">
        <v>208</v>
      </c>
      <c r="D149" s="193"/>
      <c r="E149" s="186"/>
      <c r="F149" s="207"/>
      <c r="G149" s="142"/>
      <c r="H149" s="155">
        <v>0</v>
      </c>
      <c r="I149" s="211">
        <f t="shared" si="2"/>
        <v>0</v>
      </c>
      <c r="J149" s="140"/>
      <c r="K149" s="140"/>
      <c r="L149" s="210"/>
      <c r="M149" s="138"/>
      <c r="N149" s="138"/>
      <c r="O149" s="138"/>
      <c r="P149" s="138"/>
      <c r="Q149" s="138"/>
      <c r="R149" s="138" t="s">
        <v>90</v>
      </c>
      <c r="S149" s="138">
        <v>2</v>
      </c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</row>
    <row r="150" spans="1:47" outlineLevel="1" x14ac:dyDescent="0.2">
      <c r="A150" s="164"/>
      <c r="B150" s="166"/>
      <c r="C150" s="179" t="s">
        <v>215</v>
      </c>
      <c r="D150" s="193"/>
      <c r="E150" s="186"/>
      <c r="F150" s="207"/>
      <c r="G150" s="142"/>
      <c r="H150" s="155">
        <v>0</v>
      </c>
      <c r="I150" s="211">
        <f t="shared" si="2"/>
        <v>0</v>
      </c>
      <c r="J150" s="140"/>
      <c r="K150" s="140"/>
      <c r="L150" s="210"/>
      <c r="M150" s="138"/>
      <c r="N150" s="138"/>
      <c r="O150" s="138"/>
      <c r="P150" s="138"/>
      <c r="Q150" s="138"/>
      <c r="R150" s="138" t="s">
        <v>90</v>
      </c>
      <c r="S150" s="138">
        <v>2</v>
      </c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</row>
    <row r="151" spans="1:47" outlineLevel="1" x14ac:dyDescent="0.2">
      <c r="A151" s="164"/>
      <c r="B151" s="166"/>
      <c r="C151" s="179" t="s">
        <v>216</v>
      </c>
      <c r="D151" s="193"/>
      <c r="E151" s="186">
        <v>18.7</v>
      </c>
      <c r="F151" s="207"/>
      <c r="G151" s="142"/>
      <c r="H151" s="155">
        <v>0</v>
      </c>
      <c r="I151" s="211">
        <f t="shared" si="2"/>
        <v>0</v>
      </c>
      <c r="J151" s="140"/>
      <c r="K151" s="140"/>
      <c r="L151" s="210"/>
      <c r="M151" s="138"/>
      <c r="N151" s="138"/>
      <c r="O151" s="138"/>
      <c r="P151" s="138"/>
      <c r="Q151" s="138"/>
      <c r="R151" s="138" t="s">
        <v>90</v>
      </c>
      <c r="S151" s="138">
        <v>2</v>
      </c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</row>
    <row r="152" spans="1:47" outlineLevel="1" x14ac:dyDescent="0.2">
      <c r="A152" s="164"/>
      <c r="B152" s="166"/>
      <c r="C152" s="179" t="s">
        <v>217</v>
      </c>
      <c r="D152" s="193"/>
      <c r="E152" s="186"/>
      <c r="F152" s="207"/>
      <c r="G152" s="142"/>
      <c r="H152" s="155">
        <v>0</v>
      </c>
      <c r="I152" s="211">
        <f t="shared" si="2"/>
        <v>0</v>
      </c>
      <c r="J152" s="140"/>
      <c r="K152" s="140"/>
      <c r="L152" s="210"/>
      <c r="M152" s="138"/>
      <c r="N152" s="138"/>
      <c r="O152" s="138"/>
      <c r="P152" s="138"/>
      <c r="Q152" s="138"/>
      <c r="R152" s="138" t="s">
        <v>90</v>
      </c>
      <c r="S152" s="138">
        <v>2</v>
      </c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</row>
    <row r="153" spans="1:47" outlineLevel="1" x14ac:dyDescent="0.2">
      <c r="A153" s="164"/>
      <c r="B153" s="166"/>
      <c r="C153" s="179" t="s">
        <v>218</v>
      </c>
      <c r="D153" s="193"/>
      <c r="E153" s="186">
        <v>83.16</v>
      </c>
      <c r="F153" s="207"/>
      <c r="G153" s="142"/>
      <c r="H153" s="155">
        <v>0</v>
      </c>
      <c r="I153" s="211">
        <f t="shared" si="2"/>
        <v>0</v>
      </c>
      <c r="J153" s="140"/>
      <c r="K153" s="140"/>
      <c r="L153" s="210"/>
      <c r="M153" s="138"/>
      <c r="N153" s="138"/>
      <c r="O153" s="138"/>
      <c r="P153" s="138"/>
      <c r="Q153" s="138"/>
      <c r="R153" s="138" t="s">
        <v>90</v>
      </c>
      <c r="S153" s="138">
        <v>2</v>
      </c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</row>
    <row r="154" spans="1:47" outlineLevel="1" x14ac:dyDescent="0.2">
      <c r="A154" s="164"/>
      <c r="B154" s="166"/>
      <c r="C154" s="178" t="s">
        <v>212</v>
      </c>
      <c r="D154" s="193"/>
      <c r="E154" s="186"/>
      <c r="F154" s="207"/>
      <c r="G154" s="142"/>
      <c r="H154" s="155">
        <v>0</v>
      </c>
      <c r="I154" s="211">
        <f t="shared" si="2"/>
        <v>0</v>
      </c>
      <c r="J154" s="140"/>
      <c r="K154" s="140"/>
      <c r="L154" s="210"/>
      <c r="M154" s="138"/>
      <c r="N154" s="138"/>
      <c r="O154" s="138"/>
      <c r="P154" s="138"/>
      <c r="Q154" s="138"/>
      <c r="R154" s="138" t="s">
        <v>90</v>
      </c>
      <c r="S154" s="138">
        <v>0</v>
      </c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</row>
    <row r="155" spans="1:47" outlineLevel="1" x14ac:dyDescent="0.2">
      <c r="A155" s="164"/>
      <c r="B155" s="166"/>
      <c r="C155" s="177" t="s">
        <v>219</v>
      </c>
      <c r="D155" s="192"/>
      <c r="E155" s="185">
        <v>117.139</v>
      </c>
      <c r="F155" s="207"/>
      <c r="G155" s="142"/>
      <c r="H155" s="155">
        <v>0</v>
      </c>
      <c r="I155" s="211">
        <f t="shared" si="2"/>
        <v>0</v>
      </c>
      <c r="J155" s="140"/>
      <c r="K155" s="140"/>
      <c r="L155" s="210"/>
      <c r="M155" s="138"/>
      <c r="N155" s="138"/>
      <c r="O155" s="138"/>
      <c r="P155" s="138"/>
      <c r="Q155" s="138"/>
      <c r="R155" s="138" t="s">
        <v>90</v>
      </c>
      <c r="S155" s="138">
        <v>0</v>
      </c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</row>
    <row r="156" spans="1:47" ht="22.5" outlineLevel="1" x14ac:dyDescent="0.2">
      <c r="A156" s="164">
        <v>48</v>
      </c>
      <c r="B156" s="166" t="s">
        <v>220</v>
      </c>
      <c r="C156" s="175" t="s">
        <v>221</v>
      </c>
      <c r="D156" s="190" t="s">
        <v>88</v>
      </c>
      <c r="E156" s="168">
        <v>894.16</v>
      </c>
      <c r="F156" s="207"/>
      <c r="G156" s="142">
        <f>ROUND(E156*F156,2)</f>
        <v>0</v>
      </c>
      <c r="H156" s="155" t="s">
        <v>271</v>
      </c>
      <c r="I156" s="211">
        <f t="shared" si="2"/>
        <v>0</v>
      </c>
      <c r="J156" s="140"/>
      <c r="K156" s="140"/>
      <c r="L156" s="210"/>
      <c r="M156" s="138"/>
      <c r="N156" s="138"/>
      <c r="O156" s="138"/>
      <c r="P156" s="138"/>
      <c r="Q156" s="138"/>
      <c r="R156" s="138" t="s">
        <v>83</v>
      </c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</row>
    <row r="157" spans="1:47" outlineLevel="1" x14ac:dyDescent="0.2">
      <c r="A157" s="164"/>
      <c r="B157" s="166"/>
      <c r="C157" s="177" t="s">
        <v>89</v>
      </c>
      <c r="D157" s="192"/>
      <c r="E157" s="185"/>
      <c r="F157" s="207"/>
      <c r="G157" s="142"/>
      <c r="H157" s="155">
        <v>0</v>
      </c>
      <c r="I157" s="211">
        <f t="shared" si="2"/>
        <v>0</v>
      </c>
      <c r="J157" s="140"/>
      <c r="K157" s="140"/>
      <c r="L157" s="210"/>
      <c r="M157" s="138"/>
      <c r="N157" s="138"/>
      <c r="O157" s="138"/>
      <c r="P157" s="138"/>
      <c r="Q157" s="138"/>
      <c r="R157" s="138" t="s">
        <v>90</v>
      </c>
      <c r="S157" s="138">
        <v>0</v>
      </c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</row>
    <row r="158" spans="1:47" outlineLevel="1" x14ac:dyDescent="0.2">
      <c r="A158" s="164"/>
      <c r="B158" s="166"/>
      <c r="C158" s="177" t="s">
        <v>91</v>
      </c>
      <c r="D158" s="192"/>
      <c r="E158" s="185">
        <v>472.5</v>
      </c>
      <c r="F158" s="207"/>
      <c r="G158" s="142"/>
      <c r="H158" s="155">
        <v>0</v>
      </c>
      <c r="I158" s="211">
        <f t="shared" si="2"/>
        <v>0</v>
      </c>
      <c r="J158" s="140"/>
      <c r="K158" s="140"/>
      <c r="L158" s="210"/>
      <c r="M158" s="138"/>
      <c r="N158" s="138"/>
      <c r="O158" s="138"/>
      <c r="P158" s="138"/>
      <c r="Q158" s="138"/>
      <c r="R158" s="138" t="s">
        <v>90</v>
      </c>
      <c r="S158" s="138">
        <v>0</v>
      </c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</row>
    <row r="159" spans="1:47" outlineLevel="1" x14ac:dyDescent="0.2">
      <c r="A159" s="164"/>
      <c r="B159" s="166"/>
      <c r="C159" s="177" t="s">
        <v>197</v>
      </c>
      <c r="D159" s="192"/>
      <c r="E159" s="185">
        <v>18.7</v>
      </c>
      <c r="F159" s="207"/>
      <c r="G159" s="142"/>
      <c r="H159" s="155">
        <v>0</v>
      </c>
      <c r="I159" s="211">
        <f t="shared" si="2"/>
        <v>0</v>
      </c>
      <c r="J159" s="140"/>
      <c r="K159" s="140"/>
      <c r="L159" s="210"/>
      <c r="M159" s="138"/>
      <c r="N159" s="138"/>
      <c r="O159" s="138"/>
      <c r="P159" s="138"/>
      <c r="Q159" s="138"/>
      <c r="R159" s="138" t="s">
        <v>90</v>
      </c>
      <c r="S159" s="138">
        <v>0</v>
      </c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</row>
    <row r="160" spans="1:47" outlineLevel="1" x14ac:dyDescent="0.2">
      <c r="A160" s="164"/>
      <c r="B160" s="166"/>
      <c r="C160" s="177" t="s">
        <v>92</v>
      </c>
      <c r="D160" s="192"/>
      <c r="E160" s="185">
        <v>256.8</v>
      </c>
      <c r="F160" s="207"/>
      <c r="G160" s="142"/>
      <c r="H160" s="155">
        <v>0</v>
      </c>
      <c r="I160" s="211">
        <f t="shared" si="2"/>
        <v>0</v>
      </c>
      <c r="J160" s="140"/>
      <c r="K160" s="140"/>
      <c r="L160" s="210"/>
      <c r="M160" s="138"/>
      <c r="N160" s="138"/>
      <c r="O160" s="138"/>
      <c r="P160" s="138"/>
      <c r="Q160" s="138"/>
      <c r="R160" s="138" t="s">
        <v>90</v>
      </c>
      <c r="S160" s="138">
        <v>0</v>
      </c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</row>
    <row r="161" spans="1:47" outlineLevel="1" x14ac:dyDescent="0.2">
      <c r="A161" s="164"/>
      <c r="B161" s="166"/>
      <c r="C161" s="177" t="s">
        <v>198</v>
      </c>
      <c r="D161" s="192"/>
      <c r="E161" s="185">
        <v>83.16</v>
      </c>
      <c r="F161" s="207"/>
      <c r="G161" s="142"/>
      <c r="H161" s="155">
        <v>0</v>
      </c>
      <c r="I161" s="211">
        <f t="shared" si="2"/>
        <v>0</v>
      </c>
      <c r="J161" s="140"/>
      <c r="K161" s="140"/>
      <c r="L161" s="210"/>
      <c r="M161" s="138"/>
      <c r="N161" s="138"/>
      <c r="O161" s="138"/>
      <c r="P161" s="138"/>
      <c r="Q161" s="138"/>
      <c r="R161" s="138" t="s">
        <v>90</v>
      </c>
      <c r="S161" s="138">
        <v>0</v>
      </c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</row>
    <row r="162" spans="1:47" outlineLevel="1" x14ac:dyDescent="0.2">
      <c r="A162" s="164"/>
      <c r="B162" s="166"/>
      <c r="C162" s="177" t="s">
        <v>93</v>
      </c>
      <c r="D162" s="192"/>
      <c r="E162" s="185">
        <v>63</v>
      </c>
      <c r="F162" s="207"/>
      <c r="G162" s="142"/>
      <c r="H162" s="155">
        <v>0</v>
      </c>
      <c r="I162" s="211">
        <f t="shared" si="2"/>
        <v>0</v>
      </c>
      <c r="J162" s="140"/>
      <c r="K162" s="140"/>
      <c r="L162" s="210"/>
      <c r="M162" s="138"/>
      <c r="N162" s="138"/>
      <c r="O162" s="138"/>
      <c r="P162" s="138"/>
      <c r="Q162" s="138"/>
      <c r="R162" s="138" t="s">
        <v>90</v>
      </c>
      <c r="S162" s="138">
        <v>0</v>
      </c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</row>
    <row r="163" spans="1:47" ht="22.5" outlineLevel="1" x14ac:dyDescent="0.2">
      <c r="A163" s="164">
        <v>49</v>
      </c>
      <c r="B163" s="166" t="s">
        <v>346</v>
      </c>
      <c r="C163" s="175" t="s">
        <v>347</v>
      </c>
      <c r="D163" s="190" t="s">
        <v>88</v>
      </c>
      <c r="E163" s="211">
        <v>402.96</v>
      </c>
      <c r="F163" s="211"/>
      <c r="G163" s="211">
        <f>ROUND(E163*F163,2)</f>
        <v>0</v>
      </c>
      <c r="H163" s="214" t="s">
        <v>271</v>
      </c>
      <c r="I163" s="211">
        <f t="shared" si="2"/>
        <v>0</v>
      </c>
      <c r="J163" s="214"/>
      <c r="K163" s="214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</row>
    <row r="164" spans="1:47" outlineLevel="1" x14ac:dyDescent="0.2">
      <c r="A164" s="164"/>
      <c r="B164" s="166"/>
      <c r="C164" s="177" t="s">
        <v>89</v>
      </c>
      <c r="D164" s="192"/>
      <c r="E164" s="185"/>
      <c r="F164" s="211"/>
      <c r="G164" s="211"/>
      <c r="H164" s="214">
        <v>0</v>
      </c>
      <c r="I164" s="211">
        <f t="shared" si="2"/>
        <v>0</v>
      </c>
      <c r="J164" s="214"/>
      <c r="K164" s="214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</row>
    <row r="165" spans="1:47" outlineLevel="1" x14ac:dyDescent="0.2">
      <c r="A165" s="164"/>
      <c r="B165" s="166"/>
      <c r="C165" s="177" t="s">
        <v>92</v>
      </c>
      <c r="D165" s="192"/>
      <c r="E165" s="185">
        <v>256.8</v>
      </c>
      <c r="F165" s="211"/>
      <c r="G165" s="211"/>
      <c r="H165" s="214">
        <v>0</v>
      </c>
      <c r="I165" s="211">
        <f t="shared" si="2"/>
        <v>0</v>
      </c>
      <c r="J165" s="214"/>
      <c r="K165" s="214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</row>
    <row r="166" spans="1:47" outlineLevel="1" x14ac:dyDescent="0.2">
      <c r="A166" s="164"/>
      <c r="B166" s="166"/>
      <c r="C166" s="177" t="s">
        <v>198</v>
      </c>
      <c r="D166" s="192"/>
      <c r="E166" s="185">
        <v>83.16</v>
      </c>
      <c r="F166" s="211"/>
      <c r="G166" s="211"/>
      <c r="H166" s="214">
        <v>0</v>
      </c>
      <c r="I166" s="211">
        <f t="shared" si="2"/>
        <v>0</v>
      </c>
      <c r="J166" s="214"/>
      <c r="K166" s="214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</row>
    <row r="167" spans="1:47" outlineLevel="1" x14ac:dyDescent="0.2">
      <c r="A167" s="164"/>
      <c r="B167" s="166"/>
      <c r="C167" s="177" t="s">
        <v>93</v>
      </c>
      <c r="D167" s="192"/>
      <c r="E167" s="185">
        <v>63</v>
      </c>
      <c r="F167" s="211"/>
      <c r="G167" s="211"/>
      <c r="H167" s="214">
        <v>0</v>
      </c>
      <c r="I167" s="211">
        <f t="shared" si="2"/>
        <v>0</v>
      </c>
      <c r="J167" s="214"/>
      <c r="K167" s="214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</row>
    <row r="168" spans="1:47" outlineLevel="1" x14ac:dyDescent="0.2">
      <c r="A168" s="164">
        <v>50</v>
      </c>
      <c r="B168" s="166" t="s">
        <v>222</v>
      </c>
      <c r="C168" s="175" t="s">
        <v>223</v>
      </c>
      <c r="D168" s="190" t="s">
        <v>88</v>
      </c>
      <c r="E168" s="168">
        <v>1100.73</v>
      </c>
      <c r="F168" s="207"/>
      <c r="G168" s="142">
        <f>ROUND(E168*F168,2)</f>
        <v>0</v>
      </c>
      <c r="H168" s="155" t="s">
        <v>271</v>
      </c>
      <c r="I168" s="211">
        <f t="shared" si="2"/>
        <v>0</v>
      </c>
      <c r="J168" s="140"/>
      <c r="K168" s="140"/>
      <c r="L168" s="210"/>
      <c r="M168" s="138"/>
      <c r="N168" s="138"/>
      <c r="O168" s="138"/>
      <c r="P168" s="138"/>
      <c r="Q168" s="138"/>
      <c r="R168" s="138" t="s">
        <v>207</v>
      </c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</row>
    <row r="169" spans="1:47" outlineLevel="1" x14ac:dyDescent="0.2">
      <c r="A169" s="164"/>
      <c r="B169" s="166"/>
      <c r="C169" s="177" t="s">
        <v>89</v>
      </c>
      <c r="D169" s="192"/>
      <c r="E169" s="185"/>
      <c r="F169" s="207"/>
      <c r="G169" s="142"/>
      <c r="H169" s="155">
        <v>0</v>
      </c>
      <c r="I169" s="211">
        <f t="shared" si="2"/>
        <v>0</v>
      </c>
      <c r="J169" s="140"/>
      <c r="K169" s="140"/>
      <c r="L169" s="210"/>
      <c r="M169" s="138"/>
      <c r="N169" s="138"/>
      <c r="O169" s="138"/>
      <c r="P169" s="138"/>
      <c r="Q169" s="138"/>
      <c r="R169" s="138" t="s">
        <v>90</v>
      </c>
      <c r="S169" s="138">
        <v>0</v>
      </c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</row>
    <row r="170" spans="1:47" outlineLevel="1" x14ac:dyDescent="0.2">
      <c r="A170" s="164"/>
      <c r="B170" s="166"/>
      <c r="C170" s="178" t="s">
        <v>208</v>
      </c>
      <c r="D170" s="193"/>
      <c r="E170" s="186"/>
      <c r="F170" s="207"/>
      <c r="G170" s="142"/>
      <c r="H170" s="155">
        <v>0</v>
      </c>
      <c r="I170" s="211">
        <f t="shared" si="2"/>
        <v>0</v>
      </c>
      <c r="J170" s="140"/>
      <c r="K170" s="140"/>
      <c r="L170" s="210"/>
      <c r="M170" s="138"/>
      <c r="N170" s="138"/>
      <c r="O170" s="138"/>
      <c r="P170" s="138"/>
      <c r="Q170" s="138"/>
      <c r="R170" s="138" t="s">
        <v>90</v>
      </c>
      <c r="S170" s="138">
        <v>2</v>
      </c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</row>
    <row r="171" spans="1:47" outlineLevel="1" x14ac:dyDescent="0.2">
      <c r="A171" s="164"/>
      <c r="B171" s="166"/>
      <c r="C171" s="179" t="s">
        <v>209</v>
      </c>
      <c r="D171" s="193"/>
      <c r="E171" s="186">
        <v>472.5</v>
      </c>
      <c r="F171" s="207"/>
      <c r="G171" s="142"/>
      <c r="H171" s="155">
        <v>0</v>
      </c>
      <c r="I171" s="211">
        <f t="shared" si="2"/>
        <v>0</v>
      </c>
      <c r="J171" s="140"/>
      <c r="K171" s="140"/>
      <c r="L171" s="210"/>
      <c r="M171" s="138"/>
      <c r="N171" s="138"/>
      <c r="O171" s="138"/>
      <c r="P171" s="138"/>
      <c r="Q171" s="138"/>
      <c r="R171" s="138" t="s">
        <v>90</v>
      </c>
      <c r="S171" s="138">
        <v>2</v>
      </c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</row>
    <row r="172" spans="1:47" outlineLevel="1" x14ac:dyDescent="0.2">
      <c r="A172" s="164"/>
      <c r="B172" s="166"/>
      <c r="C172" s="179" t="s">
        <v>216</v>
      </c>
      <c r="D172" s="193"/>
      <c r="E172" s="186">
        <v>18.7</v>
      </c>
      <c r="F172" s="207"/>
      <c r="G172" s="142"/>
      <c r="H172" s="155">
        <v>0</v>
      </c>
      <c r="I172" s="211">
        <f t="shared" si="2"/>
        <v>0</v>
      </c>
      <c r="J172" s="140"/>
      <c r="K172" s="140"/>
      <c r="L172" s="210"/>
      <c r="M172" s="138"/>
      <c r="N172" s="138"/>
      <c r="O172" s="138"/>
      <c r="P172" s="138"/>
      <c r="Q172" s="138"/>
      <c r="R172" s="138" t="s">
        <v>90</v>
      </c>
      <c r="S172" s="138">
        <v>2</v>
      </c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</row>
    <row r="173" spans="1:47" outlineLevel="1" x14ac:dyDescent="0.2">
      <c r="A173" s="164"/>
      <c r="B173" s="166"/>
      <c r="C173" s="179" t="s">
        <v>210</v>
      </c>
      <c r="D173" s="193"/>
      <c r="E173" s="186">
        <v>256.8</v>
      </c>
      <c r="F173" s="207"/>
      <c r="G173" s="142"/>
      <c r="H173" s="155">
        <v>0</v>
      </c>
      <c r="I173" s="211">
        <f t="shared" si="2"/>
        <v>0</v>
      </c>
      <c r="J173" s="140"/>
      <c r="K173" s="140"/>
      <c r="L173" s="210"/>
      <c r="M173" s="138"/>
      <c r="N173" s="138"/>
      <c r="O173" s="138"/>
      <c r="P173" s="138"/>
      <c r="Q173" s="138"/>
      <c r="R173" s="138" t="s">
        <v>90</v>
      </c>
      <c r="S173" s="138">
        <v>2</v>
      </c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</row>
    <row r="174" spans="1:47" outlineLevel="1" x14ac:dyDescent="0.2">
      <c r="A174" s="164"/>
      <c r="B174" s="166"/>
      <c r="C174" s="179" t="s">
        <v>218</v>
      </c>
      <c r="D174" s="193"/>
      <c r="E174" s="186">
        <v>83.16</v>
      </c>
      <c r="F174" s="207"/>
      <c r="G174" s="142"/>
      <c r="H174" s="155">
        <v>0</v>
      </c>
      <c r="I174" s="211">
        <f t="shared" si="2"/>
        <v>0</v>
      </c>
      <c r="J174" s="140"/>
      <c r="K174" s="140"/>
      <c r="L174" s="210"/>
      <c r="M174" s="138"/>
      <c r="N174" s="138"/>
      <c r="O174" s="138"/>
      <c r="P174" s="138"/>
      <c r="Q174" s="138"/>
      <c r="R174" s="138" t="s">
        <v>90</v>
      </c>
      <c r="S174" s="138">
        <v>2</v>
      </c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</row>
    <row r="175" spans="1:47" outlineLevel="1" x14ac:dyDescent="0.2">
      <c r="A175" s="164"/>
      <c r="B175" s="166"/>
      <c r="C175" s="179" t="s">
        <v>211</v>
      </c>
      <c r="D175" s="193"/>
      <c r="E175" s="186">
        <v>63</v>
      </c>
      <c r="F175" s="207"/>
      <c r="G175" s="142"/>
      <c r="H175" s="155">
        <v>0</v>
      </c>
      <c r="I175" s="211">
        <f t="shared" si="2"/>
        <v>0</v>
      </c>
      <c r="J175" s="140"/>
      <c r="K175" s="140"/>
      <c r="L175" s="210"/>
      <c r="M175" s="138"/>
      <c r="N175" s="138"/>
      <c r="O175" s="138"/>
      <c r="P175" s="138"/>
      <c r="Q175" s="138"/>
      <c r="R175" s="138" t="s">
        <v>90</v>
      </c>
      <c r="S175" s="138">
        <v>2</v>
      </c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</row>
    <row r="176" spans="1:47" outlineLevel="1" x14ac:dyDescent="0.2">
      <c r="A176" s="164"/>
      <c r="B176" s="166"/>
      <c r="C176" s="178" t="s">
        <v>212</v>
      </c>
      <c r="D176" s="193"/>
      <c r="E176" s="186"/>
      <c r="F176" s="207"/>
      <c r="G176" s="142"/>
      <c r="H176" s="155">
        <v>0</v>
      </c>
      <c r="I176" s="211">
        <f t="shared" si="2"/>
        <v>0</v>
      </c>
      <c r="J176" s="140"/>
      <c r="K176" s="140"/>
      <c r="L176" s="210"/>
      <c r="M176" s="138"/>
      <c r="N176" s="138"/>
      <c r="O176" s="138"/>
      <c r="P176" s="138"/>
      <c r="Q176" s="138"/>
      <c r="R176" s="138" t="s">
        <v>90</v>
      </c>
      <c r="S176" s="138">
        <v>0</v>
      </c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</row>
    <row r="177" spans="1:47" outlineLevel="1" x14ac:dyDescent="0.2">
      <c r="A177" s="164"/>
      <c r="B177" s="166"/>
      <c r="C177" s="177" t="s">
        <v>224</v>
      </c>
      <c r="D177" s="192"/>
      <c r="E177" s="185">
        <v>1028.2840000000001</v>
      </c>
      <c r="F177" s="207"/>
      <c r="G177" s="142"/>
      <c r="H177" s="155">
        <v>0</v>
      </c>
      <c r="I177" s="211">
        <f t="shared" si="2"/>
        <v>0</v>
      </c>
      <c r="J177" s="140"/>
      <c r="K177" s="140"/>
      <c r="L177" s="210"/>
      <c r="M177" s="138"/>
      <c r="N177" s="138"/>
      <c r="O177" s="138"/>
      <c r="P177" s="138"/>
      <c r="Q177" s="138"/>
      <c r="R177" s="138" t="s">
        <v>90</v>
      </c>
      <c r="S177" s="138">
        <v>0</v>
      </c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</row>
    <row r="178" spans="1:47" outlineLevel="1" x14ac:dyDescent="0.2">
      <c r="A178" s="164"/>
      <c r="B178" s="166"/>
      <c r="C178" s="177" t="s">
        <v>89</v>
      </c>
      <c r="D178" s="192"/>
      <c r="E178" s="185"/>
      <c r="F178" s="211"/>
      <c r="G178" s="211"/>
      <c r="H178" s="214"/>
      <c r="I178" s="211"/>
      <c r="J178" s="140"/>
      <c r="K178" s="14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</row>
    <row r="179" spans="1:47" outlineLevel="1" x14ac:dyDescent="0.2">
      <c r="A179" s="164"/>
      <c r="B179" s="166"/>
      <c r="C179" s="178" t="s">
        <v>208</v>
      </c>
      <c r="D179" s="193"/>
      <c r="E179" s="186"/>
      <c r="F179" s="211"/>
      <c r="G179" s="211"/>
      <c r="H179" s="214"/>
      <c r="I179" s="211"/>
      <c r="J179" s="140"/>
      <c r="K179" s="14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</row>
    <row r="180" spans="1:47" outlineLevel="1" x14ac:dyDescent="0.2">
      <c r="A180" s="164"/>
      <c r="B180" s="166"/>
      <c r="C180" s="179" t="s">
        <v>211</v>
      </c>
      <c r="D180" s="193"/>
      <c r="E180" s="186">
        <v>63</v>
      </c>
      <c r="F180" s="211"/>
      <c r="G180" s="211"/>
      <c r="H180" s="214"/>
      <c r="I180" s="211"/>
      <c r="J180" s="140"/>
      <c r="K180" s="14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</row>
    <row r="181" spans="1:47" outlineLevel="1" x14ac:dyDescent="0.2">
      <c r="A181" s="164"/>
      <c r="B181" s="166"/>
      <c r="C181" s="178" t="s">
        <v>212</v>
      </c>
      <c r="D181" s="193"/>
      <c r="E181" s="186"/>
      <c r="F181" s="211"/>
      <c r="G181" s="211"/>
      <c r="H181" s="214"/>
      <c r="I181" s="211"/>
      <c r="J181" s="140"/>
      <c r="K181" s="14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</row>
    <row r="182" spans="1:47" outlineLevel="1" x14ac:dyDescent="0.2">
      <c r="A182" s="164"/>
      <c r="B182" s="166"/>
      <c r="C182" s="177" t="s">
        <v>348</v>
      </c>
      <c r="D182" s="192"/>
      <c r="E182" s="185">
        <v>72.45</v>
      </c>
      <c r="F182" s="211"/>
      <c r="G182" s="211"/>
      <c r="H182" s="214"/>
      <c r="I182" s="211"/>
      <c r="J182" s="140"/>
      <c r="K182" s="14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</row>
    <row r="183" spans="1:47" outlineLevel="1" x14ac:dyDescent="0.2">
      <c r="A183" s="164">
        <v>51</v>
      </c>
      <c r="B183" s="166" t="s">
        <v>349</v>
      </c>
      <c r="C183" s="175" t="s">
        <v>350</v>
      </c>
      <c r="D183" s="190" t="s">
        <v>88</v>
      </c>
      <c r="E183" s="211">
        <v>390.95399999999995</v>
      </c>
      <c r="F183" s="211"/>
      <c r="G183" s="211">
        <f>ROUND(E183*F183,2)</f>
        <v>0</v>
      </c>
      <c r="H183" s="214" t="s">
        <v>271</v>
      </c>
      <c r="I183" s="211">
        <f t="shared" ref="I183:I212" si="3">G183</f>
        <v>0</v>
      </c>
      <c r="J183" s="140"/>
      <c r="K183" s="14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/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</row>
    <row r="184" spans="1:47" outlineLevel="1" x14ac:dyDescent="0.2">
      <c r="A184" s="164"/>
      <c r="B184" s="166"/>
      <c r="C184" s="177" t="s">
        <v>89</v>
      </c>
      <c r="D184" s="192"/>
      <c r="E184" s="185"/>
      <c r="F184" s="211"/>
      <c r="G184" s="211"/>
      <c r="H184" s="214">
        <v>0</v>
      </c>
      <c r="I184" s="211">
        <f t="shared" si="3"/>
        <v>0</v>
      </c>
      <c r="J184" s="140"/>
      <c r="K184" s="14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</row>
    <row r="185" spans="1:47" outlineLevel="1" x14ac:dyDescent="0.2">
      <c r="A185" s="164"/>
      <c r="B185" s="166"/>
      <c r="C185" s="178" t="s">
        <v>208</v>
      </c>
      <c r="D185" s="193"/>
      <c r="E185" s="186"/>
      <c r="F185" s="211"/>
      <c r="G185" s="211"/>
      <c r="H185" s="214">
        <v>0</v>
      </c>
      <c r="I185" s="211">
        <f t="shared" si="3"/>
        <v>0</v>
      </c>
      <c r="J185" s="140"/>
      <c r="K185" s="14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</row>
    <row r="186" spans="1:47" outlineLevel="1" x14ac:dyDescent="0.2">
      <c r="A186" s="164"/>
      <c r="B186" s="166"/>
      <c r="C186" s="179" t="s">
        <v>210</v>
      </c>
      <c r="D186" s="193"/>
      <c r="E186" s="186">
        <v>256.8</v>
      </c>
      <c r="F186" s="211"/>
      <c r="G186" s="211"/>
      <c r="H186" s="214">
        <v>0</v>
      </c>
      <c r="I186" s="211">
        <f t="shared" si="3"/>
        <v>0</v>
      </c>
      <c r="J186" s="140"/>
      <c r="K186" s="14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</row>
    <row r="187" spans="1:47" outlineLevel="1" x14ac:dyDescent="0.2">
      <c r="A187" s="164"/>
      <c r="B187" s="166"/>
      <c r="C187" s="179" t="s">
        <v>218</v>
      </c>
      <c r="D187" s="193"/>
      <c r="E187" s="186">
        <v>83.16</v>
      </c>
      <c r="F187" s="211"/>
      <c r="G187" s="211"/>
      <c r="H187" s="214">
        <v>0</v>
      </c>
      <c r="I187" s="211">
        <f t="shared" si="3"/>
        <v>0</v>
      </c>
      <c r="J187" s="140"/>
      <c r="K187" s="14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</row>
    <row r="188" spans="1:47" outlineLevel="1" x14ac:dyDescent="0.2">
      <c r="A188" s="164"/>
      <c r="B188" s="166"/>
      <c r="C188" s="178" t="s">
        <v>212</v>
      </c>
      <c r="D188" s="193"/>
      <c r="E188" s="186"/>
      <c r="F188" s="211"/>
      <c r="G188" s="211"/>
      <c r="H188" s="214">
        <v>0</v>
      </c>
      <c r="I188" s="211">
        <f t="shared" si="3"/>
        <v>0</v>
      </c>
      <c r="J188" s="140"/>
      <c r="K188" s="14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</row>
    <row r="189" spans="1:47" outlineLevel="1" x14ac:dyDescent="0.2">
      <c r="A189" s="164"/>
      <c r="B189" s="166"/>
      <c r="C189" s="177" t="s">
        <v>351</v>
      </c>
      <c r="D189" s="192"/>
      <c r="E189" s="185">
        <v>390.95400000000001</v>
      </c>
      <c r="F189" s="211"/>
      <c r="G189" s="211"/>
      <c r="H189" s="214">
        <v>0</v>
      </c>
      <c r="I189" s="211">
        <f t="shared" si="3"/>
        <v>0</v>
      </c>
      <c r="J189" s="140"/>
      <c r="K189" s="14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</row>
    <row r="190" spans="1:47" outlineLevel="1" x14ac:dyDescent="0.2">
      <c r="A190" s="164">
        <v>52</v>
      </c>
      <c r="B190" s="166" t="s">
        <v>352</v>
      </c>
      <c r="C190" s="175" t="s">
        <v>353</v>
      </c>
      <c r="D190" s="190" t="s">
        <v>160</v>
      </c>
      <c r="E190" s="211">
        <v>5.1360000000000001</v>
      </c>
      <c r="F190" s="211"/>
      <c r="G190" s="211">
        <f>ROUND(E190*F190,2)</f>
        <v>0</v>
      </c>
      <c r="H190" s="214" t="s">
        <v>271</v>
      </c>
      <c r="I190" s="211">
        <f t="shared" si="3"/>
        <v>0</v>
      </c>
      <c r="J190" s="140"/>
      <c r="K190" s="14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</row>
    <row r="191" spans="1:47" outlineLevel="1" x14ac:dyDescent="0.2">
      <c r="A191" s="164"/>
      <c r="B191" s="166"/>
      <c r="C191" s="177" t="s">
        <v>354</v>
      </c>
      <c r="D191" s="192"/>
      <c r="E191" s="185"/>
      <c r="F191" s="211"/>
      <c r="G191" s="211"/>
      <c r="H191" s="214">
        <v>0</v>
      </c>
      <c r="I191" s="211">
        <f t="shared" si="3"/>
        <v>0</v>
      </c>
      <c r="J191" s="140"/>
      <c r="K191" s="14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</row>
    <row r="192" spans="1:47" outlineLevel="1" x14ac:dyDescent="0.2">
      <c r="A192" s="164"/>
      <c r="B192" s="166"/>
      <c r="C192" s="177" t="s">
        <v>89</v>
      </c>
      <c r="D192" s="192"/>
      <c r="E192" s="185"/>
      <c r="F192" s="211"/>
      <c r="G192" s="211"/>
      <c r="H192" s="214">
        <v>0</v>
      </c>
      <c r="I192" s="211">
        <f t="shared" si="3"/>
        <v>0</v>
      </c>
      <c r="J192" s="140"/>
      <c r="K192" s="14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</row>
    <row r="193" spans="1:47" outlineLevel="1" x14ac:dyDescent="0.2">
      <c r="A193" s="164"/>
      <c r="B193" s="166"/>
      <c r="C193" s="177" t="s">
        <v>355</v>
      </c>
      <c r="D193" s="192"/>
      <c r="E193" s="185">
        <v>5.1360000000000001</v>
      </c>
      <c r="F193" s="211"/>
      <c r="G193" s="211"/>
      <c r="H193" s="214">
        <v>0</v>
      </c>
      <c r="I193" s="211">
        <f t="shared" si="3"/>
        <v>0</v>
      </c>
      <c r="J193" s="140"/>
      <c r="K193" s="14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</row>
    <row r="194" spans="1:47" ht="22.5" outlineLevel="1" x14ac:dyDescent="0.2">
      <c r="A194" s="164">
        <v>53</v>
      </c>
      <c r="B194" s="166" t="s">
        <v>356</v>
      </c>
      <c r="C194" s="175" t="s">
        <v>357</v>
      </c>
      <c r="D194" s="190" t="s">
        <v>160</v>
      </c>
      <c r="E194" s="211">
        <v>20.544</v>
      </c>
      <c r="F194" s="211"/>
      <c r="G194" s="211">
        <f>ROUND(E194*F194,2)</f>
        <v>0</v>
      </c>
      <c r="H194" s="214" t="s">
        <v>270</v>
      </c>
      <c r="I194" s="211">
        <f t="shared" si="3"/>
        <v>0</v>
      </c>
      <c r="J194" s="140"/>
      <c r="K194" s="14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</row>
    <row r="195" spans="1:47" outlineLevel="1" x14ac:dyDescent="0.2">
      <c r="A195" s="164"/>
      <c r="B195" s="166"/>
      <c r="C195" s="177" t="s">
        <v>358</v>
      </c>
      <c r="D195" s="192"/>
      <c r="E195" s="185"/>
      <c r="F195" s="211"/>
      <c r="G195" s="211"/>
      <c r="H195" s="214">
        <v>0</v>
      </c>
      <c r="I195" s="211">
        <f t="shared" si="3"/>
        <v>0</v>
      </c>
      <c r="J195" s="140"/>
      <c r="K195" s="14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</row>
    <row r="196" spans="1:47" outlineLevel="1" x14ac:dyDescent="0.2">
      <c r="A196" s="164"/>
      <c r="B196" s="166"/>
      <c r="C196" s="177" t="s">
        <v>359</v>
      </c>
      <c r="D196" s="192"/>
      <c r="E196" s="185">
        <v>20.544</v>
      </c>
      <c r="F196" s="211"/>
      <c r="G196" s="211"/>
      <c r="H196" s="214">
        <v>0</v>
      </c>
      <c r="I196" s="211">
        <f t="shared" si="3"/>
        <v>0</v>
      </c>
      <c r="J196" s="140"/>
      <c r="K196" s="14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</row>
    <row r="197" spans="1:47" ht="22.5" outlineLevel="1" x14ac:dyDescent="0.2">
      <c r="A197" s="164">
        <v>54</v>
      </c>
      <c r="B197" s="166" t="s">
        <v>199</v>
      </c>
      <c r="C197" s="175" t="s">
        <v>200</v>
      </c>
      <c r="D197" s="190" t="s">
        <v>88</v>
      </c>
      <c r="E197" s="211">
        <v>63</v>
      </c>
      <c r="F197" s="211"/>
      <c r="G197" s="211">
        <f>ROUND(E197*F197,2)</f>
        <v>0</v>
      </c>
      <c r="H197" s="214" t="s">
        <v>271</v>
      </c>
      <c r="I197" s="211">
        <f t="shared" si="3"/>
        <v>0</v>
      </c>
      <c r="J197" s="140"/>
      <c r="K197" s="14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</row>
    <row r="198" spans="1:47" outlineLevel="1" x14ac:dyDescent="0.2">
      <c r="A198" s="164"/>
      <c r="B198" s="166"/>
      <c r="C198" s="177" t="s">
        <v>360</v>
      </c>
      <c r="D198" s="192"/>
      <c r="E198" s="185"/>
      <c r="F198" s="211"/>
      <c r="G198" s="211"/>
      <c r="H198" s="214">
        <v>0</v>
      </c>
      <c r="I198" s="211">
        <f t="shared" si="3"/>
        <v>0</v>
      </c>
      <c r="J198" s="140"/>
      <c r="K198" s="14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</row>
    <row r="199" spans="1:47" outlineLevel="1" x14ac:dyDescent="0.2">
      <c r="A199" s="164"/>
      <c r="B199" s="166"/>
      <c r="C199" s="177" t="s">
        <v>89</v>
      </c>
      <c r="D199" s="192"/>
      <c r="E199" s="185"/>
      <c r="F199" s="211"/>
      <c r="G199" s="211"/>
      <c r="H199" s="214">
        <v>0</v>
      </c>
      <c r="I199" s="211">
        <f t="shared" si="3"/>
        <v>0</v>
      </c>
      <c r="J199" s="140"/>
      <c r="K199" s="14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</row>
    <row r="200" spans="1:47" outlineLevel="1" x14ac:dyDescent="0.2">
      <c r="A200" s="164"/>
      <c r="B200" s="166"/>
      <c r="C200" s="177" t="s">
        <v>93</v>
      </c>
      <c r="D200" s="192"/>
      <c r="E200" s="185">
        <v>63</v>
      </c>
      <c r="F200" s="211"/>
      <c r="G200" s="211"/>
      <c r="H200" s="214">
        <v>0</v>
      </c>
      <c r="I200" s="211">
        <f t="shared" si="3"/>
        <v>0</v>
      </c>
      <c r="J200" s="140"/>
      <c r="K200" s="14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</row>
    <row r="201" spans="1:47" ht="33.75" outlineLevel="1" x14ac:dyDescent="0.2">
      <c r="A201" s="164">
        <v>55</v>
      </c>
      <c r="B201" s="166" t="s">
        <v>361</v>
      </c>
      <c r="C201" s="175" t="s">
        <v>362</v>
      </c>
      <c r="D201" s="190" t="s">
        <v>88</v>
      </c>
      <c r="E201" s="211">
        <v>72.45</v>
      </c>
      <c r="F201" s="211"/>
      <c r="G201" s="211">
        <f>ROUND(E201*F201,2)</f>
        <v>0</v>
      </c>
      <c r="H201" s="214" t="s">
        <v>270</v>
      </c>
      <c r="I201" s="211">
        <f t="shared" si="3"/>
        <v>0</v>
      </c>
      <c r="J201" s="140"/>
      <c r="K201" s="14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</row>
    <row r="202" spans="1:47" outlineLevel="1" x14ac:dyDescent="0.2">
      <c r="A202" s="164"/>
      <c r="B202" s="166"/>
      <c r="C202" s="177" t="s">
        <v>360</v>
      </c>
      <c r="D202" s="192"/>
      <c r="E202" s="185"/>
      <c r="F202" s="211"/>
      <c r="G202" s="211"/>
      <c r="H202" s="214">
        <v>0</v>
      </c>
      <c r="I202" s="211">
        <f t="shared" si="3"/>
        <v>0</v>
      </c>
      <c r="J202" s="140"/>
      <c r="K202" s="14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</row>
    <row r="203" spans="1:47" outlineLevel="1" x14ac:dyDescent="0.2">
      <c r="A203" s="164"/>
      <c r="B203" s="166"/>
      <c r="C203" s="177" t="s">
        <v>89</v>
      </c>
      <c r="D203" s="192"/>
      <c r="E203" s="185"/>
      <c r="F203" s="211"/>
      <c r="G203" s="211"/>
      <c r="H203" s="214">
        <v>0</v>
      </c>
      <c r="I203" s="211">
        <f t="shared" si="3"/>
        <v>0</v>
      </c>
      <c r="J203" s="140"/>
      <c r="K203" s="14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</row>
    <row r="204" spans="1:47" outlineLevel="1" x14ac:dyDescent="0.2">
      <c r="A204" s="164"/>
      <c r="B204" s="166"/>
      <c r="C204" s="177" t="s">
        <v>363</v>
      </c>
      <c r="D204" s="192"/>
      <c r="E204" s="185">
        <v>72.45</v>
      </c>
      <c r="F204" s="211"/>
      <c r="G204" s="211"/>
      <c r="H204" s="214">
        <v>0</v>
      </c>
      <c r="I204" s="211">
        <f t="shared" si="3"/>
        <v>0</v>
      </c>
      <c r="J204" s="140"/>
      <c r="K204" s="14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</row>
    <row r="205" spans="1:47" ht="22.5" outlineLevel="1" x14ac:dyDescent="0.2">
      <c r="A205" s="164">
        <v>56</v>
      </c>
      <c r="B205" s="166" t="s">
        <v>364</v>
      </c>
      <c r="C205" s="175" t="s">
        <v>365</v>
      </c>
      <c r="D205" s="190" t="s">
        <v>160</v>
      </c>
      <c r="E205" s="211">
        <v>9.4499999999999993</v>
      </c>
      <c r="F205" s="211"/>
      <c r="G205" s="211">
        <f>ROUND(E205*F205,2)</f>
        <v>0</v>
      </c>
      <c r="H205" s="214" t="s">
        <v>271</v>
      </c>
      <c r="I205" s="211">
        <f t="shared" si="3"/>
        <v>0</v>
      </c>
      <c r="J205" s="140"/>
      <c r="K205" s="14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  <c r="AF205" s="210"/>
      <c r="AG205" s="210"/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</row>
    <row r="206" spans="1:47" outlineLevel="1" x14ac:dyDescent="0.2">
      <c r="A206" s="164"/>
      <c r="B206" s="166"/>
      <c r="C206" s="177" t="s">
        <v>360</v>
      </c>
      <c r="D206" s="192"/>
      <c r="E206" s="185"/>
      <c r="F206" s="211"/>
      <c r="G206" s="211"/>
      <c r="H206" s="214">
        <v>0</v>
      </c>
      <c r="I206" s="211">
        <f t="shared" si="3"/>
        <v>0</v>
      </c>
      <c r="J206" s="140"/>
      <c r="K206" s="14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10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</row>
    <row r="207" spans="1:47" outlineLevel="1" x14ac:dyDescent="0.2">
      <c r="A207" s="164"/>
      <c r="B207" s="166"/>
      <c r="C207" s="177" t="s">
        <v>89</v>
      </c>
      <c r="D207" s="192"/>
      <c r="E207" s="185"/>
      <c r="F207" s="211"/>
      <c r="G207" s="211"/>
      <c r="H207" s="214">
        <v>0</v>
      </c>
      <c r="I207" s="211">
        <f t="shared" si="3"/>
        <v>0</v>
      </c>
      <c r="J207" s="140"/>
      <c r="K207" s="14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</row>
    <row r="208" spans="1:47" outlineLevel="1" x14ac:dyDescent="0.2">
      <c r="A208" s="164"/>
      <c r="B208" s="166"/>
      <c r="C208" s="177" t="s">
        <v>366</v>
      </c>
      <c r="D208" s="192"/>
      <c r="E208" s="185">
        <v>9.4499999999999993</v>
      </c>
      <c r="F208" s="211"/>
      <c r="G208" s="211"/>
      <c r="H208" s="214">
        <v>0</v>
      </c>
      <c r="I208" s="211">
        <f t="shared" si="3"/>
        <v>0</v>
      </c>
      <c r="J208" s="140"/>
      <c r="K208" s="14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</row>
    <row r="209" spans="1:47" outlineLevel="1" x14ac:dyDescent="0.2">
      <c r="A209" s="164">
        <v>57</v>
      </c>
      <c r="B209" s="166" t="s">
        <v>367</v>
      </c>
      <c r="C209" s="175" t="s">
        <v>368</v>
      </c>
      <c r="D209" s="190" t="s">
        <v>88</v>
      </c>
      <c r="E209" s="211">
        <v>63</v>
      </c>
      <c r="F209" s="211"/>
      <c r="G209" s="211">
        <f>ROUND(E209*F209,2)</f>
        <v>0</v>
      </c>
      <c r="H209" s="214" t="s">
        <v>270</v>
      </c>
      <c r="I209" s="211">
        <f t="shared" si="3"/>
        <v>0</v>
      </c>
      <c r="J209" s="140"/>
      <c r="K209" s="14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</row>
    <row r="210" spans="1:47" outlineLevel="1" x14ac:dyDescent="0.2">
      <c r="A210" s="164"/>
      <c r="B210" s="166"/>
      <c r="C210" s="177" t="s">
        <v>360</v>
      </c>
      <c r="D210" s="192"/>
      <c r="E210" s="185"/>
      <c r="F210" s="211"/>
      <c r="G210" s="211"/>
      <c r="H210" s="214">
        <v>0</v>
      </c>
      <c r="I210" s="211">
        <f t="shared" si="3"/>
        <v>0</v>
      </c>
      <c r="J210" s="140"/>
      <c r="K210" s="14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</row>
    <row r="211" spans="1:47" outlineLevel="1" x14ac:dyDescent="0.2">
      <c r="A211" s="164"/>
      <c r="B211" s="166"/>
      <c r="C211" s="177" t="s">
        <v>89</v>
      </c>
      <c r="D211" s="192"/>
      <c r="E211" s="185"/>
      <c r="F211" s="211"/>
      <c r="G211" s="211"/>
      <c r="H211" s="214">
        <v>0</v>
      </c>
      <c r="I211" s="211">
        <f t="shared" si="3"/>
        <v>0</v>
      </c>
      <c r="J211" s="140"/>
      <c r="K211" s="14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</row>
    <row r="212" spans="1:47" outlineLevel="1" x14ac:dyDescent="0.2">
      <c r="A212" s="164"/>
      <c r="B212" s="166"/>
      <c r="C212" s="177" t="s">
        <v>93</v>
      </c>
      <c r="D212" s="192"/>
      <c r="E212" s="185">
        <v>63</v>
      </c>
      <c r="F212" s="211"/>
      <c r="G212" s="211"/>
      <c r="H212" s="214">
        <v>0</v>
      </c>
      <c r="I212" s="211">
        <f t="shared" si="3"/>
        <v>0</v>
      </c>
      <c r="J212" s="140"/>
      <c r="K212" s="14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</row>
    <row r="213" spans="1:47" outlineLevel="1" x14ac:dyDescent="0.2">
      <c r="A213" s="164">
        <v>58</v>
      </c>
      <c r="B213" s="166" t="s">
        <v>225</v>
      </c>
      <c r="C213" s="175" t="s">
        <v>226</v>
      </c>
      <c r="D213" s="190" t="s">
        <v>0</v>
      </c>
      <c r="E213" s="168">
        <v>3.4</v>
      </c>
      <c r="F213" s="207"/>
      <c r="G213" s="142">
        <f>ROUND(E213*F213,2)</f>
        <v>0</v>
      </c>
      <c r="H213" s="155" t="s">
        <v>271</v>
      </c>
      <c r="I213" s="211">
        <f t="shared" si="2"/>
        <v>0</v>
      </c>
      <c r="J213" s="140"/>
      <c r="K213" s="140"/>
      <c r="L213" s="210"/>
      <c r="M213" s="138"/>
      <c r="N213" s="138"/>
      <c r="O213" s="138"/>
      <c r="P213" s="138"/>
      <c r="Q213" s="138"/>
      <c r="R213" s="138" t="s">
        <v>83</v>
      </c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</row>
    <row r="214" spans="1:47" x14ac:dyDescent="0.2">
      <c r="A214" s="165" t="s">
        <v>78</v>
      </c>
      <c r="B214" s="167" t="s">
        <v>54</v>
      </c>
      <c r="C214" s="176" t="s">
        <v>55</v>
      </c>
      <c r="D214" s="191"/>
      <c r="E214" s="169"/>
      <c r="F214" s="208"/>
      <c r="G214" s="143">
        <f>SUMIF(R215:R255,"&lt;&gt;NOR",G215:G255)</f>
        <v>0</v>
      </c>
      <c r="H214" s="156"/>
      <c r="I214" s="212">
        <f t="shared" si="2"/>
        <v>0</v>
      </c>
      <c r="J214" s="141"/>
      <c r="K214" s="141"/>
      <c r="L214" s="210"/>
      <c r="R214" t="s">
        <v>79</v>
      </c>
    </row>
    <row r="215" spans="1:47" ht="22.5" outlineLevel="1" x14ac:dyDescent="0.2">
      <c r="A215" s="164">
        <v>59</v>
      </c>
      <c r="B215" s="166" t="s">
        <v>227</v>
      </c>
      <c r="C215" s="175" t="s">
        <v>228</v>
      </c>
      <c r="D215" s="190" t="s">
        <v>88</v>
      </c>
      <c r="E215" s="168">
        <v>894.16</v>
      </c>
      <c r="F215" s="207"/>
      <c r="G215" s="142">
        <f>ROUND(E215*F215,2)</f>
        <v>0</v>
      </c>
      <c r="H215" s="155" t="s">
        <v>271</v>
      </c>
      <c r="I215" s="211">
        <f t="shared" si="2"/>
        <v>0</v>
      </c>
      <c r="J215" s="140"/>
      <c r="K215" s="140"/>
      <c r="L215" s="210"/>
      <c r="M215" s="138"/>
      <c r="N215" s="138"/>
      <c r="O215" s="138"/>
      <c r="P215" s="138"/>
      <c r="Q215" s="138"/>
      <c r="R215" s="138" t="s">
        <v>83</v>
      </c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</row>
    <row r="216" spans="1:47" outlineLevel="1" x14ac:dyDescent="0.2">
      <c r="A216" s="164"/>
      <c r="B216" s="166"/>
      <c r="C216" s="177" t="s">
        <v>89</v>
      </c>
      <c r="D216" s="192"/>
      <c r="E216" s="185"/>
      <c r="F216" s="207"/>
      <c r="G216" s="142"/>
      <c r="H216" s="155">
        <v>0</v>
      </c>
      <c r="I216" s="211">
        <f t="shared" si="2"/>
        <v>0</v>
      </c>
      <c r="J216" s="140"/>
      <c r="K216" s="140"/>
      <c r="L216" s="210"/>
      <c r="M216" s="138"/>
      <c r="N216" s="138"/>
      <c r="O216" s="138"/>
      <c r="P216" s="138"/>
      <c r="Q216" s="138"/>
      <c r="R216" s="138" t="s">
        <v>90</v>
      </c>
      <c r="S216" s="138">
        <v>0</v>
      </c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</row>
    <row r="217" spans="1:47" outlineLevel="1" x14ac:dyDescent="0.2">
      <c r="A217" s="164"/>
      <c r="B217" s="166"/>
      <c r="C217" s="177" t="s">
        <v>91</v>
      </c>
      <c r="D217" s="192"/>
      <c r="E217" s="185">
        <v>472.5</v>
      </c>
      <c r="F217" s="207"/>
      <c r="G217" s="142"/>
      <c r="H217" s="155">
        <v>0</v>
      </c>
      <c r="I217" s="211">
        <f t="shared" si="2"/>
        <v>0</v>
      </c>
      <c r="J217" s="140"/>
      <c r="K217" s="140"/>
      <c r="L217" s="210"/>
      <c r="M217" s="138"/>
      <c r="N217" s="138"/>
      <c r="O217" s="138"/>
      <c r="P217" s="138"/>
      <c r="Q217" s="138"/>
      <c r="R217" s="138" t="s">
        <v>90</v>
      </c>
      <c r="S217" s="138">
        <v>0</v>
      </c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</row>
    <row r="218" spans="1:47" outlineLevel="1" x14ac:dyDescent="0.2">
      <c r="A218" s="164"/>
      <c r="B218" s="166"/>
      <c r="C218" s="177" t="s">
        <v>197</v>
      </c>
      <c r="D218" s="192"/>
      <c r="E218" s="185">
        <v>18.7</v>
      </c>
      <c r="F218" s="207"/>
      <c r="G218" s="142"/>
      <c r="H218" s="155">
        <v>0</v>
      </c>
      <c r="I218" s="211">
        <f t="shared" si="2"/>
        <v>0</v>
      </c>
      <c r="J218" s="140"/>
      <c r="K218" s="140"/>
      <c r="L218" s="210"/>
      <c r="M218" s="138"/>
      <c r="N218" s="138"/>
      <c r="O218" s="138"/>
      <c r="P218" s="138"/>
      <c r="Q218" s="138"/>
      <c r="R218" s="138" t="s">
        <v>90</v>
      </c>
      <c r="S218" s="138">
        <v>0</v>
      </c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</row>
    <row r="219" spans="1:47" outlineLevel="1" x14ac:dyDescent="0.2">
      <c r="A219" s="164"/>
      <c r="B219" s="166"/>
      <c r="C219" s="177" t="s">
        <v>92</v>
      </c>
      <c r="D219" s="192"/>
      <c r="E219" s="185">
        <v>256.8</v>
      </c>
      <c r="F219" s="207"/>
      <c r="G219" s="142"/>
      <c r="H219" s="155">
        <v>0</v>
      </c>
      <c r="I219" s="211">
        <f t="shared" si="2"/>
        <v>0</v>
      </c>
      <c r="J219" s="140"/>
      <c r="K219" s="140"/>
      <c r="L219" s="210"/>
      <c r="M219" s="138"/>
      <c r="N219" s="138"/>
      <c r="O219" s="138"/>
      <c r="P219" s="138"/>
      <c r="Q219" s="138"/>
      <c r="R219" s="138" t="s">
        <v>90</v>
      </c>
      <c r="S219" s="138">
        <v>0</v>
      </c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</row>
    <row r="220" spans="1:47" outlineLevel="1" x14ac:dyDescent="0.2">
      <c r="A220" s="164"/>
      <c r="B220" s="166"/>
      <c r="C220" s="177" t="s">
        <v>198</v>
      </c>
      <c r="D220" s="192"/>
      <c r="E220" s="185">
        <v>83.16</v>
      </c>
      <c r="F220" s="207"/>
      <c r="G220" s="142"/>
      <c r="H220" s="155">
        <v>0</v>
      </c>
      <c r="I220" s="211">
        <f t="shared" si="2"/>
        <v>0</v>
      </c>
      <c r="J220" s="140"/>
      <c r="K220" s="140"/>
      <c r="L220" s="210"/>
      <c r="M220" s="138"/>
      <c r="N220" s="138"/>
      <c r="O220" s="138"/>
      <c r="P220" s="138"/>
      <c r="Q220" s="138"/>
      <c r="R220" s="138" t="s">
        <v>90</v>
      </c>
      <c r="S220" s="138">
        <v>0</v>
      </c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</row>
    <row r="221" spans="1:47" outlineLevel="1" x14ac:dyDescent="0.2">
      <c r="A221" s="164"/>
      <c r="B221" s="166"/>
      <c r="C221" s="177" t="s">
        <v>93</v>
      </c>
      <c r="D221" s="192"/>
      <c r="E221" s="185">
        <v>63</v>
      </c>
      <c r="F221" s="207"/>
      <c r="G221" s="142"/>
      <c r="H221" s="155">
        <v>0</v>
      </c>
      <c r="I221" s="211">
        <f t="shared" si="2"/>
        <v>0</v>
      </c>
      <c r="J221" s="140"/>
      <c r="K221" s="140"/>
      <c r="L221" s="210"/>
      <c r="M221" s="138"/>
      <c r="N221" s="138"/>
      <c r="O221" s="138"/>
      <c r="P221" s="138"/>
      <c r="Q221" s="138"/>
      <c r="R221" s="138" t="s">
        <v>90</v>
      </c>
      <c r="S221" s="138">
        <v>0</v>
      </c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</row>
    <row r="222" spans="1:47" outlineLevel="1" x14ac:dyDescent="0.2">
      <c r="A222" s="164">
        <v>60</v>
      </c>
      <c r="B222" s="166" t="s">
        <v>229</v>
      </c>
      <c r="C222" s="175" t="s">
        <v>230</v>
      </c>
      <c r="D222" s="190" t="s">
        <v>88</v>
      </c>
      <c r="E222" s="168">
        <v>1686.46</v>
      </c>
      <c r="F222" s="207"/>
      <c r="G222" s="142">
        <f>ROUND(E222*F222,2)</f>
        <v>0</v>
      </c>
      <c r="H222" s="155" t="s">
        <v>271</v>
      </c>
      <c r="I222" s="211">
        <f t="shared" si="2"/>
        <v>0</v>
      </c>
      <c r="J222" s="140"/>
      <c r="K222" s="140"/>
      <c r="L222" s="210"/>
      <c r="M222" s="138"/>
      <c r="N222" s="138"/>
      <c r="O222" s="138"/>
      <c r="P222" s="138"/>
      <c r="Q222" s="138"/>
      <c r="R222" s="138" t="s">
        <v>83</v>
      </c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</row>
    <row r="223" spans="1:47" outlineLevel="1" x14ac:dyDescent="0.2">
      <c r="A223" s="164"/>
      <c r="B223" s="166"/>
      <c r="C223" s="177" t="s">
        <v>89</v>
      </c>
      <c r="D223" s="192"/>
      <c r="E223" s="185"/>
      <c r="F223" s="207"/>
      <c r="G223" s="142"/>
      <c r="H223" s="155">
        <v>0</v>
      </c>
      <c r="I223" s="211">
        <f t="shared" si="2"/>
        <v>0</v>
      </c>
      <c r="J223" s="140"/>
      <c r="K223" s="140"/>
      <c r="L223" s="210"/>
      <c r="M223" s="138"/>
      <c r="N223" s="138"/>
      <c r="O223" s="138"/>
      <c r="P223" s="138"/>
      <c r="Q223" s="138"/>
      <c r="R223" s="138" t="s">
        <v>90</v>
      </c>
      <c r="S223" s="138">
        <v>0</v>
      </c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</row>
    <row r="224" spans="1:47" outlineLevel="1" x14ac:dyDescent="0.2">
      <c r="A224" s="164"/>
      <c r="B224" s="166"/>
      <c r="C224" s="177" t="s">
        <v>231</v>
      </c>
      <c r="D224" s="192"/>
      <c r="E224" s="185">
        <v>945</v>
      </c>
      <c r="F224" s="207"/>
      <c r="G224" s="142"/>
      <c r="H224" s="155">
        <v>0</v>
      </c>
      <c r="I224" s="211">
        <f t="shared" si="2"/>
        <v>0</v>
      </c>
      <c r="J224" s="140"/>
      <c r="K224" s="140"/>
      <c r="L224" s="210"/>
      <c r="M224" s="138"/>
      <c r="N224" s="138"/>
      <c r="O224" s="138"/>
      <c r="P224" s="138"/>
      <c r="Q224" s="138"/>
      <c r="R224" s="138" t="s">
        <v>90</v>
      </c>
      <c r="S224" s="138">
        <v>0</v>
      </c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</row>
    <row r="225" spans="1:47" outlineLevel="1" x14ac:dyDescent="0.2">
      <c r="A225" s="164"/>
      <c r="B225" s="166"/>
      <c r="C225" s="177" t="s">
        <v>197</v>
      </c>
      <c r="D225" s="192"/>
      <c r="E225" s="185">
        <v>18.7</v>
      </c>
      <c r="F225" s="207"/>
      <c r="G225" s="142"/>
      <c r="H225" s="155">
        <v>0</v>
      </c>
      <c r="I225" s="211">
        <f t="shared" si="2"/>
        <v>0</v>
      </c>
      <c r="J225" s="140"/>
      <c r="K225" s="140"/>
      <c r="L225" s="210"/>
      <c r="M225" s="138"/>
      <c r="N225" s="138"/>
      <c r="O225" s="138"/>
      <c r="P225" s="138"/>
      <c r="Q225" s="138"/>
      <c r="R225" s="138" t="s">
        <v>90</v>
      </c>
      <c r="S225" s="138">
        <v>0</v>
      </c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</row>
    <row r="226" spans="1:47" outlineLevel="1" x14ac:dyDescent="0.2">
      <c r="A226" s="164"/>
      <c r="B226" s="166"/>
      <c r="C226" s="177" t="s">
        <v>232</v>
      </c>
      <c r="D226" s="192"/>
      <c r="E226" s="185">
        <v>513.6</v>
      </c>
      <c r="F226" s="207"/>
      <c r="G226" s="142"/>
      <c r="H226" s="155">
        <v>0</v>
      </c>
      <c r="I226" s="211">
        <f t="shared" si="2"/>
        <v>0</v>
      </c>
      <c r="J226" s="140"/>
      <c r="K226" s="140"/>
      <c r="L226" s="210"/>
      <c r="M226" s="138"/>
      <c r="N226" s="138"/>
      <c r="O226" s="138"/>
      <c r="P226" s="138"/>
      <c r="Q226" s="138"/>
      <c r="R226" s="138" t="s">
        <v>90</v>
      </c>
      <c r="S226" s="138">
        <v>0</v>
      </c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</row>
    <row r="227" spans="1:47" outlineLevel="1" x14ac:dyDescent="0.2">
      <c r="A227" s="164"/>
      <c r="B227" s="166"/>
      <c r="C227" s="177" t="s">
        <v>198</v>
      </c>
      <c r="D227" s="192"/>
      <c r="E227" s="185">
        <v>83.16</v>
      </c>
      <c r="F227" s="207"/>
      <c r="G227" s="142"/>
      <c r="H227" s="155">
        <v>0</v>
      </c>
      <c r="I227" s="211">
        <f t="shared" si="2"/>
        <v>0</v>
      </c>
      <c r="J227" s="140"/>
      <c r="K227" s="140"/>
      <c r="L227" s="210"/>
      <c r="M227" s="138"/>
      <c r="N227" s="138"/>
      <c r="O227" s="138"/>
      <c r="P227" s="138"/>
      <c r="Q227" s="138"/>
      <c r="R227" s="138" t="s">
        <v>90</v>
      </c>
      <c r="S227" s="138">
        <v>0</v>
      </c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</row>
    <row r="228" spans="1:47" outlineLevel="1" x14ac:dyDescent="0.2">
      <c r="A228" s="164"/>
      <c r="B228" s="166"/>
      <c r="C228" s="177" t="s">
        <v>233</v>
      </c>
      <c r="D228" s="192"/>
      <c r="E228" s="185">
        <v>126</v>
      </c>
      <c r="F228" s="207"/>
      <c r="G228" s="142"/>
      <c r="H228" s="155">
        <v>0</v>
      </c>
      <c r="I228" s="211">
        <f t="shared" si="2"/>
        <v>0</v>
      </c>
      <c r="J228" s="140"/>
      <c r="K228" s="140"/>
      <c r="L228" s="210"/>
      <c r="M228" s="138"/>
      <c r="N228" s="138"/>
      <c r="O228" s="138"/>
      <c r="P228" s="138"/>
      <c r="Q228" s="138"/>
      <c r="R228" s="138" t="s">
        <v>90</v>
      </c>
      <c r="S228" s="138">
        <v>0</v>
      </c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</row>
    <row r="229" spans="1:47" outlineLevel="1" x14ac:dyDescent="0.2">
      <c r="A229" s="164">
        <v>61</v>
      </c>
      <c r="B229" s="166" t="s">
        <v>234</v>
      </c>
      <c r="C229" s="175" t="s">
        <v>235</v>
      </c>
      <c r="D229" s="190" t="s">
        <v>88</v>
      </c>
      <c r="E229" s="168">
        <v>1584.6</v>
      </c>
      <c r="F229" s="207"/>
      <c r="G229" s="142">
        <f>ROUND(E229*F229,2)</f>
        <v>0</v>
      </c>
      <c r="H229" s="155" t="s">
        <v>271</v>
      </c>
      <c r="I229" s="211">
        <f t="shared" si="2"/>
        <v>0</v>
      </c>
      <c r="J229" s="140"/>
      <c r="K229" s="140"/>
      <c r="L229" s="210"/>
      <c r="M229" s="138"/>
      <c r="N229" s="138"/>
      <c r="O229" s="138"/>
      <c r="P229" s="138"/>
      <c r="Q229" s="138"/>
      <c r="R229" s="138" t="s">
        <v>83</v>
      </c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</row>
    <row r="230" spans="1:47" outlineLevel="1" x14ac:dyDescent="0.2">
      <c r="A230" s="164"/>
      <c r="B230" s="166"/>
      <c r="C230" s="177" t="s">
        <v>89</v>
      </c>
      <c r="D230" s="192"/>
      <c r="E230" s="185"/>
      <c r="F230" s="207"/>
      <c r="G230" s="142"/>
      <c r="H230" s="155">
        <v>0</v>
      </c>
      <c r="I230" s="211">
        <f t="shared" si="2"/>
        <v>0</v>
      </c>
      <c r="J230" s="140"/>
      <c r="K230" s="140"/>
      <c r="L230" s="210"/>
      <c r="M230" s="138"/>
      <c r="N230" s="138"/>
      <c r="O230" s="138"/>
      <c r="P230" s="138"/>
      <c r="Q230" s="138"/>
      <c r="R230" s="138" t="s">
        <v>90</v>
      </c>
      <c r="S230" s="138">
        <v>0</v>
      </c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</row>
    <row r="231" spans="1:47" outlineLevel="1" x14ac:dyDescent="0.2">
      <c r="A231" s="164"/>
      <c r="B231" s="166"/>
      <c r="C231" s="178" t="s">
        <v>208</v>
      </c>
      <c r="D231" s="193"/>
      <c r="E231" s="186"/>
      <c r="F231" s="207"/>
      <c r="G231" s="142"/>
      <c r="H231" s="155">
        <v>0</v>
      </c>
      <c r="I231" s="211">
        <f t="shared" si="2"/>
        <v>0</v>
      </c>
      <c r="J231" s="140"/>
      <c r="K231" s="140"/>
      <c r="L231" s="210"/>
      <c r="M231" s="138"/>
      <c r="N231" s="138"/>
      <c r="O231" s="138"/>
      <c r="P231" s="138"/>
      <c r="Q231" s="138"/>
      <c r="R231" s="138" t="s">
        <v>90</v>
      </c>
      <c r="S231" s="138">
        <v>2</v>
      </c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</row>
    <row r="232" spans="1:47" outlineLevel="1" x14ac:dyDescent="0.2">
      <c r="A232" s="164"/>
      <c r="B232" s="166"/>
      <c r="C232" s="179" t="s">
        <v>209</v>
      </c>
      <c r="D232" s="193"/>
      <c r="E232" s="186">
        <v>472.5</v>
      </c>
      <c r="F232" s="207"/>
      <c r="G232" s="142"/>
      <c r="H232" s="155">
        <v>0</v>
      </c>
      <c r="I232" s="211">
        <f t="shared" si="2"/>
        <v>0</v>
      </c>
      <c r="J232" s="140"/>
      <c r="K232" s="140"/>
      <c r="L232" s="210"/>
      <c r="M232" s="138"/>
      <c r="N232" s="138"/>
      <c r="O232" s="138"/>
      <c r="P232" s="138"/>
      <c r="Q232" s="138"/>
      <c r="R232" s="138" t="s">
        <v>90</v>
      </c>
      <c r="S232" s="138">
        <v>2</v>
      </c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</row>
    <row r="233" spans="1:47" outlineLevel="1" x14ac:dyDescent="0.2">
      <c r="A233" s="164"/>
      <c r="B233" s="166"/>
      <c r="C233" s="179" t="s">
        <v>210</v>
      </c>
      <c r="D233" s="193"/>
      <c r="E233" s="186">
        <v>256.8</v>
      </c>
      <c r="F233" s="207"/>
      <c r="G233" s="142"/>
      <c r="H233" s="155">
        <v>0</v>
      </c>
      <c r="I233" s="211">
        <f t="shared" si="2"/>
        <v>0</v>
      </c>
      <c r="J233" s="140"/>
      <c r="K233" s="140"/>
      <c r="L233" s="210"/>
      <c r="M233" s="138"/>
      <c r="N233" s="138"/>
      <c r="O233" s="138"/>
      <c r="P233" s="138"/>
      <c r="Q233" s="138"/>
      <c r="R233" s="138" t="s">
        <v>90</v>
      </c>
      <c r="S233" s="138">
        <v>2</v>
      </c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</row>
    <row r="234" spans="1:47" outlineLevel="1" x14ac:dyDescent="0.2">
      <c r="A234" s="164"/>
      <c r="B234" s="166"/>
      <c r="C234" s="179" t="s">
        <v>211</v>
      </c>
      <c r="D234" s="193"/>
      <c r="E234" s="186">
        <v>63</v>
      </c>
      <c r="F234" s="207"/>
      <c r="G234" s="142"/>
      <c r="H234" s="155">
        <v>0</v>
      </c>
      <c r="I234" s="211">
        <f t="shared" si="2"/>
        <v>0</v>
      </c>
      <c r="J234" s="140"/>
      <c r="K234" s="140"/>
      <c r="L234" s="210"/>
      <c r="M234" s="138"/>
      <c r="N234" s="138"/>
      <c r="O234" s="138"/>
      <c r="P234" s="138"/>
      <c r="Q234" s="138"/>
      <c r="R234" s="138" t="s">
        <v>90</v>
      </c>
      <c r="S234" s="138">
        <v>2</v>
      </c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</row>
    <row r="235" spans="1:47" outlineLevel="1" x14ac:dyDescent="0.2">
      <c r="A235" s="164"/>
      <c r="B235" s="166"/>
      <c r="C235" s="178" t="s">
        <v>212</v>
      </c>
      <c r="D235" s="193"/>
      <c r="E235" s="186"/>
      <c r="F235" s="207"/>
      <c r="G235" s="142"/>
      <c r="H235" s="155">
        <v>0</v>
      </c>
      <c r="I235" s="211">
        <f t="shared" si="2"/>
        <v>0</v>
      </c>
      <c r="J235" s="140"/>
      <c r="K235" s="140"/>
      <c r="L235" s="210"/>
      <c r="M235" s="138"/>
      <c r="N235" s="138"/>
      <c r="O235" s="138"/>
      <c r="P235" s="138"/>
      <c r="Q235" s="138"/>
      <c r="R235" s="138" t="s">
        <v>90</v>
      </c>
      <c r="S235" s="138">
        <v>0</v>
      </c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</row>
    <row r="236" spans="1:47" outlineLevel="1" x14ac:dyDescent="0.2">
      <c r="A236" s="164"/>
      <c r="B236" s="166"/>
      <c r="C236" s="177" t="s">
        <v>236</v>
      </c>
      <c r="D236" s="192"/>
      <c r="E236" s="185">
        <v>1584.6</v>
      </c>
      <c r="F236" s="207"/>
      <c r="G236" s="142"/>
      <c r="H236" s="155">
        <v>0</v>
      </c>
      <c r="I236" s="211">
        <f t="shared" si="2"/>
        <v>0</v>
      </c>
      <c r="J236" s="140"/>
      <c r="K236" s="140"/>
      <c r="L236" s="210"/>
      <c r="M236" s="138"/>
      <c r="N236" s="138"/>
      <c r="O236" s="138"/>
      <c r="P236" s="138"/>
      <c r="Q236" s="138"/>
      <c r="R236" s="138" t="s">
        <v>90</v>
      </c>
      <c r="S236" s="138">
        <v>0</v>
      </c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</row>
    <row r="237" spans="1:47" outlineLevel="1" x14ac:dyDescent="0.2">
      <c r="A237" s="164">
        <v>62</v>
      </c>
      <c r="B237" s="166" t="s">
        <v>237</v>
      </c>
      <c r="C237" s="175" t="s">
        <v>238</v>
      </c>
      <c r="D237" s="190" t="s">
        <v>160</v>
      </c>
      <c r="E237" s="168">
        <v>130.7295</v>
      </c>
      <c r="F237" s="207"/>
      <c r="G237" s="142">
        <f>ROUND(E237*F237,2)</f>
        <v>0</v>
      </c>
      <c r="H237" s="155" t="s">
        <v>271</v>
      </c>
      <c r="I237" s="211">
        <f t="shared" si="2"/>
        <v>0</v>
      </c>
      <c r="J237" s="140"/>
      <c r="K237" s="140"/>
      <c r="L237" s="210"/>
      <c r="M237" s="138"/>
      <c r="N237" s="138"/>
      <c r="O237" s="138"/>
      <c r="P237" s="138"/>
      <c r="Q237" s="138"/>
      <c r="R237" s="138" t="s">
        <v>207</v>
      </c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</row>
    <row r="238" spans="1:47" outlineLevel="1" x14ac:dyDescent="0.2">
      <c r="A238" s="164"/>
      <c r="B238" s="166"/>
      <c r="C238" s="177" t="s">
        <v>89</v>
      </c>
      <c r="D238" s="192"/>
      <c r="E238" s="185"/>
      <c r="F238" s="207"/>
      <c r="G238" s="142"/>
      <c r="H238" s="155">
        <v>0</v>
      </c>
      <c r="I238" s="211">
        <f t="shared" si="2"/>
        <v>0</v>
      </c>
      <c r="J238" s="140"/>
      <c r="K238" s="140"/>
      <c r="L238" s="210"/>
      <c r="M238" s="138"/>
      <c r="N238" s="138"/>
      <c r="O238" s="138"/>
      <c r="P238" s="138"/>
      <c r="Q238" s="138"/>
      <c r="R238" s="138" t="s">
        <v>90</v>
      </c>
      <c r="S238" s="138">
        <v>0</v>
      </c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</row>
    <row r="239" spans="1:47" outlineLevel="1" x14ac:dyDescent="0.2">
      <c r="A239" s="164"/>
      <c r="B239" s="166"/>
      <c r="C239" s="178" t="s">
        <v>208</v>
      </c>
      <c r="D239" s="193"/>
      <c r="E239" s="186"/>
      <c r="F239" s="207"/>
      <c r="G239" s="142"/>
      <c r="H239" s="155">
        <v>0</v>
      </c>
      <c r="I239" s="211">
        <f t="shared" si="2"/>
        <v>0</v>
      </c>
      <c r="J239" s="140"/>
      <c r="K239" s="140"/>
      <c r="L239" s="210"/>
      <c r="M239" s="138"/>
      <c r="N239" s="138"/>
      <c r="O239" s="138"/>
      <c r="P239" s="138"/>
      <c r="Q239" s="138"/>
      <c r="R239" s="138" t="s">
        <v>90</v>
      </c>
      <c r="S239" s="138">
        <v>2</v>
      </c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</row>
    <row r="240" spans="1:47" outlineLevel="1" x14ac:dyDescent="0.2">
      <c r="A240" s="164"/>
      <c r="B240" s="166"/>
      <c r="C240" s="179" t="s">
        <v>209</v>
      </c>
      <c r="D240" s="193"/>
      <c r="E240" s="186">
        <v>472.5</v>
      </c>
      <c r="F240" s="207"/>
      <c r="G240" s="142"/>
      <c r="H240" s="155">
        <v>0</v>
      </c>
      <c r="I240" s="211">
        <f t="shared" si="2"/>
        <v>0</v>
      </c>
      <c r="J240" s="140"/>
      <c r="K240" s="140"/>
      <c r="L240" s="210"/>
      <c r="M240" s="138"/>
      <c r="N240" s="138"/>
      <c r="O240" s="138"/>
      <c r="P240" s="138"/>
      <c r="Q240" s="138"/>
      <c r="R240" s="138" t="s">
        <v>90</v>
      </c>
      <c r="S240" s="138">
        <v>2</v>
      </c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</row>
    <row r="241" spans="1:47" outlineLevel="1" x14ac:dyDescent="0.2">
      <c r="A241" s="164"/>
      <c r="B241" s="166"/>
      <c r="C241" s="179" t="s">
        <v>210</v>
      </c>
      <c r="D241" s="193"/>
      <c r="E241" s="186">
        <v>256.8</v>
      </c>
      <c r="F241" s="207"/>
      <c r="G241" s="142"/>
      <c r="H241" s="155">
        <v>0</v>
      </c>
      <c r="I241" s="211">
        <f t="shared" si="2"/>
        <v>0</v>
      </c>
      <c r="J241" s="140"/>
      <c r="K241" s="140"/>
      <c r="L241" s="210"/>
      <c r="M241" s="138"/>
      <c r="N241" s="138"/>
      <c r="O241" s="138"/>
      <c r="P241" s="138"/>
      <c r="Q241" s="138"/>
      <c r="R241" s="138" t="s">
        <v>90</v>
      </c>
      <c r="S241" s="138">
        <v>2</v>
      </c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</row>
    <row r="242" spans="1:47" outlineLevel="1" x14ac:dyDescent="0.2">
      <c r="A242" s="164"/>
      <c r="B242" s="166"/>
      <c r="C242" s="179" t="s">
        <v>211</v>
      </c>
      <c r="D242" s="193"/>
      <c r="E242" s="186">
        <v>63</v>
      </c>
      <c r="F242" s="207"/>
      <c r="G242" s="142"/>
      <c r="H242" s="155">
        <v>0</v>
      </c>
      <c r="I242" s="211">
        <f t="shared" si="2"/>
        <v>0</v>
      </c>
      <c r="J242" s="140"/>
      <c r="K242" s="140"/>
      <c r="L242" s="210"/>
      <c r="M242" s="138"/>
      <c r="N242" s="138"/>
      <c r="O242" s="138"/>
      <c r="P242" s="138"/>
      <c r="Q242" s="138"/>
      <c r="R242" s="138" t="s">
        <v>90</v>
      </c>
      <c r="S242" s="138">
        <v>2</v>
      </c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</row>
    <row r="243" spans="1:47" outlineLevel="1" x14ac:dyDescent="0.2">
      <c r="A243" s="164"/>
      <c r="B243" s="166"/>
      <c r="C243" s="178" t="s">
        <v>212</v>
      </c>
      <c r="D243" s="193"/>
      <c r="E243" s="186"/>
      <c r="F243" s="207"/>
      <c r="G243" s="142"/>
      <c r="H243" s="155">
        <v>0</v>
      </c>
      <c r="I243" s="211">
        <f t="shared" si="2"/>
        <v>0</v>
      </c>
      <c r="J243" s="140"/>
      <c r="K243" s="140"/>
      <c r="L243" s="210"/>
      <c r="M243" s="138"/>
      <c r="N243" s="138"/>
      <c r="O243" s="138"/>
      <c r="P243" s="138"/>
      <c r="Q243" s="138"/>
      <c r="R243" s="138" t="s">
        <v>90</v>
      </c>
      <c r="S243" s="138">
        <v>0</v>
      </c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</row>
    <row r="244" spans="1:47" outlineLevel="1" x14ac:dyDescent="0.2">
      <c r="A244" s="164"/>
      <c r="B244" s="166"/>
      <c r="C244" s="177" t="s">
        <v>239</v>
      </c>
      <c r="D244" s="192"/>
      <c r="E244" s="185">
        <v>130.7295</v>
      </c>
      <c r="F244" s="207"/>
      <c r="G244" s="142"/>
      <c r="H244" s="155">
        <v>0</v>
      </c>
      <c r="I244" s="211">
        <f t="shared" ref="I244:I279" si="4">G244</f>
        <v>0</v>
      </c>
      <c r="J244" s="140"/>
      <c r="K244" s="140"/>
      <c r="L244" s="210"/>
      <c r="M244" s="138"/>
      <c r="N244" s="138"/>
      <c r="O244" s="138"/>
      <c r="P244" s="138"/>
      <c r="Q244" s="138"/>
      <c r="R244" s="138" t="s">
        <v>90</v>
      </c>
      <c r="S244" s="138">
        <v>0</v>
      </c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</row>
    <row r="245" spans="1:47" outlineLevel="1" x14ac:dyDescent="0.2">
      <c r="A245" s="164">
        <v>63</v>
      </c>
      <c r="B245" s="166" t="s">
        <v>240</v>
      </c>
      <c r="C245" s="175" t="s">
        <v>241</v>
      </c>
      <c r="D245" s="190" t="s">
        <v>160</v>
      </c>
      <c r="E245" s="168">
        <v>147.53639999999999</v>
      </c>
      <c r="F245" s="207"/>
      <c r="G245" s="142">
        <f>ROUND(E245*F245,2)</f>
        <v>0</v>
      </c>
      <c r="H245" s="155" t="s">
        <v>271</v>
      </c>
      <c r="I245" s="211">
        <f t="shared" si="4"/>
        <v>0</v>
      </c>
      <c r="J245" s="140"/>
      <c r="K245" s="140"/>
      <c r="L245" s="210"/>
      <c r="M245" s="138"/>
      <c r="N245" s="138"/>
      <c r="O245" s="138"/>
      <c r="P245" s="138"/>
      <c r="Q245" s="138"/>
      <c r="R245" s="138" t="s">
        <v>207</v>
      </c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</row>
    <row r="246" spans="1:47" outlineLevel="1" x14ac:dyDescent="0.2">
      <c r="A246" s="164"/>
      <c r="B246" s="166"/>
      <c r="C246" s="177" t="s">
        <v>89</v>
      </c>
      <c r="D246" s="192"/>
      <c r="E246" s="185"/>
      <c r="F246" s="207"/>
      <c r="G246" s="142"/>
      <c r="H246" s="155">
        <v>0</v>
      </c>
      <c r="I246" s="211">
        <f t="shared" si="4"/>
        <v>0</v>
      </c>
      <c r="J246" s="140"/>
      <c r="K246" s="140"/>
      <c r="L246" s="210"/>
      <c r="M246" s="138"/>
      <c r="N246" s="138"/>
      <c r="O246" s="138"/>
      <c r="P246" s="138"/>
      <c r="Q246" s="138"/>
      <c r="R246" s="138" t="s">
        <v>90</v>
      </c>
      <c r="S246" s="138">
        <v>0</v>
      </c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</row>
    <row r="247" spans="1:47" outlineLevel="1" x14ac:dyDescent="0.2">
      <c r="A247" s="164"/>
      <c r="B247" s="166"/>
      <c r="C247" s="178" t="s">
        <v>208</v>
      </c>
      <c r="D247" s="193"/>
      <c r="E247" s="186"/>
      <c r="F247" s="207"/>
      <c r="G247" s="142"/>
      <c r="H247" s="155">
        <v>0</v>
      </c>
      <c r="I247" s="211">
        <f t="shared" si="4"/>
        <v>0</v>
      </c>
      <c r="J247" s="140"/>
      <c r="K247" s="140"/>
      <c r="L247" s="210"/>
      <c r="M247" s="138"/>
      <c r="N247" s="138"/>
      <c r="O247" s="138"/>
      <c r="P247" s="138"/>
      <c r="Q247" s="138"/>
      <c r="R247" s="138" t="s">
        <v>90</v>
      </c>
      <c r="S247" s="138">
        <v>2</v>
      </c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</row>
    <row r="248" spans="1:47" outlineLevel="1" x14ac:dyDescent="0.2">
      <c r="A248" s="164"/>
      <c r="B248" s="166"/>
      <c r="C248" s="179" t="s">
        <v>209</v>
      </c>
      <c r="D248" s="193"/>
      <c r="E248" s="186">
        <v>472.5</v>
      </c>
      <c r="F248" s="207"/>
      <c r="G248" s="142"/>
      <c r="H248" s="155">
        <v>0</v>
      </c>
      <c r="I248" s="211">
        <f t="shared" si="4"/>
        <v>0</v>
      </c>
      <c r="J248" s="140"/>
      <c r="K248" s="140"/>
      <c r="L248" s="210"/>
      <c r="M248" s="138"/>
      <c r="N248" s="138"/>
      <c r="O248" s="138"/>
      <c r="P248" s="138"/>
      <c r="Q248" s="138"/>
      <c r="R248" s="138" t="s">
        <v>90</v>
      </c>
      <c r="S248" s="138">
        <v>2</v>
      </c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</row>
    <row r="249" spans="1:47" outlineLevel="1" x14ac:dyDescent="0.2">
      <c r="A249" s="164"/>
      <c r="B249" s="166"/>
      <c r="C249" s="179" t="s">
        <v>216</v>
      </c>
      <c r="D249" s="193"/>
      <c r="E249" s="186">
        <v>18.7</v>
      </c>
      <c r="F249" s="207"/>
      <c r="G249" s="142"/>
      <c r="H249" s="155">
        <v>0</v>
      </c>
      <c r="I249" s="211">
        <f t="shared" si="4"/>
        <v>0</v>
      </c>
      <c r="J249" s="140"/>
      <c r="K249" s="140"/>
      <c r="L249" s="210"/>
      <c r="M249" s="138"/>
      <c r="N249" s="138"/>
      <c r="O249" s="138"/>
      <c r="P249" s="138"/>
      <c r="Q249" s="138"/>
      <c r="R249" s="138" t="s">
        <v>90</v>
      </c>
      <c r="S249" s="138">
        <v>2</v>
      </c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</row>
    <row r="250" spans="1:47" outlineLevel="1" x14ac:dyDescent="0.2">
      <c r="A250" s="164"/>
      <c r="B250" s="166"/>
      <c r="C250" s="179" t="s">
        <v>210</v>
      </c>
      <c r="D250" s="193"/>
      <c r="E250" s="186">
        <v>256.8</v>
      </c>
      <c r="F250" s="207"/>
      <c r="G250" s="142"/>
      <c r="H250" s="155">
        <v>0</v>
      </c>
      <c r="I250" s="211">
        <f t="shared" si="4"/>
        <v>0</v>
      </c>
      <c r="J250" s="140"/>
      <c r="K250" s="140"/>
      <c r="L250" s="210"/>
      <c r="M250" s="138"/>
      <c r="N250" s="138"/>
      <c r="O250" s="138"/>
      <c r="P250" s="138"/>
      <c r="Q250" s="138"/>
      <c r="R250" s="138" t="s">
        <v>90</v>
      </c>
      <c r="S250" s="138">
        <v>2</v>
      </c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</row>
    <row r="251" spans="1:47" outlineLevel="1" x14ac:dyDescent="0.2">
      <c r="A251" s="164"/>
      <c r="B251" s="166"/>
      <c r="C251" s="179" t="s">
        <v>218</v>
      </c>
      <c r="D251" s="193"/>
      <c r="E251" s="186">
        <v>83.16</v>
      </c>
      <c r="F251" s="207"/>
      <c r="G251" s="142"/>
      <c r="H251" s="155">
        <v>0</v>
      </c>
      <c r="I251" s="211">
        <f t="shared" si="4"/>
        <v>0</v>
      </c>
      <c r="J251" s="140"/>
      <c r="K251" s="140"/>
      <c r="L251" s="210"/>
      <c r="M251" s="138"/>
      <c r="N251" s="138"/>
      <c r="O251" s="138"/>
      <c r="P251" s="138"/>
      <c r="Q251" s="138"/>
      <c r="R251" s="138" t="s">
        <v>90</v>
      </c>
      <c r="S251" s="138">
        <v>2</v>
      </c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</row>
    <row r="252" spans="1:47" outlineLevel="1" x14ac:dyDescent="0.2">
      <c r="A252" s="164"/>
      <c r="B252" s="166"/>
      <c r="C252" s="179" t="s">
        <v>211</v>
      </c>
      <c r="D252" s="193"/>
      <c r="E252" s="186">
        <v>63</v>
      </c>
      <c r="F252" s="207"/>
      <c r="G252" s="142"/>
      <c r="H252" s="155">
        <v>0</v>
      </c>
      <c r="I252" s="211">
        <f t="shared" si="4"/>
        <v>0</v>
      </c>
      <c r="J252" s="140"/>
      <c r="K252" s="140"/>
      <c r="L252" s="210"/>
      <c r="M252" s="138"/>
      <c r="N252" s="138"/>
      <c r="O252" s="138"/>
      <c r="P252" s="138"/>
      <c r="Q252" s="138"/>
      <c r="R252" s="138" t="s">
        <v>90</v>
      </c>
      <c r="S252" s="138">
        <v>2</v>
      </c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</row>
    <row r="253" spans="1:47" outlineLevel="1" x14ac:dyDescent="0.2">
      <c r="A253" s="164"/>
      <c r="B253" s="166"/>
      <c r="C253" s="178" t="s">
        <v>212</v>
      </c>
      <c r="D253" s="193"/>
      <c r="E253" s="186"/>
      <c r="F253" s="207"/>
      <c r="G253" s="142"/>
      <c r="H253" s="155">
        <v>0</v>
      </c>
      <c r="I253" s="211">
        <f t="shared" si="4"/>
        <v>0</v>
      </c>
      <c r="J253" s="140"/>
      <c r="K253" s="140"/>
      <c r="L253" s="210"/>
      <c r="M253" s="138"/>
      <c r="N253" s="138"/>
      <c r="O253" s="138"/>
      <c r="P253" s="138"/>
      <c r="Q253" s="138"/>
      <c r="R253" s="138" t="s">
        <v>90</v>
      </c>
      <c r="S253" s="138">
        <v>0</v>
      </c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</row>
    <row r="254" spans="1:47" outlineLevel="1" x14ac:dyDescent="0.2">
      <c r="A254" s="164"/>
      <c r="B254" s="166"/>
      <c r="C254" s="177" t="s">
        <v>242</v>
      </c>
      <c r="D254" s="192"/>
      <c r="E254" s="185">
        <v>147.53639999999999</v>
      </c>
      <c r="F254" s="207"/>
      <c r="G254" s="142"/>
      <c r="H254" s="155">
        <v>0</v>
      </c>
      <c r="I254" s="211">
        <f t="shared" si="4"/>
        <v>0</v>
      </c>
      <c r="J254" s="140"/>
      <c r="K254" s="140"/>
      <c r="L254" s="210"/>
      <c r="M254" s="138"/>
      <c r="N254" s="138"/>
      <c r="O254" s="138"/>
      <c r="P254" s="138"/>
      <c r="Q254" s="138"/>
      <c r="R254" s="138" t="s">
        <v>90</v>
      </c>
      <c r="S254" s="138">
        <v>0</v>
      </c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</row>
    <row r="255" spans="1:47" outlineLevel="1" x14ac:dyDescent="0.2">
      <c r="A255" s="164">
        <v>64</v>
      </c>
      <c r="B255" s="166" t="s">
        <v>243</v>
      </c>
      <c r="C255" s="175" t="s">
        <v>244</v>
      </c>
      <c r="D255" s="190" t="s">
        <v>0</v>
      </c>
      <c r="E255" s="168">
        <v>1.95</v>
      </c>
      <c r="F255" s="207"/>
      <c r="G255" s="142">
        <f>ROUND(E255*F255,2)</f>
        <v>0</v>
      </c>
      <c r="H255" s="155" t="s">
        <v>271</v>
      </c>
      <c r="I255" s="211">
        <f t="shared" si="4"/>
        <v>0</v>
      </c>
      <c r="J255" s="140"/>
      <c r="K255" s="140"/>
      <c r="L255" s="210"/>
      <c r="M255" s="138"/>
      <c r="N255" s="138"/>
      <c r="O255" s="138"/>
      <c r="P255" s="138"/>
      <c r="Q255" s="138"/>
      <c r="R255" s="138" t="s">
        <v>83</v>
      </c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</row>
    <row r="256" spans="1:47" x14ac:dyDescent="0.2">
      <c r="A256" s="165" t="s">
        <v>78</v>
      </c>
      <c r="B256" s="167" t="s">
        <v>56</v>
      </c>
      <c r="C256" s="176" t="s">
        <v>57</v>
      </c>
      <c r="D256" s="191"/>
      <c r="E256" s="169"/>
      <c r="F256" s="208"/>
      <c r="G256" s="143">
        <f>SUMIF(R257:R261,"&lt;&gt;NOR",G257:G261)</f>
        <v>0</v>
      </c>
      <c r="H256" s="156"/>
      <c r="I256" s="212">
        <f t="shared" si="4"/>
        <v>0</v>
      </c>
      <c r="J256" s="141"/>
      <c r="K256" s="141"/>
      <c r="L256" s="210"/>
      <c r="R256" t="s">
        <v>79</v>
      </c>
    </row>
    <row r="257" spans="1:47" outlineLevel="1" x14ac:dyDescent="0.2">
      <c r="A257" s="164">
        <v>65</v>
      </c>
      <c r="B257" s="166" t="s">
        <v>245</v>
      </c>
      <c r="C257" s="175" t="s">
        <v>246</v>
      </c>
      <c r="D257" s="190" t="s">
        <v>82</v>
      </c>
      <c r="E257" s="168">
        <v>6</v>
      </c>
      <c r="F257" s="207"/>
      <c r="G257" s="142">
        <f>ROUND(E257*F257,2)</f>
        <v>0</v>
      </c>
      <c r="H257" s="214" t="s">
        <v>270</v>
      </c>
      <c r="I257" s="211">
        <f t="shared" si="4"/>
        <v>0</v>
      </c>
      <c r="J257" s="140"/>
      <c r="K257" s="140"/>
      <c r="L257" s="210"/>
      <c r="M257" s="138"/>
      <c r="N257" s="138"/>
      <c r="O257" s="138"/>
      <c r="P257" s="138"/>
      <c r="Q257" s="138"/>
      <c r="R257" s="138" t="s">
        <v>83</v>
      </c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</row>
    <row r="258" spans="1:47" outlineLevel="1" x14ac:dyDescent="0.2">
      <c r="A258" s="164"/>
      <c r="B258" s="166"/>
      <c r="C258" s="177" t="s">
        <v>121</v>
      </c>
      <c r="D258" s="192"/>
      <c r="E258" s="185">
        <v>6</v>
      </c>
      <c r="F258" s="207"/>
      <c r="G258" s="142"/>
      <c r="H258" s="155">
        <v>0</v>
      </c>
      <c r="I258" s="211">
        <f t="shared" si="4"/>
        <v>0</v>
      </c>
      <c r="J258" s="140"/>
      <c r="K258" s="140"/>
      <c r="L258" s="210"/>
      <c r="M258" s="138"/>
      <c r="N258" s="138"/>
      <c r="O258" s="138"/>
      <c r="P258" s="138"/>
      <c r="Q258" s="138"/>
      <c r="R258" s="138" t="s">
        <v>90</v>
      </c>
      <c r="S258" s="138">
        <v>0</v>
      </c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</row>
    <row r="259" spans="1:47" ht="123.75" outlineLevel="1" x14ac:dyDescent="0.2">
      <c r="A259" s="164">
        <v>66</v>
      </c>
      <c r="B259" s="166" t="s">
        <v>247</v>
      </c>
      <c r="C259" s="175" t="s">
        <v>314</v>
      </c>
      <c r="D259" s="190" t="s">
        <v>82</v>
      </c>
      <c r="E259" s="168">
        <v>6</v>
      </c>
      <c r="F259" s="207"/>
      <c r="G259" s="142">
        <f>ROUND(E259*F259,2)</f>
        <v>0</v>
      </c>
      <c r="H259" s="155" t="s">
        <v>271</v>
      </c>
      <c r="I259" s="211">
        <f t="shared" si="4"/>
        <v>0</v>
      </c>
      <c r="J259" s="140"/>
      <c r="K259" s="140"/>
      <c r="L259" s="210"/>
      <c r="M259" s="138"/>
      <c r="N259" s="138"/>
      <c r="O259" s="138"/>
      <c r="P259" s="138"/>
      <c r="Q259" s="138"/>
      <c r="R259" s="138" t="s">
        <v>83</v>
      </c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</row>
    <row r="260" spans="1:47" outlineLevel="1" x14ac:dyDescent="0.2">
      <c r="A260" s="164"/>
      <c r="B260" s="166"/>
      <c r="C260" s="177" t="s">
        <v>121</v>
      </c>
      <c r="D260" s="192"/>
      <c r="E260" s="185">
        <v>6</v>
      </c>
      <c r="F260" s="207"/>
      <c r="G260" s="142"/>
      <c r="H260" s="155">
        <v>0</v>
      </c>
      <c r="I260" s="211">
        <f t="shared" si="4"/>
        <v>0</v>
      </c>
      <c r="J260" s="140"/>
      <c r="K260" s="140"/>
      <c r="L260" s="210"/>
      <c r="M260" s="138"/>
      <c r="N260" s="138"/>
      <c r="O260" s="138"/>
      <c r="P260" s="138"/>
      <c r="Q260" s="138"/>
      <c r="R260" s="138" t="s">
        <v>90</v>
      </c>
      <c r="S260" s="138">
        <v>0</v>
      </c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</row>
    <row r="261" spans="1:47" outlineLevel="1" x14ac:dyDescent="0.2">
      <c r="A261" s="164">
        <v>67</v>
      </c>
      <c r="B261" s="166" t="s">
        <v>248</v>
      </c>
      <c r="C261" s="175" t="s">
        <v>249</v>
      </c>
      <c r="D261" s="190" t="s">
        <v>0</v>
      </c>
      <c r="E261" s="168">
        <v>1.7</v>
      </c>
      <c r="F261" s="207"/>
      <c r="G261" s="142">
        <f>ROUND(E261*F261,2)</f>
        <v>0</v>
      </c>
      <c r="H261" s="155" t="s">
        <v>271</v>
      </c>
      <c r="I261" s="211">
        <f t="shared" si="4"/>
        <v>0</v>
      </c>
      <c r="J261" s="140"/>
      <c r="K261" s="140"/>
      <c r="L261" s="210"/>
      <c r="M261" s="138"/>
      <c r="N261" s="138"/>
      <c r="O261" s="138"/>
      <c r="P261" s="138"/>
      <c r="Q261" s="138"/>
      <c r="R261" s="138" t="s">
        <v>83</v>
      </c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</row>
    <row r="262" spans="1:47" x14ac:dyDescent="0.2">
      <c r="A262" s="165" t="s">
        <v>78</v>
      </c>
      <c r="B262" s="167" t="s">
        <v>58</v>
      </c>
      <c r="C262" s="176" t="s">
        <v>59</v>
      </c>
      <c r="D262" s="191"/>
      <c r="E262" s="169"/>
      <c r="F262" s="208"/>
      <c r="G262" s="143">
        <f>SUMIF(R263:R279,"&lt;&gt;NOR",G263:G279)</f>
        <v>0</v>
      </c>
      <c r="H262" s="156"/>
      <c r="I262" s="212">
        <f t="shared" si="4"/>
        <v>0</v>
      </c>
      <c r="J262" s="141"/>
      <c r="K262" s="141"/>
      <c r="L262" s="210"/>
      <c r="R262" t="s">
        <v>79</v>
      </c>
    </row>
    <row r="263" spans="1:47" outlineLevel="1" x14ac:dyDescent="0.2">
      <c r="A263" s="164">
        <v>68</v>
      </c>
      <c r="B263" s="166" t="s">
        <v>250</v>
      </c>
      <c r="C263" s="175" t="s">
        <v>251</v>
      </c>
      <c r="D263" s="190" t="s">
        <v>252</v>
      </c>
      <c r="E263" s="168">
        <v>70</v>
      </c>
      <c r="F263" s="207"/>
      <c r="G263" s="142">
        <f>ROUND(E263*F263,2)</f>
        <v>0</v>
      </c>
      <c r="H263" s="155" t="s">
        <v>271</v>
      </c>
      <c r="I263" s="211">
        <f t="shared" si="4"/>
        <v>0</v>
      </c>
      <c r="J263" s="140"/>
      <c r="K263" s="140"/>
      <c r="L263" s="210"/>
      <c r="M263" s="138"/>
      <c r="N263" s="138"/>
      <c r="O263" s="138"/>
      <c r="P263" s="138"/>
      <c r="Q263" s="138"/>
      <c r="R263" s="138" t="s">
        <v>83</v>
      </c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</row>
    <row r="264" spans="1:47" outlineLevel="1" x14ac:dyDescent="0.2">
      <c r="A264" s="164"/>
      <c r="B264" s="166"/>
      <c r="C264" s="177" t="s">
        <v>369</v>
      </c>
      <c r="D264" s="192"/>
      <c r="E264" s="185">
        <v>70</v>
      </c>
      <c r="F264" s="207"/>
      <c r="G264" s="142"/>
      <c r="H264" s="155">
        <v>0</v>
      </c>
      <c r="I264" s="211">
        <f t="shared" si="4"/>
        <v>0</v>
      </c>
      <c r="J264" s="140"/>
      <c r="K264" s="140"/>
      <c r="L264" s="210"/>
      <c r="M264" s="138"/>
      <c r="N264" s="138"/>
      <c r="O264" s="138"/>
      <c r="P264" s="138"/>
      <c r="Q264" s="138"/>
      <c r="R264" s="138" t="s">
        <v>90</v>
      </c>
      <c r="S264" s="138">
        <v>0</v>
      </c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</row>
    <row r="265" spans="1:47" outlineLevel="1" x14ac:dyDescent="0.2">
      <c r="A265" s="164">
        <v>69</v>
      </c>
      <c r="B265" s="166" t="s">
        <v>253</v>
      </c>
      <c r="C265" s="175" t="s">
        <v>254</v>
      </c>
      <c r="D265" s="190" t="s">
        <v>252</v>
      </c>
      <c r="E265" s="168">
        <v>120</v>
      </c>
      <c r="F265" s="207"/>
      <c r="G265" s="142">
        <f>ROUND(E265*F265,2)</f>
        <v>0</v>
      </c>
      <c r="H265" s="155" t="s">
        <v>271</v>
      </c>
      <c r="I265" s="211">
        <f t="shared" si="4"/>
        <v>0</v>
      </c>
      <c r="J265" s="140"/>
      <c r="K265" s="140"/>
      <c r="L265" s="210"/>
      <c r="M265" s="138"/>
      <c r="N265" s="138"/>
      <c r="O265" s="138"/>
      <c r="P265" s="138"/>
      <c r="Q265" s="138"/>
      <c r="R265" s="138" t="s">
        <v>83</v>
      </c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</row>
    <row r="266" spans="1:47" outlineLevel="1" x14ac:dyDescent="0.2">
      <c r="A266" s="164"/>
      <c r="B266" s="166"/>
      <c r="C266" s="177" t="s">
        <v>257</v>
      </c>
      <c r="D266" s="192"/>
      <c r="E266" s="185">
        <v>120</v>
      </c>
      <c r="F266" s="207"/>
      <c r="G266" s="142"/>
      <c r="H266" s="155">
        <v>0</v>
      </c>
      <c r="I266" s="211">
        <f t="shared" si="4"/>
        <v>0</v>
      </c>
      <c r="J266" s="140"/>
      <c r="K266" s="140"/>
      <c r="L266" s="210"/>
      <c r="M266" s="138"/>
      <c r="N266" s="138"/>
      <c r="O266" s="138"/>
      <c r="P266" s="138"/>
      <c r="Q266" s="138"/>
      <c r="R266" s="138" t="s">
        <v>90</v>
      </c>
      <c r="S266" s="138">
        <v>0</v>
      </c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</row>
    <row r="267" spans="1:47" outlineLevel="1" x14ac:dyDescent="0.2">
      <c r="A267" s="164">
        <v>70</v>
      </c>
      <c r="B267" s="166" t="s">
        <v>255</v>
      </c>
      <c r="C267" s="175" t="s">
        <v>256</v>
      </c>
      <c r="D267" s="190" t="s">
        <v>252</v>
      </c>
      <c r="E267" s="168">
        <v>180</v>
      </c>
      <c r="F267" s="207"/>
      <c r="G267" s="142">
        <f>ROUND(E267*F267,2)</f>
        <v>0</v>
      </c>
      <c r="H267" s="155" t="s">
        <v>271</v>
      </c>
      <c r="I267" s="211">
        <f t="shared" si="4"/>
        <v>0</v>
      </c>
      <c r="J267" s="140"/>
      <c r="K267" s="140"/>
      <c r="L267" s="210"/>
      <c r="M267" s="138"/>
      <c r="N267" s="138"/>
      <c r="O267" s="138"/>
      <c r="P267" s="138"/>
      <c r="Q267" s="138"/>
      <c r="R267" s="138" t="s">
        <v>83</v>
      </c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</row>
    <row r="268" spans="1:47" outlineLevel="1" x14ac:dyDescent="0.2">
      <c r="A268" s="164"/>
      <c r="B268" s="166"/>
      <c r="C268" s="177" t="s">
        <v>370</v>
      </c>
      <c r="D268" s="192"/>
      <c r="E268" s="185">
        <v>180</v>
      </c>
      <c r="F268" s="207"/>
      <c r="G268" s="142"/>
      <c r="H268" s="155">
        <v>0</v>
      </c>
      <c r="I268" s="211">
        <f t="shared" si="4"/>
        <v>0</v>
      </c>
      <c r="J268" s="140"/>
      <c r="K268" s="140"/>
      <c r="L268" s="210"/>
      <c r="M268" s="138"/>
      <c r="N268" s="138"/>
      <c r="O268" s="138"/>
      <c r="P268" s="138"/>
      <c r="Q268" s="138"/>
      <c r="R268" s="138" t="s">
        <v>90</v>
      </c>
      <c r="S268" s="138">
        <v>0</v>
      </c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</row>
    <row r="269" spans="1:47" ht="22.5" outlineLevel="1" x14ac:dyDescent="0.2">
      <c r="A269" s="164">
        <v>71</v>
      </c>
      <c r="B269" s="166" t="s">
        <v>258</v>
      </c>
      <c r="C269" s="175" t="s">
        <v>317</v>
      </c>
      <c r="D269" s="190" t="s">
        <v>252</v>
      </c>
      <c r="E269" s="168">
        <v>298</v>
      </c>
      <c r="F269" s="207"/>
      <c r="G269" s="142">
        <f>ROUND(E269*F269,2)</f>
        <v>0</v>
      </c>
      <c r="H269" s="214" t="s">
        <v>270</v>
      </c>
      <c r="I269" s="211">
        <f t="shared" si="4"/>
        <v>0</v>
      </c>
      <c r="J269" s="140"/>
      <c r="K269" s="140"/>
      <c r="L269" s="210"/>
      <c r="M269" s="138"/>
      <c r="N269" s="138"/>
      <c r="O269" s="138"/>
      <c r="P269" s="138"/>
      <c r="Q269" s="138"/>
      <c r="R269" s="138" t="s">
        <v>83</v>
      </c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</row>
    <row r="270" spans="1:47" outlineLevel="1" x14ac:dyDescent="0.2">
      <c r="A270" s="164"/>
      <c r="B270" s="166"/>
      <c r="C270" s="177" t="s">
        <v>259</v>
      </c>
      <c r="D270" s="192"/>
      <c r="E270" s="185">
        <v>298</v>
      </c>
      <c r="F270" s="207"/>
      <c r="G270" s="142"/>
      <c r="H270" s="155">
        <v>0</v>
      </c>
      <c r="I270" s="211">
        <f t="shared" si="4"/>
        <v>0</v>
      </c>
      <c r="J270" s="140"/>
      <c r="K270" s="140"/>
      <c r="L270" s="210"/>
      <c r="M270" s="138"/>
      <c r="N270" s="138"/>
      <c r="O270" s="138"/>
      <c r="P270" s="138"/>
      <c r="Q270" s="138"/>
      <c r="R270" s="138" t="s">
        <v>90</v>
      </c>
      <c r="S270" s="138">
        <v>0</v>
      </c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</row>
    <row r="271" spans="1:47" ht="22.5" outlineLevel="1" x14ac:dyDescent="0.2">
      <c r="A271" s="164">
        <v>72</v>
      </c>
      <c r="B271" s="166" t="s">
        <v>316</v>
      </c>
      <c r="C271" s="175" t="s">
        <v>315</v>
      </c>
      <c r="D271" s="190" t="s">
        <v>102</v>
      </c>
      <c r="E271" s="211">
        <v>118</v>
      </c>
      <c r="F271" s="211"/>
      <c r="G271" s="211">
        <f>ROUND(E271*F271,2)</f>
        <v>0</v>
      </c>
      <c r="H271" s="214" t="s">
        <v>270</v>
      </c>
      <c r="I271" s="211">
        <f>G271</f>
        <v>0</v>
      </c>
      <c r="J271" s="214"/>
      <c r="K271" s="214"/>
      <c r="L271" s="210"/>
      <c r="M271" s="210"/>
      <c r="N271" s="210"/>
      <c r="O271" s="210"/>
      <c r="P271" s="210"/>
      <c r="Q271" s="210"/>
      <c r="R271" s="210" t="s">
        <v>83</v>
      </c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0"/>
      <c r="AD271" s="210"/>
      <c r="AE271" s="210"/>
      <c r="AF271" s="210"/>
      <c r="AG271" s="210"/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</row>
    <row r="272" spans="1:47" outlineLevel="1" x14ac:dyDescent="0.2">
      <c r="A272" s="164"/>
      <c r="B272" s="166"/>
      <c r="C272" s="177" t="s">
        <v>103</v>
      </c>
      <c r="D272" s="192"/>
      <c r="E272" s="185">
        <v>118</v>
      </c>
      <c r="F272" s="211"/>
      <c r="G272" s="211"/>
      <c r="H272" s="214">
        <v>0</v>
      </c>
      <c r="I272" s="211">
        <f>G272</f>
        <v>0</v>
      </c>
      <c r="J272" s="214"/>
      <c r="K272" s="214"/>
      <c r="L272" s="210"/>
      <c r="M272" s="210"/>
      <c r="N272" s="210"/>
      <c r="O272" s="210"/>
      <c r="P272" s="210"/>
      <c r="Q272" s="210"/>
      <c r="R272" s="210" t="s">
        <v>90</v>
      </c>
      <c r="S272" s="210">
        <v>0</v>
      </c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0"/>
      <c r="AF272" s="210"/>
      <c r="AG272" s="210"/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</row>
    <row r="273" spans="1:47" ht="22.5" outlineLevel="1" x14ac:dyDescent="0.2">
      <c r="A273" s="164">
        <v>73</v>
      </c>
      <c r="B273" s="166" t="s">
        <v>258</v>
      </c>
      <c r="C273" s="175" t="s">
        <v>371</v>
      </c>
      <c r="D273" s="190" t="s">
        <v>88</v>
      </c>
      <c r="E273" s="211">
        <v>63</v>
      </c>
      <c r="F273" s="211"/>
      <c r="G273" s="211">
        <f>ROUND(E273*F273,2)</f>
        <v>0</v>
      </c>
      <c r="H273" s="214" t="s">
        <v>270</v>
      </c>
      <c r="I273" s="211">
        <f t="shared" ref="I273:I278" si="5">G273</f>
        <v>0</v>
      </c>
      <c r="J273" s="214"/>
      <c r="K273" s="214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0"/>
      <c r="AF273" s="210"/>
      <c r="AG273" s="210"/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</row>
    <row r="274" spans="1:47" outlineLevel="1" x14ac:dyDescent="0.2">
      <c r="A274" s="164"/>
      <c r="B274" s="166"/>
      <c r="C274" s="177" t="s">
        <v>360</v>
      </c>
      <c r="D274" s="192"/>
      <c r="E274" s="185"/>
      <c r="F274" s="211"/>
      <c r="G274" s="211"/>
      <c r="H274" s="214">
        <v>0</v>
      </c>
      <c r="I274" s="211">
        <f t="shared" si="5"/>
        <v>0</v>
      </c>
      <c r="J274" s="214"/>
      <c r="K274" s="214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0"/>
      <c r="AF274" s="210"/>
      <c r="AG274" s="210"/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</row>
    <row r="275" spans="1:47" outlineLevel="1" x14ac:dyDescent="0.2">
      <c r="A275" s="164"/>
      <c r="B275" s="166"/>
      <c r="C275" s="177" t="s">
        <v>89</v>
      </c>
      <c r="D275" s="192"/>
      <c r="E275" s="185"/>
      <c r="F275" s="211"/>
      <c r="G275" s="211"/>
      <c r="H275" s="214">
        <v>0</v>
      </c>
      <c r="I275" s="211">
        <f t="shared" si="5"/>
        <v>0</v>
      </c>
      <c r="J275" s="214"/>
      <c r="K275" s="214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0"/>
      <c r="AF275" s="210"/>
      <c r="AG275" s="210"/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</row>
    <row r="276" spans="1:47" outlineLevel="1" x14ac:dyDescent="0.2">
      <c r="A276" s="164"/>
      <c r="B276" s="166"/>
      <c r="C276" s="177" t="s">
        <v>93</v>
      </c>
      <c r="D276" s="192"/>
      <c r="E276" s="185">
        <v>63</v>
      </c>
      <c r="F276" s="211"/>
      <c r="G276" s="211"/>
      <c r="H276" s="214">
        <v>0</v>
      </c>
      <c r="I276" s="211">
        <f t="shared" si="5"/>
        <v>0</v>
      </c>
      <c r="J276" s="214"/>
      <c r="K276" s="214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210"/>
      <c r="AD276" s="210"/>
      <c r="AE276" s="210"/>
      <c r="AF276" s="210"/>
      <c r="AG276" s="210"/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</row>
    <row r="277" spans="1:47" ht="22.5" outlineLevel="1" x14ac:dyDescent="0.2">
      <c r="A277" s="164">
        <v>74</v>
      </c>
      <c r="B277" s="166" t="s">
        <v>372</v>
      </c>
      <c r="C277" s="175" t="s">
        <v>373</v>
      </c>
      <c r="D277" s="190" t="s">
        <v>102</v>
      </c>
      <c r="E277" s="211">
        <v>36</v>
      </c>
      <c r="F277" s="211"/>
      <c r="G277" s="211">
        <f>ROUND(E277*F277,2)</f>
        <v>0</v>
      </c>
      <c r="H277" s="214" t="s">
        <v>270</v>
      </c>
      <c r="I277" s="211">
        <f t="shared" si="5"/>
        <v>0</v>
      </c>
      <c r="J277" s="214"/>
      <c r="K277" s="214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  <c r="AC277" s="210"/>
      <c r="AD277" s="210"/>
      <c r="AE277" s="210"/>
      <c r="AF277" s="210"/>
      <c r="AG277" s="210"/>
      <c r="AH277" s="210"/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</row>
    <row r="278" spans="1:47" ht="22.5" outlineLevel="1" x14ac:dyDescent="0.2">
      <c r="A278" s="164">
        <v>75</v>
      </c>
      <c r="B278" s="166" t="s">
        <v>374</v>
      </c>
      <c r="C278" s="175" t="s">
        <v>375</v>
      </c>
      <c r="D278" s="190" t="s">
        <v>82</v>
      </c>
      <c r="E278" s="211">
        <v>116</v>
      </c>
      <c r="F278" s="211"/>
      <c r="G278" s="211">
        <f>ROUND(E278*F278,2)</f>
        <v>0</v>
      </c>
      <c r="H278" s="214" t="s">
        <v>270</v>
      </c>
      <c r="I278" s="211">
        <f t="shared" si="5"/>
        <v>0</v>
      </c>
      <c r="J278" s="214"/>
      <c r="K278" s="214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0"/>
      <c r="AD278" s="210"/>
      <c r="AE278" s="210"/>
      <c r="AF278" s="210"/>
      <c r="AG278" s="210"/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</row>
    <row r="279" spans="1:47" outlineLevel="1" x14ac:dyDescent="0.2">
      <c r="A279" s="164">
        <v>76</v>
      </c>
      <c r="B279" s="166" t="s">
        <v>260</v>
      </c>
      <c r="C279" s="175" t="s">
        <v>261</v>
      </c>
      <c r="D279" s="190" t="s">
        <v>0</v>
      </c>
      <c r="E279" s="168">
        <v>1.75</v>
      </c>
      <c r="F279" s="207"/>
      <c r="G279" s="142">
        <f>ROUND(E279*F279,2)</f>
        <v>0</v>
      </c>
      <c r="H279" s="155" t="s">
        <v>271</v>
      </c>
      <c r="I279" s="211">
        <f t="shared" si="4"/>
        <v>0</v>
      </c>
      <c r="J279" s="140"/>
      <c r="K279" s="140"/>
      <c r="L279" s="210"/>
      <c r="M279" s="138"/>
      <c r="N279" s="138"/>
      <c r="O279" s="138"/>
      <c r="P279" s="138"/>
      <c r="Q279" s="138"/>
      <c r="R279" s="138" t="s">
        <v>83</v>
      </c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</row>
    <row r="280" spans="1:47" x14ac:dyDescent="0.2">
      <c r="A280" s="165" t="s">
        <v>78</v>
      </c>
      <c r="B280" s="167" t="s">
        <v>60</v>
      </c>
      <c r="C280" s="176" t="s">
        <v>61</v>
      </c>
      <c r="D280" s="191"/>
      <c r="E280" s="169"/>
      <c r="F280" s="208"/>
      <c r="G280" s="143">
        <f>SUMIF(R281:R287,"&lt;&gt;NOR",G281:G287)</f>
        <v>0</v>
      </c>
      <c r="H280" s="156"/>
      <c r="I280" s="141"/>
      <c r="J280" s="141"/>
      <c r="K280" s="141"/>
      <c r="R280" t="s">
        <v>79</v>
      </c>
    </row>
    <row r="281" spans="1:47" outlineLevel="1" x14ac:dyDescent="0.2">
      <c r="A281" s="164">
        <v>77</v>
      </c>
      <c r="B281" s="166" t="s">
        <v>60</v>
      </c>
      <c r="C281" s="175" t="s">
        <v>262</v>
      </c>
      <c r="D281" s="190" t="s">
        <v>88</v>
      </c>
      <c r="E281" s="168">
        <v>894.16</v>
      </c>
      <c r="F281" s="207">
        <v>0</v>
      </c>
      <c r="G281" s="142">
        <f>ROUND(E281*F281,2)</f>
        <v>0</v>
      </c>
      <c r="H281" s="155"/>
      <c r="I281" s="140"/>
      <c r="J281" s="140"/>
      <c r="K281" s="140"/>
      <c r="L281" s="138"/>
      <c r="M281" s="138"/>
      <c r="N281" s="138"/>
      <c r="O281" s="138"/>
      <c r="P281" s="138"/>
      <c r="Q281" s="138"/>
      <c r="R281" s="138" t="s">
        <v>83</v>
      </c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</row>
    <row r="282" spans="1:47" outlineLevel="1" x14ac:dyDescent="0.2">
      <c r="A282" s="164"/>
      <c r="B282" s="166"/>
      <c r="C282" s="177" t="s">
        <v>89</v>
      </c>
      <c r="D282" s="192"/>
      <c r="E282" s="185"/>
      <c r="F282" s="207"/>
      <c r="G282" s="142"/>
      <c r="H282" s="155"/>
      <c r="I282" s="140"/>
      <c r="J282" s="140"/>
      <c r="K282" s="140"/>
      <c r="L282" s="138"/>
      <c r="M282" s="138"/>
      <c r="N282" s="138"/>
      <c r="O282" s="138"/>
      <c r="P282" s="138"/>
      <c r="Q282" s="138"/>
      <c r="R282" s="138" t="s">
        <v>90</v>
      </c>
      <c r="S282" s="138">
        <v>0</v>
      </c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</row>
    <row r="283" spans="1:47" outlineLevel="1" x14ac:dyDescent="0.2">
      <c r="A283" s="164"/>
      <c r="B283" s="166"/>
      <c r="C283" s="177" t="s">
        <v>91</v>
      </c>
      <c r="D283" s="192"/>
      <c r="E283" s="185">
        <v>472.5</v>
      </c>
      <c r="F283" s="207"/>
      <c r="G283" s="142"/>
      <c r="H283" s="155"/>
      <c r="I283" s="140"/>
      <c r="J283" s="140"/>
      <c r="K283" s="140"/>
      <c r="L283" s="138"/>
      <c r="M283" s="138"/>
      <c r="N283" s="138"/>
      <c r="O283" s="138"/>
      <c r="P283" s="138"/>
      <c r="Q283" s="138"/>
      <c r="R283" s="138" t="s">
        <v>90</v>
      </c>
      <c r="S283" s="138">
        <v>0</v>
      </c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</row>
    <row r="284" spans="1:47" outlineLevel="1" x14ac:dyDescent="0.2">
      <c r="A284" s="164"/>
      <c r="B284" s="166"/>
      <c r="C284" s="177" t="s">
        <v>197</v>
      </c>
      <c r="D284" s="192"/>
      <c r="E284" s="185">
        <v>18.7</v>
      </c>
      <c r="F284" s="207"/>
      <c r="G284" s="142"/>
      <c r="H284" s="155"/>
      <c r="I284" s="140"/>
      <c r="J284" s="140"/>
      <c r="K284" s="140"/>
      <c r="L284" s="138"/>
      <c r="M284" s="138"/>
      <c r="N284" s="138"/>
      <c r="O284" s="138"/>
      <c r="P284" s="138"/>
      <c r="Q284" s="138"/>
      <c r="R284" s="138" t="s">
        <v>90</v>
      </c>
      <c r="S284" s="138">
        <v>0</v>
      </c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</row>
    <row r="285" spans="1:47" outlineLevel="1" x14ac:dyDescent="0.2">
      <c r="A285" s="164"/>
      <c r="B285" s="166"/>
      <c r="C285" s="177" t="s">
        <v>92</v>
      </c>
      <c r="D285" s="192"/>
      <c r="E285" s="185">
        <v>256.8</v>
      </c>
      <c r="F285" s="207"/>
      <c r="G285" s="142"/>
      <c r="H285" s="155"/>
      <c r="I285" s="140"/>
      <c r="J285" s="140"/>
      <c r="K285" s="140"/>
      <c r="L285" s="138"/>
      <c r="M285" s="138"/>
      <c r="N285" s="138"/>
      <c r="O285" s="138"/>
      <c r="P285" s="138"/>
      <c r="Q285" s="138"/>
      <c r="R285" s="138" t="s">
        <v>90</v>
      </c>
      <c r="S285" s="138">
        <v>0</v>
      </c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</row>
    <row r="286" spans="1:47" outlineLevel="1" x14ac:dyDescent="0.2">
      <c r="A286" s="164"/>
      <c r="B286" s="166"/>
      <c r="C286" s="177" t="s">
        <v>198</v>
      </c>
      <c r="D286" s="192"/>
      <c r="E286" s="185">
        <v>83.16</v>
      </c>
      <c r="F286" s="207"/>
      <c r="G286" s="142"/>
      <c r="H286" s="155"/>
      <c r="I286" s="140"/>
      <c r="J286" s="140"/>
      <c r="K286" s="140"/>
      <c r="L286" s="138"/>
      <c r="M286" s="138"/>
      <c r="N286" s="138"/>
      <c r="O286" s="138"/>
      <c r="P286" s="138"/>
      <c r="Q286" s="138"/>
      <c r="R286" s="138" t="s">
        <v>90</v>
      </c>
      <c r="S286" s="138">
        <v>0</v>
      </c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</row>
    <row r="287" spans="1:47" outlineLevel="1" x14ac:dyDescent="0.2">
      <c r="A287" s="170"/>
      <c r="B287" s="171"/>
      <c r="C287" s="197" t="s">
        <v>93</v>
      </c>
      <c r="D287" s="198"/>
      <c r="E287" s="199">
        <v>63</v>
      </c>
      <c r="F287" s="213"/>
      <c r="G287" s="172"/>
      <c r="H287" s="183"/>
      <c r="I287" s="149"/>
      <c r="J287" s="149"/>
      <c r="K287" s="149"/>
      <c r="L287" s="138"/>
      <c r="M287" s="138"/>
      <c r="N287" s="138"/>
      <c r="O287" s="138"/>
      <c r="P287" s="138"/>
      <c r="Q287" s="138"/>
      <c r="R287" s="138" t="s">
        <v>90</v>
      </c>
      <c r="S287" s="138">
        <v>0</v>
      </c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</row>
    <row r="288" spans="1:47" x14ac:dyDescent="0.2">
      <c r="B288" s="161" t="s">
        <v>263</v>
      </c>
      <c r="C288" s="180" t="s">
        <v>263</v>
      </c>
      <c r="D288" s="162"/>
      <c r="E288" s="187"/>
      <c r="F288" s="6"/>
      <c r="G288" s="6"/>
      <c r="H288" s="9"/>
      <c r="I288" s="6"/>
      <c r="J288" s="6"/>
      <c r="K288" s="6"/>
      <c r="P288">
        <v>15</v>
      </c>
      <c r="Q288">
        <v>21</v>
      </c>
    </row>
    <row r="289" spans="1:18" x14ac:dyDescent="0.2">
      <c r="A289" s="173"/>
      <c r="B289" s="174" t="s">
        <v>28</v>
      </c>
      <c r="C289" s="181" t="s">
        <v>263</v>
      </c>
      <c r="D289" s="194"/>
      <c r="E289" s="188"/>
      <c r="F289" s="150"/>
      <c r="G289" s="151">
        <f>G8+G28+G36+G117+G120+G214+G256+G262+G280+G11+G14+G22</f>
        <v>0</v>
      </c>
      <c r="H289" s="9"/>
      <c r="I289" s="6"/>
      <c r="J289" s="6"/>
      <c r="K289" s="6"/>
      <c r="P289" t="e">
        <f>SUMIF(#REF!,P288,G7:G287)</f>
        <v>#REF!</v>
      </c>
      <c r="Q289" t="e">
        <f>SUMIF(#REF!,Q288,G7:G287)</f>
        <v>#REF!</v>
      </c>
      <c r="R289" t="s">
        <v>264</v>
      </c>
    </row>
    <row r="292" spans="1:18" x14ac:dyDescent="0.2">
      <c r="G292" s="163"/>
    </row>
    <row r="295" spans="1:18" x14ac:dyDescent="0.2">
      <c r="G295" s="163"/>
    </row>
  </sheetData>
  <sheetProtection password="CCE1" sheet="1" objects="1" scenarios="1"/>
  <protectedRanges>
    <protectedRange sqref="F9:F279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61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Stavba</vt:lpstr>
      <vt:lpstr>VzorPolozky</vt:lpstr>
      <vt:lpstr>VN+ON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 Pol'!Názvy_tisku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Haman Miroslav</cp:lastModifiedBy>
  <cp:lastPrinted>2017-07-17T14:07:14Z</cp:lastPrinted>
  <dcterms:created xsi:type="dcterms:W3CDTF">2009-04-08T07:15:50Z</dcterms:created>
  <dcterms:modified xsi:type="dcterms:W3CDTF">2017-07-18T10:29:00Z</dcterms:modified>
</cp:coreProperties>
</file>