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Pol'!$A$1:$U$348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3" i="12" l="1"/>
  <c r="F39" i="1" s="1"/>
  <c r="G9" i="12"/>
  <c r="I9" i="12"/>
  <c r="K9" i="12"/>
  <c r="M9" i="12"/>
  <c r="O9" i="12"/>
  <c r="Q9" i="12"/>
  <c r="U9" i="12"/>
  <c r="G25" i="12"/>
  <c r="I25" i="12"/>
  <c r="K25" i="12"/>
  <c r="O25" i="12"/>
  <c r="Q25" i="12"/>
  <c r="U25" i="12"/>
  <c r="G35" i="12"/>
  <c r="M35" i="12" s="1"/>
  <c r="I35" i="12"/>
  <c r="K35" i="12"/>
  <c r="O35" i="12"/>
  <c r="Q35" i="12"/>
  <c r="U35" i="12"/>
  <c r="O38" i="12"/>
  <c r="G39" i="12"/>
  <c r="G38" i="12" s="1"/>
  <c r="I48" i="1" s="1"/>
  <c r="I39" i="12"/>
  <c r="I38" i="12" s="1"/>
  <c r="K39" i="12"/>
  <c r="K38" i="12" s="1"/>
  <c r="M39" i="12"/>
  <c r="M38" i="12" s="1"/>
  <c r="O39" i="12"/>
  <c r="Q39" i="12"/>
  <c r="Q38" i="12" s="1"/>
  <c r="U39" i="12"/>
  <c r="U38" i="12" s="1"/>
  <c r="G42" i="12"/>
  <c r="M42" i="12" s="1"/>
  <c r="I42" i="12"/>
  <c r="K42" i="12"/>
  <c r="O42" i="12"/>
  <c r="Q42" i="12"/>
  <c r="U42" i="12"/>
  <c r="G45" i="12"/>
  <c r="I45" i="12"/>
  <c r="K45" i="12"/>
  <c r="O45" i="12"/>
  <c r="Q45" i="12"/>
  <c r="U45" i="12"/>
  <c r="G48" i="12"/>
  <c r="I48" i="12"/>
  <c r="K48" i="12"/>
  <c r="M48" i="12"/>
  <c r="O48" i="12"/>
  <c r="Q48" i="12"/>
  <c r="U48" i="12"/>
  <c r="G51" i="12"/>
  <c r="M51" i="12" s="1"/>
  <c r="I51" i="12"/>
  <c r="K51" i="12"/>
  <c r="O51" i="12"/>
  <c r="Q51" i="12"/>
  <c r="U51" i="12"/>
  <c r="Q54" i="12"/>
  <c r="G55" i="12"/>
  <c r="G54" i="12" s="1"/>
  <c r="I50" i="1" s="1"/>
  <c r="I55" i="12"/>
  <c r="I54" i="12" s="1"/>
  <c r="K55" i="12"/>
  <c r="K54" i="12" s="1"/>
  <c r="O55" i="12"/>
  <c r="O54" i="12" s="1"/>
  <c r="Q55" i="12"/>
  <c r="U55" i="12"/>
  <c r="U54" i="12" s="1"/>
  <c r="G61" i="12"/>
  <c r="I61" i="12"/>
  <c r="K61" i="12"/>
  <c r="O61" i="12"/>
  <c r="Q61" i="12"/>
  <c r="U61" i="12"/>
  <c r="U60" i="12" s="1"/>
  <c r="G70" i="12"/>
  <c r="I70" i="12"/>
  <c r="K70" i="12"/>
  <c r="M70" i="12"/>
  <c r="O70" i="12"/>
  <c r="Q70" i="12"/>
  <c r="Q60" i="12" s="1"/>
  <c r="U70" i="12"/>
  <c r="G73" i="12"/>
  <c r="M73" i="12" s="1"/>
  <c r="I73" i="12"/>
  <c r="K73" i="12"/>
  <c r="O73" i="12"/>
  <c r="Q73" i="12"/>
  <c r="U73" i="12"/>
  <c r="G85" i="12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105" i="12"/>
  <c r="I105" i="12"/>
  <c r="K105" i="12"/>
  <c r="O105" i="12"/>
  <c r="Q105" i="12"/>
  <c r="U105" i="12"/>
  <c r="G145" i="12"/>
  <c r="I145" i="12"/>
  <c r="K145" i="12"/>
  <c r="M145" i="12"/>
  <c r="O145" i="12"/>
  <c r="Q145" i="12"/>
  <c r="U145" i="12"/>
  <c r="G170" i="12"/>
  <c r="M170" i="12" s="1"/>
  <c r="I170" i="12"/>
  <c r="K170" i="12"/>
  <c r="O170" i="12"/>
  <c r="Q170" i="12"/>
  <c r="U170" i="12"/>
  <c r="G173" i="12"/>
  <c r="M173" i="12" s="1"/>
  <c r="I173" i="12"/>
  <c r="K173" i="12"/>
  <c r="O173" i="12"/>
  <c r="Q173" i="12"/>
  <c r="U173" i="12"/>
  <c r="G176" i="12"/>
  <c r="G175" i="12" s="1"/>
  <c r="I54" i="1" s="1"/>
  <c r="I176" i="12"/>
  <c r="I175" i="12" s="1"/>
  <c r="K176" i="12"/>
  <c r="K175" i="12" s="1"/>
  <c r="O176" i="12"/>
  <c r="O175" i="12" s="1"/>
  <c r="Q176" i="12"/>
  <c r="Q175" i="12" s="1"/>
  <c r="U176" i="12"/>
  <c r="U175" i="12" s="1"/>
  <c r="G190" i="12"/>
  <c r="M190" i="12" s="1"/>
  <c r="I190" i="12"/>
  <c r="K190" i="12"/>
  <c r="O190" i="12"/>
  <c r="Q190" i="12"/>
  <c r="U190" i="12"/>
  <c r="G191" i="12"/>
  <c r="I191" i="12"/>
  <c r="K191" i="12"/>
  <c r="O191" i="12"/>
  <c r="Q191" i="12"/>
  <c r="U191" i="12"/>
  <c r="G193" i="12"/>
  <c r="I193" i="12"/>
  <c r="K193" i="12"/>
  <c r="M193" i="12"/>
  <c r="O193" i="12"/>
  <c r="Q193" i="12"/>
  <c r="U193" i="12"/>
  <c r="G194" i="12"/>
  <c r="M194" i="12" s="1"/>
  <c r="I194" i="12"/>
  <c r="K194" i="12"/>
  <c r="O194" i="12"/>
  <c r="Q194" i="12"/>
  <c r="U194" i="12"/>
  <c r="G198" i="12"/>
  <c r="I198" i="12"/>
  <c r="I197" i="12" s="1"/>
  <c r="K198" i="12"/>
  <c r="K197" i="12" s="1"/>
  <c r="O198" i="12"/>
  <c r="O197" i="12" s="1"/>
  <c r="Q198" i="12"/>
  <c r="Q197" i="12" s="1"/>
  <c r="U198" i="12"/>
  <c r="U197" i="12" s="1"/>
  <c r="G200" i="12"/>
  <c r="I200" i="12"/>
  <c r="I199" i="12" s="1"/>
  <c r="K200" i="12"/>
  <c r="K199" i="12" s="1"/>
  <c r="O200" i="12"/>
  <c r="O199" i="12" s="1"/>
  <c r="Q200" i="12"/>
  <c r="Q199" i="12" s="1"/>
  <c r="U200" i="12"/>
  <c r="U199" i="12" s="1"/>
  <c r="G206" i="12"/>
  <c r="I206" i="12"/>
  <c r="K206" i="12"/>
  <c r="O206" i="12"/>
  <c r="Q206" i="12"/>
  <c r="U206" i="12"/>
  <c r="G207" i="12"/>
  <c r="M207" i="12" s="1"/>
  <c r="I207" i="12"/>
  <c r="K207" i="12"/>
  <c r="O207" i="12"/>
  <c r="Q207" i="12"/>
  <c r="U207" i="12"/>
  <c r="G208" i="12"/>
  <c r="M208" i="12" s="1"/>
  <c r="I208" i="12"/>
  <c r="K208" i="12"/>
  <c r="O208" i="12"/>
  <c r="Q208" i="12"/>
  <c r="U208" i="12"/>
  <c r="G210" i="12"/>
  <c r="M210" i="12" s="1"/>
  <c r="I210" i="12"/>
  <c r="K210" i="12"/>
  <c r="O210" i="12"/>
  <c r="Q210" i="12"/>
  <c r="U210" i="12"/>
  <c r="G218" i="12"/>
  <c r="M218" i="12" s="1"/>
  <c r="I218" i="12"/>
  <c r="K218" i="12"/>
  <c r="O218" i="12"/>
  <c r="Q218" i="12"/>
  <c r="U218" i="12"/>
  <c r="G223" i="12"/>
  <c r="I223" i="12"/>
  <c r="K223" i="12"/>
  <c r="O223" i="12"/>
  <c r="Q223" i="12"/>
  <c r="U223" i="12"/>
  <c r="G226" i="12"/>
  <c r="M226" i="12" s="1"/>
  <c r="I226" i="12"/>
  <c r="K226" i="12"/>
  <c r="O226" i="12"/>
  <c r="Q226" i="12"/>
  <c r="U226" i="12"/>
  <c r="G254" i="12"/>
  <c r="M254" i="12" s="1"/>
  <c r="I254" i="12"/>
  <c r="K254" i="12"/>
  <c r="O254" i="12"/>
  <c r="Q254" i="12"/>
  <c r="U254" i="12"/>
  <c r="G256" i="12"/>
  <c r="M256" i="12" s="1"/>
  <c r="I256" i="12"/>
  <c r="K256" i="12"/>
  <c r="O256" i="12"/>
  <c r="Q256" i="12"/>
  <c r="U256" i="12"/>
  <c r="G259" i="12"/>
  <c r="M259" i="12" s="1"/>
  <c r="I259" i="12"/>
  <c r="K259" i="12"/>
  <c r="O259" i="12"/>
  <c r="Q259" i="12"/>
  <c r="U259" i="12"/>
  <c r="G262" i="12"/>
  <c r="I262" i="12"/>
  <c r="I261" i="12" s="1"/>
  <c r="K262" i="12"/>
  <c r="K261" i="12" s="1"/>
  <c r="O262" i="12"/>
  <c r="O261" i="12" s="1"/>
  <c r="Q262" i="12"/>
  <c r="Q261" i="12" s="1"/>
  <c r="U262" i="12"/>
  <c r="U261" i="12" s="1"/>
  <c r="G265" i="12"/>
  <c r="I265" i="12"/>
  <c r="I264" i="12" s="1"/>
  <c r="K265" i="12"/>
  <c r="K264" i="12" s="1"/>
  <c r="O265" i="12"/>
  <c r="O264" i="12" s="1"/>
  <c r="Q265" i="12"/>
  <c r="Q264" i="12" s="1"/>
  <c r="U265" i="12"/>
  <c r="U264" i="12" s="1"/>
  <c r="G269" i="12"/>
  <c r="I269" i="12"/>
  <c r="K269" i="12"/>
  <c r="O269" i="12"/>
  <c r="Q269" i="12"/>
  <c r="U269" i="12"/>
  <c r="G273" i="12"/>
  <c r="M273" i="12" s="1"/>
  <c r="I273" i="12"/>
  <c r="K273" i="12"/>
  <c r="O273" i="12"/>
  <c r="Q273" i="12"/>
  <c r="U273" i="12"/>
  <c r="G293" i="12"/>
  <c r="M293" i="12" s="1"/>
  <c r="I293" i="12"/>
  <c r="K293" i="12"/>
  <c r="O293" i="12"/>
  <c r="Q293" i="12"/>
  <c r="U293" i="12"/>
  <c r="G296" i="12"/>
  <c r="M296" i="12" s="1"/>
  <c r="I296" i="12"/>
  <c r="K296" i="12"/>
  <c r="O296" i="12"/>
  <c r="Q296" i="12"/>
  <c r="U296" i="12"/>
  <c r="G299" i="12"/>
  <c r="M299" i="12" s="1"/>
  <c r="I299" i="12"/>
  <c r="K299" i="12"/>
  <c r="O299" i="12"/>
  <c r="Q299" i="12"/>
  <c r="U299" i="12"/>
  <c r="G302" i="12"/>
  <c r="M302" i="12" s="1"/>
  <c r="I302" i="12"/>
  <c r="K302" i="12"/>
  <c r="O302" i="12"/>
  <c r="Q302" i="12"/>
  <c r="U302" i="12"/>
  <c r="G308" i="12"/>
  <c r="I308" i="12"/>
  <c r="K308" i="12"/>
  <c r="M308" i="12"/>
  <c r="O308" i="12"/>
  <c r="Q308" i="12"/>
  <c r="U308" i="12"/>
  <c r="G311" i="12"/>
  <c r="M311" i="12" s="1"/>
  <c r="I311" i="12"/>
  <c r="K311" i="12"/>
  <c r="O311" i="12"/>
  <c r="O307" i="12" s="1"/>
  <c r="Q311" i="12"/>
  <c r="U311" i="12"/>
  <c r="G315" i="12"/>
  <c r="M315" i="12" s="1"/>
  <c r="I315" i="12"/>
  <c r="K315" i="12"/>
  <c r="O315" i="12"/>
  <c r="Q315" i="12"/>
  <c r="U315" i="12"/>
  <c r="G318" i="12"/>
  <c r="M318" i="12" s="1"/>
  <c r="I318" i="12"/>
  <c r="K318" i="12"/>
  <c r="O318" i="12"/>
  <c r="O314" i="12" s="1"/>
  <c r="Q318" i="12"/>
  <c r="U318" i="12"/>
  <c r="G320" i="12"/>
  <c r="I320" i="12"/>
  <c r="K320" i="12"/>
  <c r="O320" i="12"/>
  <c r="Q320" i="12"/>
  <c r="U320" i="12"/>
  <c r="G326" i="12"/>
  <c r="M326" i="12" s="1"/>
  <c r="I326" i="12"/>
  <c r="K326" i="12"/>
  <c r="O326" i="12"/>
  <c r="Q326" i="12"/>
  <c r="U326" i="12"/>
  <c r="G327" i="12"/>
  <c r="M327" i="12" s="1"/>
  <c r="I327" i="12"/>
  <c r="K327" i="12"/>
  <c r="O327" i="12"/>
  <c r="Q327" i="12"/>
  <c r="U327" i="12"/>
  <c r="G334" i="12"/>
  <c r="G333" i="12" s="1"/>
  <c r="I66" i="1" s="1"/>
  <c r="I334" i="12"/>
  <c r="I333" i="12" s="1"/>
  <c r="K334" i="12"/>
  <c r="K333" i="12" s="1"/>
  <c r="O334" i="12"/>
  <c r="O333" i="12" s="1"/>
  <c r="Q334" i="12"/>
  <c r="Q333" i="12" s="1"/>
  <c r="U334" i="12"/>
  <c r="U333" i="12" s="1"/>
  <c r="G338" i="12"/>
  <c r="G337" i="12" s="1"/>
  <c r="I67" i="1" s="1"/>
  <c r="I18" i="1" s="1"/>
  <c r="I338" i="12"/>
  <c r="I337" i="12" s="1"/>
  <c r="K338" i="12"/>
  <c r="K337" i="12" s="1"/>
  <c r="O338" i="12"/>
  <c r="O337" i="12" s="1"/>
  <c r="Q338" i="12"/>
  <c r="Q337" i="12" s="1"/>
  <c r="U338" i="12"/>
  <c r="U337" i="12" s="1"/>
  <c r="G340" i="12"/>
  <c r="I340" i="12"/>
  <c r="K340" i="12"/>
  <c r="O340" i="12"/>
  <c r="Q340" i="12"/>
  <c r="U340" i="12"/>
  <c r="U339" i="12" s="1"/>
  <c r="G341" i="12"/>
  <c r="M341" i="12" s="1"/>
  <c r="I341" i="12"/>
  <c r="K341" i="12"/>
  <c r="O341" i="12"/>
  <c r="Q341" i="12"/>
  <c r="U341" i="12"/>
  <c r="I20" i="1"/>
  <c r="G27" i="1"/>
  <c r="J28" i="1"/>
  <c r="G38" i="1"/>
  <c r="F38" i="1"/>
  <c r="H32" i="1"/>
  <c r="J23" i="1"/>
  <c r="J25" i="1"/>
  <c r="J27" i="1"/>
  <c r="K339" i="12" l="1"/>
  <c r="U319" i="12"/>
  <c r="I314" i="12"/>
  <c r="K189" i="12"/>
  <c r="M176" i="12"/>
  <c r="M175" i="12" s="1"/>
  <c r="U72" i="12"/>
  <c r="K60" i="12"/>
  <c r="G41" i="12"/>
  <c r="I49" i="1" s="1"/>
  <c r="O8" i="12"/>
  <c r="Q314" i="12"/>
  <c r="Q268" i="12"/>
  <c r="Q222" i="12"/>
  <c r="Q205" i="12"/>
  <c r="K72" i="12"/>
  <c r="Q72" i="12"/>
  <c r="G8" i="12"/>
  <c r="F40" i="1"/>
  <c r="G23" i="1" s="1"/>
  <c r="Q339" i="12"/>
  <c r="I339" i="12"/>
  <c r="O339" i="12"/>
  <c r="K319" i="12"/>
  <c r="U307" i="12"/>
  <c r="O189" i="12"/>
  <c r="O87" i="12"/>
  <c r="O72" i="12"/>
  <c r="I60" i="12"/>
  <c r="O60" i="12"/>
  <c r="K41" i="12"/>
  <c r="Q41" i="12"/>
  <c r="I41" i="12"/>
  <c r="U8" i="12"/>
  <c r="G307" i="12"/>
  <c r="I63" i="1" s="1"/>
  <c r="I268" i="12"/>
  <c r="I222" i="12"/>
  <c r="I205" i="12"/>
  <c r="Q189" i="12"/>
  <c r="I189" i="12"/>
  <c r="K87" i="12"/>
  <c r="Q87" i="12"/>
  <c r="I87" i="12"/>
  <c r="I72" i="12"/>
  <c r="U41" i="12"/>
  <c r="AD343" i="12"/>
  <c r="G39" i="1" s="1"/>
  <c r="G40" i="1" s="1"/>
  <c r="G25" i="1" s="1"/>
  <c r="G319" i="12"/>
  <c r="I65" i="1" s="1"/>
  <c r="K314" i="12"/>
  <c r="U189" i="12"/>
  <c r="U87" i="12"/>
  <c r="I47" i="1"/>
  <c r="G339" i="12"/>
  <c r="I68" i="1" s="1"/>
  <c r="I19" i="1" s="1"/>
  <c r="Q319" i="12"/>
  <c r="I319" i="12"/>
  <c r="O319" i="12"/>
  <c r="U314" i="12"/>
  <c r="K307" i="12"/>
  <c r="Q307" i="12"/>
  <c r="I307" i="12"/>
  <c r="G189" i="12"/>
  <c r="I55" i="1" s="1"/>
  <c r="G87" i="12"/>
  <c r="I53" i="1" s="1"/>
  <c r="G72" i="12"/>
  <c r="I52" i="1" s="1"/>
  <c r="G60" i="12"/>
  <c r="I51" i="1" s="1"/>
  <c r="O41" i="12"/>
  <c r="K8" i="12"/>
  <c r="Q8" i="12"/>
  <c r="I8" i="12"/>
  <c r="M314" i="12"/>
  <c r="O268" i="12"/>
  <c r="G264" i="12"/>
  <c r="I61" i="1" s="1"/>
  <c r="M265" i="12"/>
  <c r="M264" i="12" s="1"/>
  <c r="K222" i="12"/>
  <c r="G222" i="12"/>
  <c r="I59" i="1" s="1"/>
  <c r="M223" i="12"/>
  <c r="M222" i="12" s="1"/>
  <c r="U205" i="12"/>
  <c r="O205" i="12"/>
  <c r="G199" i="12"/>
  <c r="I57" i="1" s="1"/>
  <c r="M200" i="12"/>
  <c r="M199" i="12" s="1"/>
  <c r="U268" i="12"/>
  <c r="M340" i="12"/>
  <c r="M339" i="12" s="1"/>
  <c r="M338" i="12"/>
  <c r="M337" i="12" s="1"/>
  <c r="M334" i="12"/>
  <c r="M333" i="12" s="1"/>
  <c r="M320" i="12"/>
  <c r="M319" i="12" s="1"/>
  <c r="G314" i="12"/>
  <c r="I64" i="1" s="1"/>
  <c r="M307" i="12"/>
  <c r="K268" i="12"/>
  <c r="G268" i="12"/>
  <c r="I62" i="1" s="1"/>
  <c r="M269" i="12"/>
  <c r="M268" i="12" s="1"/>
  <c r="G261" i="12"/>
  <c r="I60" i="1" s="1"/>
  <c r="M262" i="12"/>
  <c r="M261" i="12" s="1"/>
  <c r="U222" i="12"/>
  <c r="O222" i="12"/>
  <c r="K205" i="12"/>
  <c r="G205" i="12"/>
  <c r="I58" i="1" s="1"/>
  <c r="M206" i="12"/>
  <c r="M205" i="12" s="1"/>
  <c r="G197" i="12"/>
  <c r="I56" i="1" s="1"/>
  <c r="M198" i="12"/>
  <c r="M197" i="12" s="1"/>
  <c r="M191" i="12"/>
  <c r="M189" i="12" s="1"/>
  <c r="M105" i="12"/>
  <c r="M87" i="12" s="1"/>
  <c r="M85" i="12"/>
  <c r="M72" i="12" s="1"/>
  <c r="M61" i="12"/>
  <c r="M60" i="12" s="1"/>
  <c r="M55" i="12"/>
  <c r="M54" i="12" s="1"/>
  <c r="M45" i="12"/>
  <c r="M41" i="12" s="1"/>
  <c r="M25" i="12"/>
  <c r="M8" i="12" s="1"/>
  <c r="G29" i="1" l="1"/>
  <c r="G28" i="1"/>
  <c r="I17" i="1"/>
  <c r="H39" i="1"/>
  <c r="I16" i="1"/>
  <c r="I21" i="1" s="1"/>
  <c r="I69" i="1"/>
  <c r="G343" i="12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<sst xmlns="http://schemas.openxmlformats.org/spreadsheetml/2006/main" count="1001" uniqueCount="453">
  <si>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</si>
  <si>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</si>
  <si>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</si>
  <si>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</si>
  <si>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</si>
  <si>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</si>
  <si>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</si>
  <si>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</si>
  <si>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</si>
  <si>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</si>
  <si>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</si>
  <si>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</si>
  <si>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>Základ pro základní DPH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</si>
  <si>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</si>
  <si>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</si>
  <si>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</si>
  <si>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</si>
  <si>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</si>
  <si>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</si>
  <si>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</si>
  <si>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</si>
  <si>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</si>
  <si>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</si>
  <si>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</si>
  <si>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</si>
  <si>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</si>
  <si>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</si>
  <si>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</si>
  <si>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</si>
  <si>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</si>
  <si>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</si>
  <si>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</si>
  <si>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</si>
  <si>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</si>
  <si>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</si>
  <si>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</si>
  <si>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</si>
  <si>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</si>
  <si>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</si>
  <si>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</si>
  <si>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</si>
  <si>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Babice nad Svitavou</t>
  </si>
  <si>
    <t>Rozpočet:</t>
  </si>
  <si>
    <t>Misto</t>
  </si>
  <si>
    <t>Ing. Tomáš Zajíček</t>
  </si>
  <si>
    <t>Hájenka Babice nad Svitavou č.p. 151 - hospodářská část</t>
  </si>
  <si>
    <t>Mendelova univerzita v Brně</t>
  </si>
  <si>
    <t>Zemědělská 1665/1</t>
  </si>
  <si>
    <t>Brno</t>
  </si>
  <si>
    <t>613 00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</si>
  <si>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</si>
  <si>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</si>
  <si>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</si>
  <si>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</si>
  <si>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</si>
  <si>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</si>
  <si>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</si>
  <si>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</si>
  <si>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</si>
  <si>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</si>
  <si>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</si>
  <si>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</si>
  <si>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</si>
  <si>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</si>
  <si>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</si>
  <si>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</si>
  <si>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</si>
  <si>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</si>
  <si>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</si>
  <si>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</si>
  <si>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</si>
  <si>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</si>
  <si>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</si>
  <si>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</si>
  <si>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</si>
  <si>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</si>
  <si>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</si>
  <si>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</si>
  <si>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</si>
  <si>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</si>
  <si>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</si>
  <si>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</si>
  <si>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</si>
  <si>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</si>
  <si>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</si>
  <si>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</si>
  <si>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</si>
  <si>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</si>
  <si>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</si>
  <si>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</si>
  <si>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</si>
  <si>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</si>
  <si>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</si>
  <si>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</si>
  <si>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</si>
  <si>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</si>
  <si>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</si>
  <si>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</si>
  <si>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</si>
  <si>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</si>
  <si>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</si>
  <si>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</si>
  <si>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</si>
  <si>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</si>
  <si>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</si>
  <si>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</si>
  <si>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</si>
  <si>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</si>
  <si>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</si>
  <si>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</si>
  <si>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</si>
  <si>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</si>
  <si>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</si>
  <si>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</si>
  <si>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</si>
  <si>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</si>
  <si>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</si>
  <si>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</si>
  <si>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</si>
  <si>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</si>
  <si>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</si>
  <si>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</si>
  <si>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</si>
  <si>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</si>
  <si>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</si>
  <si>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139601101R00</t>
  </si>
  <si>
    <t>Ruční výkop jam, rýh a šachet v hornině tř. 1 - 2</t>
  </si>
  <si>
    <t>m3</t>
  </si>
  <si>
    <t>POL1_0</t>
  </si>
  <si>
    <t>Srovnání podkladu po vybouraných mazaninách pro podlahy z dlažby:</t>
  </si>
  <si>
    <t>VV</t>
  </si>
  <si>
    <t>do pískového lože, průměrná tlouštka 10cm:</t>
  </si>
  <si>
    <t>Začátek provozního součtu</t>
  </si>
  <si>
    <t xml:space="preserve">  místnost C2:</t>
  </si>
  <si>
    <t xml:space="preserve">  2,0*0,9*0,1</t>
  </si>
  <si>
    <t xml:space="preserve">  místnost B2:</t>
  </si>
  <si>
    <t xml:space="preserve">  4,46*3,45*0,1</t>
  </si>
  <si>
    <t xml:space="preserve">  místnost B1:</t>
  </si>
  <si>
    <t xml:space="preserve">  4,46*2,49*0,1</t>
  </si>
  <si>
    <t xml:space="preserve">  místnost A2:</t>
  </si>
  <si>
    <t xml:space="preserve">  (9,0+7,5)/2*(3,2+4,4)/2*0,1</t>
  </si>
  <si>
    <t xml:space="preserve">  místnost A1 - pás okolo zídky směrem do dvora:</t>
  </si>
  <si>
    <t xml:space="preserve">  7,8*0,2*0,1</t>
  </si>
  <si>
    <t>Konec provozního součtu</t>
  </si>
  <si>
    <t>6,12</t>
  </si>
  <si>
    <t>122100010RAC</t>
  </si>
  <si>
    <t>Odkopávky nezapažené v hornině 1-4, naložení, odvoz 10km, uložení na skládku</t>
  </si>
  <si>
    <t>POL2_0</t>
  </si>
  <si>
    <t>Odkopávka smíšeného terénu pro souvrství zámkové dlažby a:</t>
  </si>
  <si>
    <t>zatravňovacích tvárnic - průměr odebrané vrsvy 25cm:</t>
  </si>
  <si>
    <t xml:space="preserve">  plocha zámkové dlažby:</t>
  </si>
  <si>
    <t xml:space="preserve">  0,25*40</t>
  </si>
  <si>
    <t xml:space="preserve">  plocha zatravňovacích tvárnic:</t>
  </si>
  <si>
    <t xml:space="preserve">  0,25*120</t>
  </si>
  <si>
    <t>40</t>
  </si>
  <si>
    <t>182300010RAA</t>
  </si>
  <si>
    <t>Rozprostření ornice ve svahu tloušťka 15 cm, dovoz ornice ze vzdálenosti 500 m, osetí trávou</t>
  </si>
  <si>
    <t>m2</t>
  </si>
  <si>
    <t>Předpoklad potřebné finální úpravy poškozené původní zeleně.:</t>
  </si>
  <si>
    <t>100,0</t>
  </si>
  <si>
    <t>2-RT1 AGP</t>
  </si>
  <si>
    <t>Stěna opěrná gabion v=1,0m, š= 0,5m, vč. základu min. v= 0,4m a podklad. štěrku</t>
  </si>
  <si>
    <t>m</t>
  </si>
  <si>
    <t>4,0+4,0</t>
  </si>
  <si>
    <t>349231821R00</t>
  </si>
  <si>
    <t>Přizdívka ostění s ozubem z cihel, kapsy do 30 cm</t>
  </si>
  <si>
    <t>místnost C3 - dozdění zdiva okolo rozvaděče:</t>
  </si>
  <si>
    <t>2,0*1,2</t>
  </si>
  <si>
    <t>319202321R00</t>
  </si>
  <si>
    <t>Vyrovnání povrchu zdiva přizděním do tl. 8 cm, srovnání koruny štítové zdi objektu A1</t>
  </si>
  <si>
    <t>Štítová zeď objektu A1:</t>
  </si>
  <si>
    <t>0,3*0,3+2,62*0,15</t>
  </si>
  <si>
    <t>310100011RAA</t>
  </si>
  <si>
    <t>Zazdívka otvorů ve zdivu, bez úpravy povrchu, tloušťky 30 cm</t>
  </si>
  <si>
    <t>Otvor ve zdi směrem do ulice:</t>
  </si>
  <si>
    <t>0,9*2,2</t>
  </si>
  <si>
    <t>310100001RAA</t>
  </si>
  <si>
    <t>Zdivo lícové cihelné spárované, cihly pálené pro lícové zdivo</t>
  </si>
  <si>
    <t>Polopříčky pod kuchyňskou linkou, místnost A2:</t>
  </si>
  <si>
    <t>0,8*0,8*0,15*4</t>
  </si>
  <si>
    <t>430000000RAA</t>
  </si>
  <si>
    <t>Stupeň betonový 30 x 15 cm, včetně bednění</t>
  </si>
  <si>
    <t>Stupeň před vstupem do hájenky:</t>
  </si>
  <si>
    <t>1,2</t>
  </si>
  <si>
    <t>Stupeň před vstupem místnosti B2:</t>
  </si>
  <si>
    <t>1,0</t>
  </si>
  <si>
    <t>594611111RT3</t>
  </si>
  <si>
    <t xml:space="preserve">Komunikace z dlažby z lom. kamene,lože štp.do 5 cm, vč. dodávky kamene, výška souvrství 45cm </t>
  </si>
  <si>
    <t>plocha před sekcí A, B a C:129</t>
  </si>
  <si>
    <t xml:space="preserve">  6,75*7,05</t>
  </si>
  <si>
    <t xml:space="preserve">  1,0*2,0</t>
  </si>
  <si>
    <t xml:space="preserve">  (6,75+3,5)/2*15,48</t>
  </si>
  <si>
    <t>Součástí ceny jsou návazné detaily tj. vytvoření obrubníků z podélných:</t>
  </si>
  <si>
    <t>úzkých kamenů, vč.lemování a přechodů na zeleň:</t>
  </si>
  <si>
    <t>594611111RT2</t>
  </si>
  <si>
    <t>Chodník z dlažby z lom. kamene,lože štp.do 5 cm, tloušťky 250 mm, tř. 1, včetně dodávky kamene</t>
  </si>
  <si>
    <t>zpevněná plocha mezi hájenkou a sekcí C::40+1,5*2,0</t>
  </si>
  <si>
    <t>612472101RAC</t>
  </si>
  <si>
    <t xml:space="preserve">Omítka stěn vnitřní  třívrstvá, postřik, jádro  tl. 15 mm, vápenný štuk </t>
  </si>
  <si>
    <t>Plocha osekaných  vnitřních omítek je 305,78m2:</t>
  </si>
  <si>
    <t>z toho bude odpočet za kamenné zdivo ponechané jako režné:</t>
  </si>
  <si>
    <t xml:space="preserve">  plocha vnitřních osekaných omítek celkem:</t>
  </si>
  <si>
    <t xml:space="preserve">  305,78</t>
  </si>
  <si>
    <t xml:space="preserve">  odpočet režného zdiva  B1 a B2:</t>
  </si>
  <si>
    <t xml:space="preserve">  -71,72</t>
  </si>
  <si>
    <t xml:space="preserve">  odpočet režného zdiva C1:</t>
  </si>
  <si>
    <t xml:space="preserve">  -23,94</t>
  </si>
  <si>
    <t>210,12</t>
  </si>
  <si>
    <t>611470350RAA</t>
  </si>
  <si>
    <t>Omítka stropů vnitřní vápenná dvouvrstvá, postřik, omítka tloušťky 10 mm</t>
  </si>
  <si>
    <t>61-RT1 AGP</t>
  </si>
  <si>
    <t>Repase stávajícího betonového žlabu, místnost B2</t>
  </si>
  <si>
    <t>soubor</t>
  </si>
  <si>
    <t>627451641R00</t>
  </si>
  <si>
    <t>Oprava spárování cihelného zdiva stěn</t>
  </si>
  <si>
    <t>Venkovní režné cihelné zdivo:</t>
  </si>
  <si>
    <t xml:space="preserve">  sekce B - 40%:</t>
  </si>
  <si>
    <t xml:space="preserve">  7,02*3,0*0,4+(0,6+0,45+0,45)*2,3</t>
  </si>
  <si>
    <t xml:space="preserve">  sekce C:</t>
  </si>
  <si>
    <t xml:space="preserve">  (0,5+0,45+0,5+0,45)*3,0+4,0*0,8</t>
  </si>
  <si>
    <t>20,77</t>
  </si>
  <si>
    <t>Vnitřní režné zdivo:</t>
  </si>
  <si>
    <t xml:space="preserve">  sekce C1 - štítové zdivo nad vaznicemi:</t>
  </si>
  <si>
    <t xml:space="preserve">  (6,0*2,2)/2*2</t>
  </si>
  <si>
    <t xml:space="preserve">  zdivo do ulice:</t>
  </si>
  <si>
    <t xml:space="preserve">  4,0*2,6</t>
  </si>
  <si>
    <t>23,6</t>
  </si>
  <si>
    <t>62745-RT1 AGP</t>
  </si>
  <si>
    <t>Oprava spárování kamenného zdiva, odstranění stáv.výplně, spárování sanační maltou</t>
  </si>
  <si>
    <t>Venkovní kamenné zdivo:</t>
  </si>
  <si>
    <t>sekce A:</t>
  </si>
  <si>
    <t xml:space="preserve">  sokl do dvora:</t>
  </si>
  <si>
    <t xml:space="preserve">  15,5*1,0/2</t>
  </si>
  <si>
    <t xml:space="preserve">  sokl do ulice:</t>
  </si>
  <si>
    <t xml:space="preserve">  3,0*1,0</t>
  </si>
  <si>
    <t>10,75</t>
  </si>
  <si>
    <t>sekce B:</t>
  </si>
  <si>
    <t xml:space="preserve">  7,5*3,0*0,64</t>
  </si>
  <si>
    <t>14,4</t>
  </si>
  <si>
    <t>sekce C:</t>
  </si>
  <si>
    <t xml:space="preserve">  (0,5+1,0)*3,2</t>
  </si>
  <si>
    <t>4,8</t>
  </si>
  <si>
    <t/>
  </si>
  <si>
    <t>Režné zdivo uvnitř místností odhad:</t>
  </si>
  <si>
    <t>Sekce A:</t>
  </si>
  <si>
    <t>8,0*0,7</t>
  </si>
  <si>
    <t>Sekce B - do výše stropu po osekaných omítkách:</t>
  </si>
  <si>
    <t xml:space="preserve">  místnost B1, B2:</t>
  </si>
  <si>
    <t xml:space="preserve">  2,6*(4,46*4+2,49*2+2*3,45)</t>
  </si>
  <si>
    <t xml:space="preserve">  odpočet otvorů:</t>
  </si>
  <si>
    <t xml:space="preserve">  -(2*0,95*0,8+0,94*2,0+1,07*2,0)</t>
  </si>
  <si>
    <t>71,72</t>
  </si>
  <si>
    <t>Sekce C - odhad do výše 1,5m:</t>
  </si>
  <si>
    <t xml:space="preserve">  místnost C1:</t>
  </si>
  <si>
    <t xml:space="preserve">  1,5*(5,5*2+4,96)</t>
  </si>
  <si>
    <t>23,94</t>
  </si>
  <si>
    <t>Venkovní prostor - směr horní ulice:</t>
  </si>
  <si>
    <t>6,0*2,5</t>
  </si>
  <si>
    <t>622472101RAC</t>
  </si>
  <si>
    <t>Omítka stěn vnější t štuková, složitost 2, postřik, jádro tl. 20 mm, vápenný štuk, lešení</t>
  </si>
  <si>
    <t xml:space="preserve">  štít:</t>
  </si>
  <si>
    <t xml:space="preserve">  2,9*5,8+0,3*4,7+(0,3+0,3)*2,2</t>
  </si>
  <si>
    <t xml:space="preserve">  2,2*2,9/2</t>
  </si>
  <si>
    <t>22,74</t>
  </si>
  <si>
    <t xml:space="preserve">  štít mezi sekcí A a B:</t>
  </si>
  <si>
    <t xml:space="preserve">  6,0*0,8</t>
  </si>
  <si>
    <t>Sekce C:</t>
  </si>
  <si>
    <t xml:space="preserve">  plocha štítu:</t>
  </si>
  <si>
    <t xml:space="preserve">  6,0*0,5+(6,0*2,2)/2</t>
  </si>
  <si>
    <t xml:space="preserve">  plocha přístavku:</t>
  </si>
  <si>
    <t xml:space="preserve">  (4,0+2,5)/2*2,4-0,8*2,0-0,4*0,55</t>
  </si>
  <si>
    <t xml:space="preserve">  1,5*2,6+2,6*0,8</t>
  </si>
  <si>
    <t>27,54</t>
  </si>
  <si>
    <t>plocha zazdívky otvoru ve zdi směrem do ulice:</t>
  </si>
  <si>
    <t>2*1,98</t>
  </si>
  <si>
    <t>62-RT2 AGP</t>
  </si>
  <si>
    <t>Oprava stávající omítky zdi (směr do ulice), sjednocení se stávající omítkou, doplnění štuku</t>
  </si>
  <si>
    <t>plocha zdi směrem do ulice z obou stran (mimo novou omítku zazdívky):</t>
  </si>
  <si>
    <t>7,45*2,5-2*1,98</t>
  </si>
  <si>
    <t>622471317RS4</t>
  </si>
  <si>
    <t>Nátěr nebo nástřik stěn vnějších, složitost 1 - 2, hmota  silikátová</t>
  </si>
  <si>
    <t>59,04+14,66</t>
  </si>
  <si>
    <t>632244911R00</t>
  </si>
  <si>
    <t>Dlažba z cihel dl. 290 mm, do písku naplocho, vč. hloubkové penetrace</t>
  </si>
  <si>
    <t xml:space="preserve">  2,0*0,9</t>
  </si>
  <si>
    <t xml:space="preserve">  místnost: B2</t>
  </si>
  <si>
    <t xml:space="preserve">  4,46*3,45</t>
  </si>
  <si>
    <t xml:space="preserve">  4,46*2,49</t>
  </si>
  <si>
    <t xml:space="preserve">  místnost A1 - doplnění pásů:</t>
  </si>
  <si>
    <t xml:space="preserve">  7,8*0,2</t>
  </si>
  <si>
    <t xml:space="preserve">  3,8*0,3</t>
  </si>
  <si>
    <t>30,99</t>
  </si>
  <si>
    <t>642952121R00</t>
  </si>
  <si>
    <t>Dodatečné osaz.dřev.zárubní hoblovan.,pl.do 2,5 m2, vč dodávky tesařské zárubně, lazura</t>
  </si>
  <si>
    <t>kus</t>
  </si>
  <si>
    <t>64-RT1 AGP</t>
  </si>
  <si>
    <t>Dodávka a montáž dřevěných oken Euro, vč. vnějších a vnitřních parapetů</t>
  </si>
  <si>
    <t>1,2*0,6+0,55*0,4</t>
  </si>
  <si>
    <t>64-RT2 AGP</t>
  </si>
  <si>
    <t>Dodávka a montáž dřevěných dveří venkovních, vč. kování, rozměr 0,9-1,0/2,0m</t>
  </si>
  <si>
    <t>ks</t>
  </si>
  <si>
    <t>64-RT3 AGP</t>
  </si>
  <si>
    <t>Dodávka a montáž dřevěných vrat 2 sekce, modřín, vč. pojezdového mechanizmu a napojení na stáv. kci</t>
  </si>
  <si>
    <t>vrata ve vstupu do místnosti C1:</t>
  </si>
  <si>
    <t>900      R03</t>
  </si>
  <si>
    <t>HZS - nespecifikované stavební práce, stavební dělník v tarifní třídě 6</t>
  </si>
  <si>
    <t>hod</t>
  </si>
  <si>
    <t>941955002R00</t>
  </si>
  <si>
    <t>Lešení lehké pomocné, výška podlahy do 1,9 m</t>
  </si>
  <si>
    <t>plocha vnitřních prostor:</t>
  </si>
  <si>
    <t>62,34+44,64+1,35+(3,5+2,5)/2*8,0</t>
  </si>
  <si>
    <t>odhad vnějších potřebnych ploch:</t>
  </si>
  <si>
    <t>968061113R00</t>
  </si>
  <si>
    <t>Vyvěšení dřevěných okenních křídel pl. nad 1,5 m2</t>
  </si>
  <si>
    <t>968062244R00</t>
  </si>
  <si>
    <t>Vybourání dřevěných rámů oken jednoduch. pl. 1 m2</t>
  </si>
  <si>
    <t>968062455R00</t>
  </si>
  <si>
    <t>Vybourání dřevěných dveřních zárubní pl. do 2 m2</t>
  </si>
  <si>
    <t>3*0,9*2,1</t>
  </si>
  <si>
    <t>961043111R00</t>
  </si>
  <si>
    <t>Bourání základů z betonu proloženého kamenem</t>
  </si>
  <si>
    <t>Opěrná zídka a schodiště vedle hájenky směrem do zahrady:</t>
  </si>
  <si>
    <t xml:space="preserve">  (1,2*0,3*0,45)*3</t>
  </si>
  <si>
    <t xml:space="preserve">  0,3*2,5*(1,2+0,6)/2</t>
  </si>
  <si>
    <t>1,16</t>
  </si>
  <si>
    <t>965042131R00</t>
  </si>
  <si>
    <t>Bourání mazanin betonových  tl. 10 cm, pl. nad 4m2</t>
  </si>
  <si>
    <t>Plocha shodná s výměrou dlažeb do pískového lože,:</t>
  </si>
  <si>
    <t>týká se místností A1(doplnění dlažby), A2, B1, B2 a C2:</t>
  </si>
  <si>
    <t>62,34*0,1</t>
  </si>
  <si>
    <t>978011191R00</t>
  </si>
  <si>
    <t>Otlučení omítek vnitřních vápenných stropů do 100%</t>
  </si>
  <si>
    <t>Místnosti B1,B2:</t>
  </si>
  <si>
    <t>2,49*1,46+3,45*4,46</t>
  </si>
  <si>
    <t>978013191R00</t>
  </si>
  <si>
    <t>Otlučení omítek vnitřních stěn v rozsahu do 100 %</t>
  </si>
  <si>
    <t>Sekce A - celé zdivo:</t>
  </si>
  <si>
    <t xml:space="preserve">  16,9*3,77+(12*0,5*3,77)</t>
  </si>
  <si>
    <t xml:space="preserve">  2,62*(2,3+4,62)/2</t>
  </si>
  <si>
    <t xml:space="preserve">  (0,5+4,58+0,6)*(2,3+4,62)/2</t>
  </si>
  <si>
    <t>115,05</t>
  </si>
  <si>
    <t>Sekce B - celé zdivo:</t>
  </si>
  <si>
    <t xml:space="preserve">  místnosti B1, B2:</t>
  </si>
  <si>
    <t>71,73</t>
  </si>
  <si>
    <t xml:space="preserve">  3,2*(5,5+4,96+5,5+0,35+3,0+0,35+0,5+4,96+0,5)</t>
  </si>
  <si>
    <t xml:space="preserve">  -1,2*0,6</t>
  </si>
  <si>
    <t xml:space="preserve">  2,6*(2,0*2+0,9*2)-0,8*2,0-0,55*0,4</t>
  </si>
  <si>
    <t xml:space="preserve">  místnost C3:</t>
  </si>
  <si>
    <t xml:space="preserve">  (0,4+0,4)*2,5+2,45*0,4</t>
  </si>
  <si>
    <t xml:space="preserve">  (2,5+3,5)/2*2,0+2,4*2,0+3,5*3,05</t>
  </si>
  <si>
    <t>118,97</t>
  </si>
  <si>
    <t>979081111R00</t>
  </si>
  <si>
    <t>Odvoz suti a vybour. hmot na skládku do 1 km</t>
  </si>
  <si>
    <t>t</t>
  </si>
  <si>
    <t>16,84+15,01+0,48</t>
  </si>
  <si>
    <t>979081121R00</t>
  </si>
  <si>
    <t>Příplatek k odvozu za každý další 1 km</t>
  </si>
  <si>
    <t>předpoklad 15km:</t>
  </si>
  <si>
    <t>32,33*15</t>
  </si>
  <si>
    <t>979981101R00</t>
  </si>
  <si>
    <t>Kontejner, suť bez příměsí, odvoz a likvidace, 3 t</t>
  </si>
  <si>
    <t>32,33</t>
  </si>
  <si>
    <t>99801-1001.R00</t>
  </si>
  <si>
    <t>Přesun hmot pro budovy zděné výšky do 6 m</t>
  </si>
  <si>
    <t>3,11+0,26+94,46+7,03+2,56+7,66+0,15+6,02</t>
  </si>
  <si>
    <t>720-RT1 AGP</t>
  </si>
  <si>
    <t>Zdravotechnická instalace - soubor, dle rozpočtu specialisty (viz příloha)</t>
  </si>
  <si>
    <t>Místnost B2 - prádelna- plechová výlevka, voda, odpady:</t>
  </si>
  <si>
    <t>762111811R00</t>
  </si>
  <si>
    <t>Demontáž stěn z hranolků, fošen nebo latí</t>
  </si>
  <si>
    <t>Demontáž stávající dřevěné stěny v místnosti C1:</t>
  </si>
  <si>
    <t>4,96*3,2</t>
  </si>
  <si>
    <t>762-RT1</t>
  </si>
  <si>
    <t>Obroušení stávajících viditelných dřevěných prvků, příprava pod lazurovací lak</t>
  </si>
  <si>
    <t>Viditelné prvky krovu a svislých nosných dřevěných konstrukcí,:</t>
  </si>
  <si>
    <t>průměrný prvek 16/16 cm, tj. rozvinutá plocha 0,64m2/mb:</t>
  </si>
  <si>
    <t>(bez krokví):</t>
  </si>
  <si>
    <t xml:space="preserve">  sekce A:</t>
  </si>
  <si>
    <t xml:space="preserve">  (2,5+3,0+3,5+4,0+4,5+5,0+5,0+2*15,0+6*1,9+16,9)*0,64</t>
  </si>
  <si>
    <t xml:space="preserve">  sloupky:</t>
  </si>
  <si>
    <t xml:space="preserve">  2,3*6</t>
  </si>
  <si>
    <t xml:space="preserve">  zástěny:</t>
  </si>
  <si>
    <t xml:space="preserve">  (0,99+1,45+2,45+2,34)*2*2,32</t>
  </si>
  <si>
    <t xml:space="preserve">  3*5,0+3*4,0</t>
  </si>
  <si>
    <t xml:space="preserve">  4,96*3,9</t>
  </si>
  <si>
    <t xml:space="preserve">  místnost c3:</t>
  </si>
  <si>
    <t xml:space="preserve">  3,05*2,0</t>
  </si>
  <si>
    <t xml:space="preserve">  přesahy krokví vně objektu:</t>
  </si>
  <si>
    <t xml:space="preserve">  (15+10+7,5)/0,9*0,6*0,64</t>
  </si>
  <si>
    <t>168,57</t>
  </si>
  <si>
    <t>762131811R00</t>
  </si>
  <si>
    <t>Demontáž bednění stěn z hrubých prken, latí, vč úpravy u sloupku a pozednice po dmentáži</t>
  </si>
  <si>
    <t>Demontáž stávajících 2 polí zástěny v místnosti A2:</t>
  </si>
  <si>
    <t>(2,34+1,84)*2,23</t>
  </si>
  <si>
    <t>762950030RAD</t>
  </si>
  <si>
    <t>Výměna části střešní vazby, průřezová plocha 450 cm2</t>
  </si>
  <si>
    <t>Sloupek v místnosti A2:</t>
  </si>
  <si>
    <t>2,23</t>
  </si>
  <si>
    <t>762-RT2 AGP</t>
  </si>
  <si>
    <t>Repase stávající dřevěné podlahy , obroušení, nátěr zátěžovým lakem</t>
  </si>
  <si>
    <t>místnost C3:</t>
  </si>
  <si>
    <t>3,05*2,0+0,4*2,45</t>
  </si>
  <si>
    <t>762-RT3 AGP</t>
  </si>
  <si>
    <t>Dřevěná dělící příčka vč. dveří, lazura, jednoduchá k-ce, řídké laťování, D+M</t>
  </si>
  <si>
    <t>Dělící příčka mezi místnostmi A1 a A2:</t>
  </si>
  <si>
    <t>3,3*2,51</t>
  </si>
  <si>
    <t>dělící stěna v místnosti C3:</t>
  </si>
  <si>
    <t>2,45*2,5</t>
  </si>
  <si>
    <t>764530410RAB</t>
  </si>
  <si>
    <t>Oplechování zdí z TiZn plechu, rš 330 mm</t>
  </si>
  <si>
    <t>oplechování štítové zdi sekce A:</t>
  </si>
  <si>
    <t>2,6</t>
  </si>
  <si>
    <t>764554410RAB</t>
  </si>
  <si>
    <t>Odpadní trouby z TiZn plechu kruhové, průměru 100 mm</t>
  </si>
  <si>
    <t>Napojení stávajících svodů na nově osazené lapače:</t>
  </si>
  <si>
    <t>3*1,0</t>
  </si>
  <si>
    <t>767-RT1 AGP</t>
  </si>
  <si>
    <t xml:space="preserve">Úprava ocelového nosníku I,  obroušení, nátěr kovářskou barvou </t>
  </si>
  <si>
    <t>místnosti B1 a B2:</t>
  </si>
  <si>
    <t>2,49+3,45</t>
  </si>
  <si>
    <t>767-RT2 AGP</t>
  </si>
  <si>
    <t>Repase stáv. ocelových tabulových oken 900/800, nátěr kovářskou barvou, přesklení</t>
  </si>
  <si>
    <t>783895220R00</t>
  </si>
  <si>
    <t>Nátěr hydrofobizační stěn , režné zdivo cihelné i kamenné</t>
  </si>
  <si>
    <t>Plocha režného cihelného i kamenného zdiva:</t>
  </si>
  <si>
    <t>44,37+146,21</t>
  </si>
  <si>
    <t>plocha stávající betonové podlahy sekce C1:</t>
  </si>
  <si>
    <t>4,96*(5,5+3,0+0,5)</t>
  </si>
  <si>
    <t>0,45*3,0</t>
  </si>
  <si>
    <t>783726500R00</t>
  </si>
  <si>
    <t xml:space="preserve">Nátěr lazurovací tesařských konstr. </t>
  </si>
  <si>
    <t>783780010RAC</t>
  </si>
  <si>
    <t xml:space="preserve">Impregnace tesařských konstrukcí, proti dřevokaznému hmyzu </t>
  </si>
  <si>
    <t>Plocha viditelných částí krovu s lazurou:</t>
  </si>
  <si>
    <t>Plocha ostatních prvků krovu - krokve, laťování:</t>
  </si>
  <si>
    <t>(odhad):</t>
  </si>
  <si>
    <t>784115412R00</t>
  </si>
  <si>
    <t>Malba tekutá z malířské směs otěruvzdorná, bílá, 2x, včetně penetrace podkladu</t>
  </si>
  <si>
    <t>Plocha omítek vnitřních:</t>
  </si>
  <si>
    <t>210,12+19,02</t>
  </si>
  <si>
    <t>Elektromontáže - soubor, dle rozpočtu specialisty (viz příloha)</t>
  </si>
  <si>
    <t>VRN1</t>
  </si>
  <si>
    <t xml:space="preserve"> </t>
  </si>
  <si>
    <t>POL99_0</t>
  </si>
  <si>
    <t>VRN2</t>
  </si>
  <si>
    <t>SUM</t>
  </si>
  <si>
    <t>END</t>
  </si>
  <si>
    <t>Provozní vlivy max. 1,2%</t>
  </si>
  <si>
    <t>Zařízení staveniště max. 1,5%</t>
  </si>
  <si>
    <t>Vedlejší náklady - celá stavba</t>
  </si>
  <si>
    <t>TZB část  -  v tomto soupisu doplňte jednou sumou a přiložte samostatným položkovým oceněným soupisem, a to v části:</t>
  </si>
  <si>
    <t>ZTI - dle rozpočtu specialisty, viz příloha ZTI</t>
  </si>
  <si>
    <t>Elektroinstalace  - dle rozpočtu specialisty, viz příloha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</si>
</sst>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3" borderId="10" xfId="0" applyNumberFormat="1" applyFont="1" applyFill="1" applyBorder="1" applyAlignment="1">
      <alignment vertical="top"/>
    </xf>
    <xf numFmtId="0" fontId="8" fillId="3" borderId="38" xfId="0" applyNumberFormat="1" applyFon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vertical="top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10" xfId="0" applyNumberFormat="1" applyFont="1" applyBorder="1" applyAlignment="1">
      <alignment vertical="top"/>
    </xf>
    <xf numFmtId="0" fontId="19" fillId="0" borderId="38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9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0" sqref="F20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10" t="s">
        <v>37</v>
      </c>
      <c r="B2" s="210"/>
      <c r="C2" s="210"/>
      <c r="D2" s="210"/>
      <c r="E2" s="210"/>
      <c r="F2" s="210"/>
      <c r="G2" s="210"/>
    </row>
    <row r="5" spans="1:7" ht="37.5" customHeight="1" x14ac:dyDescent="0.2"/>
    <row r="6" spans="1:7" s="271" customFormat="1" ht="24.95" customHeight="1" x14ac:dyDescent="0.2">
      <c r="A6" s="271" t="s">
        <v>450</v>
      </c>
    </row>
    <row r="7" spans="1:7" s="271" customFormat="1" ht="24.95" customHeight="1" x14ac:dyDescent="0.2">
      <c r="B7" s="271" t="s">
        <v>451</v>
      </c>
    </row>
    <row r="8" spans="1:7" s="271" customFormat="1" ht="24.95" customHeight="1" x14ac:dyDescent="0.2">
      <c r="B8" s="271" t="s">
        <v>452</v>
      </c>
    </row>
  </sheetData>
  <sheetProtection password="C88C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11" t="s">
        <v>40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81" t="s">
        <v>38</v>
      </c>
      <c r="C2" s="82"/>
      <c r="D2" s="237" t="s">
        <v>45</v>
      </c>
      <c r="E2" s="238"/>
      <c r="F2" s="238"/>
      <c r="G2" s="238"/>
      <c r="H2" s="238"/>
      <c r="I2" s="238"/>
      <c r="J2" s="239"/>
      <c r="O2" s="2"/>
    </row>
    <row r="3" spans="1:15" ht="23.25" customHeight="1" x14ac:dyDescent="0.2">
      <c r="A3" s="4"/>
      <c r="B3" s="83" t="s">
        <v>43</v>
      </c>
      <c r="C3" s="84"/>
      <c r="D3" s="230" t="s">
        <v>41</v>
      </c>
      <c r="E3" s="231"/>
      <c r="F3" s="231"/>
      <c r="G3" s="231"/>
      <c r="H3" s="231"/>
      <c r="I3" s="231"/>
      <c r="J3" s="23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 t="s">
        <v>46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41"/>
      <c r="E11" s="241"/>
      <c r="F11" s="241"/>
      <c r="G11" s="241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28"/>
      <c r="E12" s="228"/>
      <c r="F12" s="228"/>
      <c r="G12" s="228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29"/>
      <c r="E13" s="229"/>
      <c r="F13" s="229"/>
      <c r="G13" s="229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40"/>
      <c r="F15" s="240"/>
      <c r="G15" s="225"/>
      <c r="H15" s="225"/>
      <c r="I15" s="225" t="s">
        <v>26</v>
      </c>
      <c r="J15" s="226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0"/>
      <c r="F16" s="227"/>
      <c r="G16" s="220"/>
      <c r="H16" s="227"/>
      <c r="I16" s="220">
        <f>SUMIF(F47:F68,A16,I47:I68)+SUMIF(F47:F68,"PSU",I47:I68)</f>
        <v>0</v>
      </c>
      <c r="J16" s="221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0"/>
      <c r="F17" s="227"/>
      <c r="G17" s="220"/>
      <c r="H17" s="227"/>
      <c r="I17" s="220">
        <f>SUMIF(F47:F68,A17,I47:I68)</f>
        <v>0</v>
      </c>
      <c r="J17" s="221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0"/>
      <c r="F18" s="227"/>
      <c r="G18" s="220"/>
      <c r="H18" s="227"/>
      <c r="I18" s="220">
        <f>SUMIF(F47:F68,A18,I47:I68)</f>
        <v>0</v>
      </c>
      <c r="J18" s="221"/>
    </row>
    <row r="19" spans="1:10" ht="23.25" customHeight="1" x14ac:dyDescent="0.2">
      <c r="A19" s="141" t="s">
        <v>96</v>
      </c>
      <c r="B19" s="142" t="s">
        <v>24</v>
      </c>
      <c r="C19" s="58"/>
      <c r="D19" s="59"/>
      <c r="E19" s="220"/>
      <c r="F19" s="227"/>
      <c r="G19" s="220"/>
      <c r="H19" s="227"/>
      <c r="I19" s="220">
        <f>SUMIF(F47:F68,A19,I47:I68)</f>
        <v>0</v>
      </c>
      <c r="J19" s="221"/>
    </row>
    <row r="20" spans="1:10" ht="23.25" customHeight="1" x14ac:dyDescent="0.2">
      <c r="A20" s="141" t="s">
        <v>97</v>
      </c>
      <c r="B20" s="142" t="s">
        <v>25</v>
      </c>
      <c r="C20" s="58"/>
      <c r="D20" s="59"/>
      <c r="E20" s="220"/>
      <c r="F20" s="227"/>
      <c r="G20" s="220"/>
      <c r="H20" s="227"/>
      <c r="I20" s="220">
        <f>SUMIF(F47:F68,A20,I47:I68)</f>
        <v>0</v>
      </c>
      <c r="J20" s="221"/>
    </row>
    <row r="21" spans="1:10" ht="23.25" customHeight="1" x14ac:dyDescent="0.2">
      <c r="A21" s="4"/>
      <c r="B21" s="74" t="s">
        <v>26</v>
      </c>
      <c r="C21" s="75"/>
      <c r="D21" s="76"/>
      <c r="E21" s="222"/>
      <c r="F21" s="223"/>
      <c r="G21" s="222"/>
      <c r="H21" s="223"/>
      <c r="I21" s="222">
        <f>SUM(I16:J20)</f>
        <v>0</v>
      </c>
      <c r="J21" s="233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/>
      <c r="F23" s="61"/>
      <c r="G23" s="218">
        <f>ZakladDPHSniVypocet</f>
        <v>0</v>
      </c>
      <c r="H23" s="219"/>
      <c r="I23" s="219"/>
      <c r="J23" s="62" t="str">
        <f t="shared" ref="J23:J28" si="0">Mena</f>
        <v>CZK</v>
      </c>
    </row>
    <row r="24" spans="1:10" ht="23.25" customHeight="1" x14ac:dyDescent="0.2">
      <c r="A24" s="4"/>
      <c r="B24" s="57"/>
      <c r="C24" s="58"/>
      <c r="D24" s="59"/>
      <c r="E24" s="60"/>
      <c r="F24" s="61"/>
      <c r="G24" s="243"/>
      <c r="H24" s="244"/>
      <c r="I24" s="244"/>
      <c r="J24" s="62"/>
    </row>
    <row r="25" spans="1:10" ht="23.25" customHeight="1" x14ac:dyDescent="0.2">
      <c r="A25" s="4"/>
      <c r="B25" s="57" t="s">
        <v>12</v>
      </c>
      <c r="C25" s="58"/>
      <c r="D25" s="59"/>
      <c r="E25" s="60"/>
      <c r="F25" s="61"/>
      <c r="G25" s="218">
        <f>ZakladDPHZaklVypocet</f>
        <v>0</v>
      </c>
      <c r="H25" s="219"/>
      <c r="I25" s="219"/>
      <c r="J25" s="62" t="str">
        <f t="shared" si="0"/>
        <v>CZK</v>
      </c>
    </row>
    <row r="26" spans="1:10" ht="23.25" customHeight="1" x14ac:dyDescent="0.2">
      <c r="A26" s="4"/>
      <c r="B26" s="49"/>
      <c r="C26" s="22"/>
      <c r="D26" s="18"/>
      <c r="E26" s="43"/>
      <c r="F26" s="44"/>
      <c r="G26" s="214"/>
      <c r="H26" s="215"/>
      <c r="I26" s="215"/>
      <c r="J26" s="56"/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24">
        <f>ZakladDPHSniVypocet+ZakladDPHZaklVypocet</f>
        <v>0</v>
      </c>
      <c r="H28" s="224"/>
      <c r="I28" s="224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17">
        <f>ZakladDPHSni+DPHSni+ZakladDPHZakl+DPHZakl+Zaokrouhleni</f>
        <v>0</v>
      </c>
      <c r="H29" s="217"/>
      <c r="I29" s="217"/>
      <c r="J29" s="119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42927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5"/>
      <c r="D39" s="246"/>
      <c r="E39" s="246"/>
      <c r="F39" s="108">
        <f>' Pol'!AC343</f>
        <v>0</v>
      </c>
      <c r="G39" s="109">
        <f>' Pol'!AD343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7" t="s">
        <v>50</v>
      </c>
      <c r="C40" s="248"/>
      <c r="D40" s="248"/>
      <c r="E40" s="24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52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53</v>
      </c>
      <c r="G46" s="129"/>
      <c r="H46" s="129"/>
      <c r="I46" s="250" t="s">
        <v>26</v>
      </c>
      <c r="J46" s="250"/>
    </row>
    <row r="47" spans="1:10" ht="25.5" customHeight="1" x14ac:dyDescent="0.2">
      <c r="A47" s="122"/>
      <c r="B47" s="130" t="s">
        <v>54</v>
      </c>
      <c r="C47" s="252" t="s">
        <v>55</v>
      </c>
      <c r="D47" s="253"/>
      <c r="E47" s="253"/>
      <c r="F47" s="132" t="s">
        <v>21</v>
      </c>
      <c r="G47" s="133"/>
      <c r="H47" s="133"/>
      <c r="I47" s="251">
        <f>' Pol'!G8</f>
        <v>0</v>
      </c>
      <c r="J47" s="251"/>
    </row>
    <row r="48" spans="1:10" ht="25.5" customHeight="1" x14ac:dyDescent="0.2">
      <c r="A48" s="122"/>
      <c r="B48" s="124" t="s">
        <v>56</v>
      </c>
      <c r="C48" s="235" t="s">
        <v>57</v>
      </c>
      <c r="D48" s="236"/>
      <c r="E48" s="236"/>
      <c r="F48" s="134" t="s">
        <v>21</v>
      </c>
      <c r="G48" s="135"/>
      <c r="H48" s="135"/>
      <c r="I48" s="234">
        <f>' Pol'!G38</f>
        <v>0</v>
      </c>
      <c r="J48" s="234"/>
    </row>
    <row r="49" spans="1:10" ht="25.5" customHeight="1" x14ac:dyDescent="0.2">
      <c r="A49" s="122"/>
      <c r="B49" s="124" t="s">
        <v>58</v>
      </c>
      <c r="C49" s="235" t="s">
        <v>59</v>
      </c>
      <c r="D49" s="236"/>
      <c r="E49" s="236"/>
      <c r="F49" s="134" t="s">
        <v>21</v>
      </c>
      <c r="G49" s="135"/>
      <c r="H49" s="135"/>
      <c r="I49" s="234">
        <f>' Pol'!G41</f>
        <v>0</v>
      </c>
      <c r="J49" s="234"/>
    </row>
    <row r="50" spans="1:10" ht="25.5" customHeight="1" x14ac:dyDescent="0.2">
      <c r="A50" s="122"/>
      <c r="B50" s="124" t="s">
        <v>60</v>
      </c>
      <c r="C50" s="235" t="s">
        <v>61</v>
      </c>
      <c r="D50" s="236"/>
      <c r="E50" s="236"/>
      <c r="F50" s="134" t="s">
        <v>21</v>
      </c>
      <c r="G50" s="135"/>
      <c r="H50" s="135"/>
      <c r="I50" s="234">
        <f>' Pol'!G54</f>
        <v>0</v>
      </c>
      <c r="J50" s="234"/>
    </row>
    <row r="51" spans="1:10" ht="25.5" customHeight="1" x14ac:dyDescent="0.2">
      <c r="A51" s="122"/>
      <c r="B51" s="124" t="s">
        <v>62</v>
      </c>
      <c r="C51" s="235" t="s">
        <v>63</v>
      </c>
      <c r="D51" s="236"/>
      <c r="E51" s="236"/>
      <c r="F51" s="134" t="s">
        <v>21</v>
      </c>
      <c r="G51" s="135"/>
      <c r="H51" s="135"/>
      <c r="I51" s="234">
        <f>' Pol'!G60</f>
        <v>0</v>
      </c>
      <c r="J51" s="234"/>
    </row>
    <row r="52" spans="1:10" ht="25.5" customHeight="1" x14ac:dyDescent="0.2">
      <c r="A52" s="122"/>
      <c r="B52" s="124" t="s">
        <v>64</v>
      </c>
      <c r="C52" s="235" t="s">
        <v>65</v>
      </c>
      <c r="D52" s="236"/>
      <c r="E52" s="236"/>
      <c r="F52" s="134" t="s">
        <v>21</v>
      </c>
      <c r="G52" s="135"/>
      <c r="H52" s="135"/>
      <c r="I52" s="234">
        <f>' Pol'!G72</f>
        <v>0</v>
      </c>
      <c r="J52" s="234"/>
    </row>
    <row r="53" spans="1:10" ht="25.5" customHeight="1" x14ac:dyDescent="0.2">
      <c r="A53" s="122"/>
      <c r="B53" s="124" t="s">
        <v>66</v>
      </c>
      <c r="C53" s="235" t="s">
        <v>67</v>
      </c>
      <c r="D53" s="236"/>
      <c r="E53" s="236"/>
      <c r="F53" s="134" t="s">
        <v>21</v>
      </c>
      <c r="G53" s="135"/>
      <c r="H53" s="135"/>
      <c r="I53" s="234">
        <f>' Pol'!G87</f>
        <v>0</v>
      </c>
      <c r="J53" s="234"/>
    </row>
    <row r="54" spans="1:10" ht="25.5" customHeight="1" x14ac:dyDescent="0.2">
      <c r="A54" s="122"/>
      <c r="B54" s="124" t="s">
        <v>68</v>
      </c>
      <c r="C54" s="235" t="s">
        <v>69</v>
      </c>
      <c r="D54" s="236"/>
      <c r="E54" s="236"/>
      <c r="F54" s="134" t="s">
        <v>21</v>
      </c>
      <c r="G54" s="135"/>
      <c r="H54" s="135"/>
      <c r="I54" s="234">
        <f>' Pol'!G175</f>
        <v>0</v>
      </c>
      <c r="J54" s="234"/>
    </row>
    <row r="55" spans="1:10" ht="25.5" customHeight="1" x14ac:dyDescent="0.2">
      <c r="A55" s="122"/>
      <c r="B55" s="124" t="s">
        <v>70</v>
      </c>
      <c r="C55" s="235" t="s">
        <v>71</v>
      </c>
      <c r="D55" s="236"/>
      <c r="E55" s="236"/>
      <c r="F55" s="134" t="s">
        <v>21</v>
      </c>
      <c r="G55" s="135"/>
      <c r="H55" s="135"/>
      <c r="I55" s="234">
        <f>' Pol'!G189</f>
        <v>0</v>
      </c>
      <c r="J55" s="234"/>
    </row>
    <row r="56" spans="1:10" ht="25.5" customHeight="1" x14ac:dyDescent="0.2">
      <c r="A56" s="122"/>
      <c r="B56" s="124" t="s">
        <v>72</v>
      </c>
      <c r="C56" s="235" t="s">
        <v>73</v>
      </c>
      <c r="D56" s="236"/>
      <c r="E56" s="236"/>
      <c r="F56" s="134" t="s">
        <v>21</v>
      </c>
      <c r="G56" s="135"/>
      <c r="H56" s="135"/>
      <c r="I56" s="234">
        <f>' Pol'!G197</f>
        <v>0</v>
      </c>
      <c r="J56" s="234"/>
    </row>
    <row r="57" spans="1:10" ht="25.5" customHeight="1" x14ac:dyDescent="0.2">
      <c r="A57" s="122"/>
      <c r="B57" s="124" t="s">
        <v>74</v>
      </c>
      <c r="C57" s="235" t="s">
        <v>75</v>
      </c>
      <c r="D57" s="236"/>
      <c r="E57" s="236"/>
      <c r="F57" s="134" t="s">
        <v>21</v>
      </c>
      <c r="G57" s="135"/>
      <c r="H57" s="135"/>
      <c r="I57" s="234">
        <f>' Pol'!G199</f>
        <v>0</v>
      </c>
      <c r="J57" s="234"/>
    </row>
    <row r="58" spans="1:10" ht="25.5" customHeight="1" x14ac:dyDescent="0.2">
      <c r="A58" s="122"/>
      <c r="B58" s="124" t="s">
        <v>76</v>
      </c>
      <c r="C58" s="235" t="s">
        <v>77</v>
      </c>
      <c r="D58" s="236"/>
      <c r="E58" s="236"/>
      <c r="F58" s="134" t="s">
        <v>21</v>
      </c>
      <c r="G58" s="135"/>
      <c r="H58" s="135"/>
      <c r="I58" s="234">
        <f>' Pol'!G205</f>
        <v>0</v>
      </c>
      <c r="J58" s="234"/>
    </row>
    <row r="59" spans="1:10" ht="25.5" customHeight="1" x14ac:dyDescent="0.2">
      <c r="A59" s="122"/>
      <c r="B59" s="124" t="s">
        <v>78</v>
      </c>
      <c r="C59" s="235" t="s">
        <v>79</v>
      </c>
      <c r="D59" s="236"/>
      <c r="E59" s="236"/>
      <c r="F59" s="134" t="s">
        <v>21</v>
      </c>
      <c r="G59" s="135"/>
      <c r="H59" s="135"/>
      <c r="I59" s="234">
        <f>' Pol'!G222</f>
        <v>0</v>
      </c>
      <c r="J59" s="234"/>
    </row>
    <row r="60" spans="1:10" ht="25.5" customHeight="1" x14ac:dyDescent="0.2">
      <c r="A60" s="122"/>
      <c r="B60" s="124" t="s">
        <v>80</v>
      </c>
      <c r="C60" s="235" t="s">
        <v>81</v>
      </c>
      <c r="D60" s="236"/>
      <c r="E60" s="236"/>
      <c r="F60" s="134" t="s">
        <v>21</v>
      </c>
      <c r="G60" s="135"/>
      <c r="H60" s="135"/>
      <c r="I60" s="234">
        <f>' Pol'!G261</f>
        <v>0</v>
      </c>
      <c r="J60" s="234"/>
    </row>
    <row r="61" spans="1:10" ht="25.5" customHeight="1" x14ac:dyDescent="0.2">
      <c r="A61" s="122"/>
      <c r="B61" s="124" t="s">
        <v>82</v>
      </c>
      <c r="C61" s="235" t="s">
        <v>83</v>
      </c>
      <c r="D61" s="236"/>
      <c r="E61" s="236"/>
      <c r="F61" s="134" t="s">
        <v>22</v>
      </c>
      <c r="G61" s="135"/>
      <c r="H61" s="135"/>
      <c r="I61" s="234">
        <f>' Pol'!G264</f>
        <v>0</v>
      </c>
      <c r="J61" s="234"/>
    </row>
    <row r="62" spans="1:10" ht="25.5" customHeight="1" x14ac:dyDescent="0.2">
      <c r="A62" s="122"/>
      <c r="B62" s="124" t="s">
        <v>84</v>
      </c>
      <c r="C62" s="235" t="s">
        <v>85</v>
      </c>
      <c r="D62" s="236"/>
      <c r="E62" s="236"/>
      <c r="F62" s="134" t="s">
        <v>22</v>
      </c>
      <c r="G62" s="135"/>
      <c r="H62" s="135"/>
      <c r="I62" s="234">
        <f>' Pol'!G268</f>
        <v>0</v>
      </c>
      <c r="J62" s="234"/>
    </row>
    <row r="63" spans="1:10" ht="25.5" customHeight="1" x14ac:dyDescent="0.2">
      <c r="A63" s="122"/>
      <c r="B63" s="124" t="s">
        <v>86</v>
      </c>
      <c r="C63" s="235" t="s">
        <v>87</v>
      </c>
      <c r="D63" s="236"/>
      <c r="E63" s="236"/>
      <c r="F63" s="134" t="s">
        <v>22</v>
      </c>
      <c r="G63" s="135"/>
      <c r="H63" s="135"/>
      <c r="I63" s="234">
        <f>' Pol'!G307</f>
        <v>0</v>
      </c>
      <c r="J63" s="234"/>
    </row>
    <row r="64" spans="1:10" ht="25.5" customHeight="1" x14ac:dyDescent="0.2">
      <c r="A64" s="122"/>
      <c r="B64" s="124" t="s">
        <v>88</v>
      </c>
      <c r="C64" s="235" t="s">
        <v>89</v>
      </c>
      <c r="D64" s="236"/>
      <c r="E64" s="236"/>
      <c r="F64" s="134" t="s">
        <v>22</v>
      </c>
      <c r="G64" s="135"/>
      <c r="H64" s="135"/>
      <c r="I64" s="234">
        <f>' Pol'!G314</f>
        <v>0</v>
      </c>
      <c r="J64" s="234"/>
    </row>
    <row r="65" spans="1:10" ht="25.5" customHeight="1" x14ac:dyDescent="0.2">
      <c r="A65" s="122"/>
      <c r="B65" s="124" t="s">
        <v>90</v>
      </c>
      <c r="C65" s="235" t="s">
        <v>91</v>
      </c>
      <c r="D65" s="236"/>
      <c r="E65" s="236"/>
      <c r="F65" s="134" t="s">
        <v>22</v>
      </c>
      <c r="G65" s="135"/>
      <c r="H65" s="135"/>
      <c r="I65" s="234">
        <f>' Pol'!G319</f>
        <v>0</v>
      </c>
      <c r="J65" s="234"/>
    </row>
    <row r="66" spans="1:10" ht="25.5" customHeight="1" x14ac:dyDescent="0.2">
      <c r="A66" s="122"/>
      <c r="B66" s="124" t="s">
        <v>92</v>
      </c>
      <c r="C66" s="235" t="s">
        <v>93</v>
      </c>
      <c r="D66" s="236"/>
      <c r="E66" s="236"/>
      <c r="F66" s="134" t="s">
        <v>22</v>
      </c>
      <c r="G66" s="135"/>
      <c r="H66" s="135"/>
      <c r="I66" s="234">
        <f>' Pol'!G333</f>
        <v>0</v>
      </c>
      <c r="J66" s="234"/>
    </row>
    <row r="67" spans="1:10" ht="25.5" customHeight="1" x14ac:dyDescent="0.2">
      <c r="A67" s="122"/>
      <c r="B67" s="124" t="s">
        <v>94</v>
      </c>
      <c r="C67" s="235" t="s">
        <v>95</v>
      </c>
      <c r="D67" s="236"/>
      <c r="E67" s="236"/>
      <c r="F67" s="134" t="s">
        <v>23</v>
      </c>
      <c r="G67" s="135"/>
      <c r="H67" s="135"/>
      <c r="I67" s="234">
        <f>' Pol'!G337</f>
        <v>0</v>
      </c>
      <c r="J67" s="234"/>
    </row>
    <row r="68" spans="1:10" ht="25.5" customHeight="1" x14ac:dyDescent="0.2">
      <c r="A68" s="122"/>
      <c r="B68" s="131" t="s">
        <v>96</v>
      </c>
      <c r="C68" s="255" t="s">
        <v>24</v>
      </c>
      <c r="D68" s="256"/>
      <c r="E68" s="256"/>
      <c r="F68" s="136" t="s">
        <v>96</v>
      </c>
      <c r="G68" s="137"/>
      <c r="H68" s="137"/>
      <c r="I68" s="254">
        <f>' Pol'!G339</f>
        <v>0</v>
      </c>
      <c r="J68" s="254"/>
    </row>
    <row r="69" spans="1:10" ht="25.5" customHeight="1" x14ac:dyDescent="0.2">
      <c r="A69" s="123"/>
      <c r="B69" s="127" t="s">
        <v>1</v>
      </c>
      <c r="C69" s="127"/>
      <c r="D69" s="128"/>
      <c r="E69" s="128"/>
      <c r="F69" s="138"/>
      <c r="G69" s="139"/>
      <c r="H69" s="139"/>
      <c r="I69" s="257">
        <f>SUM(I47:I68)</f>
        <v>0</v>
      </c>
      <c r="J69" s="257"/>
    </row>
    <row r="70" spans="1:10" x14ac:dyDescent="0.2">
      <c r="F70" s="140"/>
      <c r="G70" s="96"/>
      <c r="H70" s="140"/>
      <c r="I70" s="96"/>
      <c r="J70" s="96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</sheetData>
  <sheetProtection password="C88C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I67:J67"/>
    <mergeCell ref="C67:E67"/>
    <mergeCell ref="I68:J68"/>
    <mergeCell ref="C68:E68"/>
    <mergeCell ref="I69:J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79" t="s">
        <v>39</v>
      </c>
      <c r="B2" s="78"/>
      <c r="C2" s="260"/>
      <c r="D2" s="260"/>
      <c r="E2" s="260"/>
      <c r="F2" s="260"/>
      <c r="G2" s="261"/>
    </row>
    <row r="3" spans="1:7" ht="24.95" hidden="1" customHeight="1" x14ac:dyDescent="0.2">
      <c r="A3" s="79" t="s">
        <v>7</v>
      </c>
      <c r="B3" s="78"/>
      <c r="C3" s="260"/>
      <c r="D3" s="260"/>
      <c r="E3" s="260"/>
      <c r="F3" s="260"/>
      <c r="G3" s="261"/>
    </row>
    <row r="4" spans="1:7" ht="24.95" hidden="1" customHeight="1" x14ac:dyDescent="0.2">
      <c r="A4" s="79" t="s">
        <v>8</v>
      </c>
      <c r="B4" s="78"/>
      <c r="C4" s="260"/>
      <c r="D4" s="260"/>
      <c r="E4" s="260"/>
      <c r="F4" s="260"/>
      <c r="G4" s="26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48"/>
  <sheetViews>
    <sheetView tabSelected="1" topLeftCell="A306" workbookViewId="0">
      <selection activeCell="AQ312" sqref="AQ31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99</v>
      </c>
    </row>
    <row r="2" spans="1:60" ht="24.95" customHeight="1" x14ac:dyDescent="0.2">
      <c r="A2" s="145" t="s">
        <v>98</v>
      </c>
      <c r="B2" s="143"/>
      <c r="C2" s="263" t="s">
        <v>45</v>
      </c>
      <c r="D2" s="264"/>
      <c r="E2" s="264"/>
      <c r="F2" s="264"/>
      <c r="G2" s="265"/>
      <c r="AE2" t="s">
        <v>100</v>
      </c>
    </row>
    <row r="3" spans="1:60" ht="24.95" customHeight="1" x14ac:dyDescent="0.2">
      <c r="A3" s="146" t="s">
        <v>7</v>
      </c>
      <c r="B3" s="144"/>
      <c r="C3" s="266" t="s">
        <v>41</v>
      </c>
      <c r="D3" s="267"/>
      <c r="E3" s="267"/>
      <c r="F3" s="267"/>
      <c r="G3" s="268"/>
      <c r="AE3" t="s">
        <v>101</v>
      </c>
    </row>
    <row r="4" spans="1:60" ht="24.95" hidden="1" customHeight="1" x14ac:dyDescent="0.2">
      <c r="A4" s="146" t="s">
        <v>8</v>
      </c>
      <c r="B4" s="144"/>
      <c r="C4" s="266"/>
      <c r="D4" s="267"/>
      <c r="E4" s="267"/>
      <c r="F4" s="267"/>
      <c r="G4" s="268"/>
      <c r="AE4" t="s">
        <v>102</v>
      </c>
    </row>
    <row r="5" spans="1:60" hidden="1" x14ac:dyDescent="0.2">
      <c r="A5" s="147" t="s">
        <v>103</v>
      </c>
      <c r="B5" s="148"/>
      <c r="C5" s="149"/>
      <c r="D5" s="150"/>
      <c r="E5" s="150"/>
      <c r="F5" s="150"/>
      <c r="G5" s="151"/>
      <c r="AE5" t="s">
        <v>104</v>
      </c>
    </row>
    <row r="7" spans="1:60" ht="38.25" x14ac:dyDescent="0.2">
      <c r="A7" s="156" t="s">
        <v>105</v>
      </c>
      <c r="B7" s="157" t="s">
        <v>106</v>
      </c>
      <c r="C7" s="157" t="s">
        <v>107</v>
      </c>
      <c r="D7" s="156" t="s">
        <v>108</v>
      </c>
      <c r="E7" s="156" t="s">
        <v>109</v>
      </c>
      <c r="F7" s="152" t="s">
        <v>110</v>
      </c>
      <c r="G7" s="177" t="s">
        <v>26</v>
      </c>
      <c r="H7" s="178" t="s">
        <v>27</v>
      </c>
      <c r="I7" s="178" t="s">
        <v>111</v>
      </c>
      <c r="J7" s="178" t="s">
        <v>28</v>
      </c>
      <c r="K7" s="178" t="s">
        <v>112</v>
      </c>
      <c r="L7" s="178" t="s">
        <v>113</v>
      </c>
      <c r="M7" s="178" t="s">
        <v>114</v>
      </c>
      <c r="N7" s="178" t="s">
        <v>115</v>
      </c>
      <c r="O7" s="178" t="s">
        <v>116</v>
      </c>
      <c r="P7" s="178" t="s">
        <v>117</v>
      </c>
      <c r="Q7" s="178" t="s">
        <v>118</v>
      </c>
      <c r="R7" s="178" t="s">
        <v>119</v>
      </c>
      <c r="S7" s="178" t="s">
        <v>120</v>
      </c>
      <c r="T7" s="178" t="s">
        <v>121</v>
      </c>
      <c r="U7" s="159" t="s">
        <v>122</v>
      </c>
    </row>
    <row r="8" spans="1:60" x14ac:dyDescent="0.2">
      <c r="A8" s="179" t="s">
        <v>123</v>
      </c>
      <c r="B8" s="180" t="s">
        <v>54</v>
      </c>
      <c r="C8" s="181" t="s">
        <v>55</v>
      </c>
      <c r="D8" s="182"/>
      <c r="E8" s="183"/>
      <c r="F8" s="184"/>
      <c r="G8" s="184">
        <f>SUMIF(AE9:AE37,"&lt;&gt;NOR",G9:G37)</f>
        <v>0</v>
      </c>
      <c r="H8" s="184"/>
      <c r="I8" s="184">
        <f>SUM(I9:I37)</f>
        <v>0</v>
      </c>
      <c r="J8" s="184"/>
      <c r="K8" s="184">
        <f>SUM(K9:K37)</f>
        <v>0</v>
      </c>
      <c r="L8" s="184"/>
      <c r="M8" s="184">
        <f>SUM(M9:M37)</f>
        <v>0</v>
      </c>
      <c r="N8" s="158"/>
      <c r="O8" s="158">
        <f>SUM(O9:O37)</f>
        <v>3.0000000000000001E-3</v>
      </c>
      <c r="P8" s="158"/>
      <c r="Q8" s="158">
        <f>SUM(Q9:Q37)</f>
        <v>0</v>
      </c>
      <c r="R8" s="158"/>
      <c r="S8" s="158"/>
      <c r="T8" s="179"/>
      <c r="U8" s="158">
        <f>SUM(U9:U37)</f>
        <v>68.259999999999991</v>
      </c>
      <c r="AE8" t="s">
        <v>124</v>
      </c>
    </row>
    <row r="9" spans="1:60" outlineLevel="1" x14ac:dyDescent="0.2">
      <c r="A9" s="154">
        <v>1</v>
      </c>
      <c r="B9" s="160" t="s">
        <v>125</v>
      </c>
      <c r="C9" s="196" t="s">
        <v>126</v>
      </c>
      <c r="D9" s="162" t="s">
        <v>127</v>
      </c>
      <c r="E9" s="170">
        <v>6.12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2.33</v>
      </c>
      <c r="U9" s="163">
        <f>ROUND(E9*T9,2)</f>
        <v>14.26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0"/>
      <c r="C10" s="197" t="s">
        <v>129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130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7" t="s">
        <v>131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132</v>
      </c>
      <c r="D12" s="166"/>
      <c r="E12" s="172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130</v>
      </c>
      <c r="AF12" s="153">
        <v>2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9" t="s">
        <v>133</v>
      </c>
      <c r="D13" s="166"/>
      <c r="E13" s="172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130</v>
      </c>
      <c r="AF13" s="153">
        <v>2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9" t="s">
        <v>134</v>
      </c>
      <c r="D14" s="166"/>
      <c r="E14" s="172">
        <v>0.18</v>
      </c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130</v>
      </c>
      <c r="AF14" s="153">
        <v>2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9" t="s">
        <v>135</v>
      </c>
      <c r="D15" s="166"/>
      <c r="E15" s="172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130</v>
      </c>
      <c r="AF15" s="153">
        <v>2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9" t="s">
        <v>136</v>
      </c>
      <c r="D16" s="166"/>
      <c r="E16" s="172">
        <v>1.5387</v>
      </c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130</v>
      </c>
      <c r="AF16" s="153">
        <v>2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9" t="s">
        <v>137</v>
      </c>
      <c r="D17" s="166"/>
      <c r="E17" s="172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130</v>
      </c>
      <c r="AF17" s="153">
        <v>2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9" t="s">
        <v>138</v>
      </c>
      <c r="D18" s="166"/>
      <c r="E18" s="172">
        <v>1.1105</v>
      </c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130</v>
      </c>
      <c r="AF18" s="153">
        <v>2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9" t="s">
        <v>139</v>
      </c>
      <c r="D19" s="166"/>
      <c r="E19" s="172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130</v>
      </c>
      <c r="AF19" s="153">
        <v>2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9" t="s">
        <v>140</v>
      </c>
      <c r="D20" s="166"/>
      <c r="E20" s="172">
        <v>3.1349999999999998</v>
      </c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130</v>
      </c>
      <c r="AF20" s="153">
        <v>2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9" t="s">
        <v>141</v>
      </c>
      <c r="D21" s="166"/>
      <c r="E21" s="172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130</v>
      </c>
      <c r="AF21" s="153">
        <v>2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9" t="s">
        <v>142</v>
      </c>
      <c r="D22" s="166"/>
      <c r="E22" s="172">
        <v>0.156</v>
      </c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130</v>
      </c>
      <c r="AF22" s="153">
        <v>2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143</v>
      </c>
      <c r="D23" s="166"/>
      <c r="E23" s="172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7" t="s">
        <v>144</v>
      </c>
      <c r="D24" s="165"/>
      <c r="E24" s="171">
        <v>6.12</v>
      </c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130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2</v>
      </c>
      <c r="B25" s="160" t="s">
        <v>145</v>
      </c>
      <c r="C25" s="196" t="s">
        <v>146</v>
      </c>
      <c r="D25" s="162" t="s">
        <v>127</v>
      </c>
      <c r="E25" s="170">
        <v>40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0.3</v>
      </c>
      <c r="U25" s="163">
        <f>ROUND(E25*T25,2)</f>
        <v>12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147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/>
      <c r="B26" s="160"/>
      <c r="C26" s="197" t="s">
        <v>148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0"/>
      <c r="C27" s="197" t="s">
        <v>149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132</v>
      </c>
      <c r="D28" s="166"/>
      <c r="E28" s="172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130</v>
      </c>
      <c r="AF28" s="153">
        <v>2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9" t="s">
        <v>150</v>
      </c>
      <c r="D29" s="166"/>
      <c r="E29" s="172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130</v>
      </c>
      <c r="AF29" s="153">
        <v>2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9" t="s">
        <v>151</v>
      </c>
      <c r="D30" s="166"/>
      <c r="E30" s="172">
        <v>10</v>
      </c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130</v>
      </c>
      <c r="AF30" s="153">
        <v>2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9" t="s">
        <v>152</v>
      </c>
      <c r="D31" s="166"/>
      <c r="E31" s="172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130</v>
      </c>
      <c r="AF31" s="153">
        <v>2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9" t="s">
        <v>153</v>
      </c>
      <c r="D32" s="166"/>
      <c r="E32" s="172">
        <v>30</v>
      </c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130</v>
      </c>
      <c r="AF32" s="153">
        <v>2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143</v>
      </c>
      <c r="D33" s="166"/>
      <c r="E33" s="172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130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7" t="s">
        <v>154</v>
      </c>
      <c r="D34" s="165"/>
      <c r="E34" s="171">
        <v>40</v>
      </c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130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3</v>
      </c>
      <c r="B35" s="160" t="s">
        <v>155</v>
      </c>
      <c r="C35" s="196" t="s">
        <v>156</v>
      </c>
      <c r="D35" s="162" t="s">
        <v>157</v>
      </c>
      <c r="E35" s="170">
        <v>100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63">
        <v>3.0000000000000001E-5</v>
      </c>
      <c r="O35" s="163">
        <f>ROUND(E35*N35,5)</f>
        <v>3.0000000000000001E-3</v>
      </c>
      <c r="P35" s="163">
        <v>0</v>
      </c>
      <c r="Q35" s="163">
        <f>ROUND(E35*P35,5)</f>
        <v>0</v>
      </c>
      <c r="R35" s="163"/>
      <c r="S35" s="163"/>
      <c r="T35" s="164">
        <v>0.42</v>
      </c>
      <c r="U35" s="163">
        <f>ROUND(E35*T35,2)</f>
        <v>42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147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/>
      <c r="B36" s="160"/>
      <c r="C36" s="197" t="s">
        <v>158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130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7" t="s">
        <v>159</v>
      </c>
      <c r="D37" s="165"/>
      <c r="E37" s="171">
        <v>100</v>
      </c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130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123</v>
      </c>
      <c r="B38" s="161" t="s">
        <v>56</v>
      </c>
      <c r="C38" s="200" t="s">
        <v>57</v>
      </c>
      <c r="D38" s="167"/>
      <c r="E38" s="173"/>
      <c r="F38" s="176"/>
      <c r="G38" s="176">
        <f>SUMIF(AE39:AE40,"&lt;&gt;NOR",G39:G40)</f>
        <v>0</v>
      </c>
      <c r="H38" s="176"/>
      <c r="I38" s="176">
        <f>SUM(I39:I40)</f>
        <v>0</v>
      </c>
      <c r="J38" s="176"/>
      <c r="K38" s="176">
        <f>SUM(K39:K40)</f>
        <v>0</v>
      </c>
      <c r="L38" s="176"/>
      <c r="M38" s="176">
        <f>SUM(M39:M40)</f>
        <v>0</v>
      </c>
      <c r="N38" s="168"/>
      <c r="O38" s="168">
        <f>SUM(O39:O40)</f>
        <v>0</v>
      </c>
      <c r="P38" s="168"/>
      <c r="Q38" s="168">
        <f>SUM(Q39:Q40)</f>
        <v>0</v>
      </c>
      <c r="R38" s="168"/>
      <c r="S38" s="168"/>
      <c r="T38" s="169"/>
      <c r="U38" s="168">
        <f>SUM(U39:U40)</f>
        <v>0</v>
      </c>
      <c r="AE38" t="s">
        <v>124</v>
      </c>
    </row>
    <row r="39" spans="1:60" ht="22.5" outlineLevel="1" x14ac:dyDescent="0.2">
      <c r="A39" s="154">
        <v>4</v>
      </c>
      <c r="B39" s="160" t="s">
        <v>160</v>
      </c>
      <c r="C39" s="196" t="s">
        <v>161</v>
      </c>
      <c r="D39" s="162" t="s">
        <v>162</v>
      </c>
      <c r="E39" s="170">
        <v>8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128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7" t="s">
        <v>163</v>
      </c>
      <c r="D40" s="165"/>
      <c r="E40" s="171">
        <v>8</v>
      </c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130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123</v>
      </c>
      <c r="B41" s="161" t="s">
        <v>58</v>
      </c>
      <c r="C41" s="200" t="s">
        <v>59</v>
      </c>
      <c r="D41" s="167"/>
      <c r="E41" s="173"/>
      <c r="F41" s="176"/>
      <c r="G41" s="176">
        <f>SUMIF(AE42:AE53,"&lt;&gt;NOR",G42:G53)</f>
        <v>0</v>
      </c>
      <c r="H41" s="176"/>
      <c r="I41" s="176">
        <f>SUM(I42:I53)</f>
        <v>0</v>
      </c>
      <c r="J41" s="176"/>
      <c r="K41" s="176">
        <f>SUM(K42:K53)</f>
        <v>0</v>
      </c>
      <c r="L41" s="176"/>
      <c r="M41" s="176">
        <f>SUM(M42:M53)</f>
        <v>0</v>
      </c>
      <c r="N41" s="168"/>
      <c r="O41" s="168">
        <f>SUM(O42:O53)</f>
        <v>3.10724</v>
      </c>
      <c r="P41" s="168"/>
      <c r="Q41" s="168">
        <f>SUM(Q42:Q53)</f>
        <v>0</v>
      </c>
      <c r="R41" s="168"/>
      <c r="S41" s="168"/>
      <c r="T41" s="169"/>
      <c r="U41" s="168">
        <f>SUM(U42:U53)</f>
        <v>9.7199999999999989</v>
      </c>
      <c r="AE41" t="s">
        <v>124</v>
      </c>
    </row>
    <row r="42" spans="1:60" outlineLevel="1" x14ac:dyDescent="0.2">
      <c r="A42" s="154">
        <v>5</v>
      </c>
      <c r="B42" s="160" t="s">
        <v>164</v>
      </c>
      <c r="C42" s="196" t="s">
        <v>165</v>
      </c>
      <c r="D42" s="162" t="s">
        <v>157</v>
      </c>
      <c r="E42" s="170">
        <v>2.4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63">
        <v>0.50299000000000005</v>
      </c>
      <c r="O42" s="163">
        <f>ROUND(E42*N42,5)</f>
        <v>1.2071799999999999</v>
      </c>
      <c r="P42" s="163">
        <v>0</v>
      </c>
      <c r="Q42" s="163">
        <f>ROUND(E42*P42,5)</f>
        <v>0</v>
      </c>
      <c r="R42" s="163"/>
      <c r="S42" s="163"/>
      <c r="T42" s="164">
        <v>2.2400000000000002</v>
      </c>
      <c r="U42" s="163">
        <f>ROUND(E42*T42,2)</f>
        <v>5.38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7" t="s">
        <v>166</v>
      </c>
      <c r="D43" s="165"/>
      <c r="E43" s="171"/>
      <c r="F43" s="175"/>
      <c r="G43" s="175"/>
      <c r="H43" s="175"/>
      <c r="I43" s="175"/>
      <c r="J43" s="175"/>
      <c r="K43" s="175"/>
      <c r="L43" s="175"/>
      <c r="M43" s="175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130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7" t="s">
        <v>167</v>
      </c>
      <c r="D44" s="165"/>
      <c r="E44" s="171">
        <v>2.4</v>
      </c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130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6</v>
      </c>
      <c r="B45" s="160" t="s">
        <v>168</v>
      </c>
      <c r="C45" s="196" t="s">
        <v>169</v>
      </c>
      <c r="D45" s="162" t="s">
        <v>157</v>
      </c>
      <c r="E45" s="170">
        <v>0.48299999999999998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63">
        <v>5.3999999999999999E-2</v>
      </c>
      <c r="O45" s="163">
        <f>ROUND(E45*N45,5)</f>
        <v>2.6079999999999999E-2</v>
      </c>
      <c r="P45" s="163">
        <v>0</v>
      </c>
      <c r="Q45" s="163">
        <f>ROUND(E45*P45,5)</f>
        <v>0</v>
      </c>
      <c r="R45" s="163"/>
      <c r="S45" s="163"/>
      <c r="T45" s="164">
        <v>0.61</v>
      </c>
      <c r="U45" s="163">
        <f>ROUND(E45*T45,2)</f>
        <v>0.28999999999999998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7" t="s">
        <v>170</v>
      </c>
      <c r="D46" s="165"/>
      <c r="E46" s="171"/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130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7" t="s">
        <v>171</v>
      </c>
      <c r="D47" s="165"/>
      <c r="E47" s="171">
        <v>0.48299999999999998</v>
      </c>
      <c r="F47" s="175"/>
      <c r="G47" s="175"/>
      <c r="H47" s="175"/>
      <c r="I47" s="175"/>
      <c r="J47" s="175"/>
      <c r="K47" s="175"/>
      <c r="L47" s="175"/>
      <c r="M47" s="175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130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7</v>
      </c>
      <c r="B48" s="160" t="s">
        <v>172</v>
      </c>
      <c r="C48" s="196" t="s">
        <v>173</v>
      </c>
      <c r="D48" s="162" t="s">
        <v>157</v>
      </c>
      <c r="E48" s="170">
        <v>1.98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63">
        <v>0.58250000000000002</v>
      </c>
      <c r="O48" s="163">
        <f>ROUND(E48*N48,5)</f>
        <v>1.1533500000000001</v>
      </c>
      <c r="P48" s="163">
        <v>0</v>
      </c>
      <c r="Q48" s="163">
        <f>ROUND(E48*P48,5)</f>
        <v>0</v>
      </c>
      <c r="R48" s="163"/>
      <c r="S48" s="163"/>
      <c r="T48" s="164">
        <v>1.9</v>
      </c>
      <c r="U48" s="163">
        <f>ROUND(E48*T48,2)</f>
        <v>3.76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147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0"/>
      <c r="C49" s="197" t="s">
        <v>174</v>
      </c>
      <c r="D49" s="165"/>
      <c r="E49" s="171"/>
      <c r="F49" s="175"/>
      <c r="G49" s="175"/>
      <c r="H49" s="175"/>
      <c r="I49" s="175"/>
      <c r="J49" s="175"/>
      <c r="K49" s="175"/>
      <c r="L49" s="175"/>
      <c r="M49" s="175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130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7" t="s">
        <v>175</v>
      </c>
      <c r="D50" s="165"/>
      <c r="E50" s="171">
        <v>1.98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130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8</v>
      </c>
      <c r="B51" s="160" t="s">
        <v>176</v>
      </c>
      <c r="C51" s="196" t="s">
        <v>177</v>
      </c>
      <c r="D51" s="162" t="s">
        <v>127</v>
      </c>
      <c r="E51" s="170">
        <v>0.38400000000000001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63">
        <v>1.87663</v>
      </c>
      <c r="O51" s="163">
        <f>ROUND(E51*N51,5)</f>
        <v>0.72062999999999999</v>
      </c>
      <c r="P51" s="163">
        <v>0</v>
      </c>
      <c r="Q51" s="163">
        <f>ROUND(E51*P51,5)</f>
        <v>0</v>
      </c>
      <c r="R51" s="163"/>
      <c r="S51" s="163"/>
      <c r="T51" s="164">
        <v>0.76</v>
      </c>
      <c r="U51" s="163">
        <f>ROUND(E51*T51,2)</f>
        <v>0.28999999999999998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147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7" t="s">
        <v>178</v>
      </c>
      <c r="D52" s="165"/>
      <c r="E52" s="171"/>
      <c r="F52" s="175"/>
      <c r="G52" s="175"/>
      <c r="H52" s="175"/>
      <c r="I52" s="175"/>
      <c r="J52" s="175"/>
      <c r="K52" s="175"/>
      <c r="L52" s="175"/>
      <c r="M52" s="175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130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7" t="s">
        <v>179</v>
      </c>
      <c r="D53" s="165"/>
      <c r="E53" s="171">
        <v>0.38400000000000001</v>
      </c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130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123</v>
      </c>
      <c r="B54" s="161" t="s">
        <v>60</v>
      </c>
      <c r="C54" s="200" t="s">
        <v>61</v>
      </c>
      <c r="D54" s="167"/>
      <c r="E54" s="173"/>
      <c r="F54" s="176"/>
      <c r="G54" s="176">
        <f>SUMIF(AE55:AE59,"&lt;&gt;NOR",G55:G59)</f>
        <v>0</v>
      </c>
      <c r="H54" s="176"/>
      <c r="I54" s="176">
        <f>SUM(I55:I59)</f>
        <v>0</v>
      </c>
      <c r="J54" s="176"/>
      <c r="K54" s="176">
        <f>SUM(K55:K59)</f>
        <v>0</v>
      </c>
      <c r="L54" s="176"/>
      <c r="M54" s="176">
        <f>SUM(M55:M59)</f>
        <v>0</v>
      </c>
      <c r="N54" s="168"/>
      <c r="O54" s="168">
        <f>SUM(O55:O59)</f>
        <v>0.25821</v>
      </c>
      <c r="P54" s="168"/>
      <c r="Q54" s="168">
        <f>SUM(Q55:Q59)</f>
        <v>0</v>
      </c>
      <c r="R54" s="168"/>
      <c r="S54" s="168"/>
      <c r="T54" s="169"/>
      <c r="U54" s="168">
        <f>SUM(U55:U59)</f>
        <v>2.13</v>
      </c>
      <c r="AE54" t="s">
        <v>124</v>
      </c>
    </row>
    <row r="55" spans="1:60" outlineLevel="1" x14ac:dyDescent="0.2">
      <c r="A55" s="154">
        <v>9</v>
      </c>
      <c r="B55" s="160" t="s">
        <v>180</v>
      </c>
      <c r="C55" s="196" t="s">
        <v>181</v>
      </c>
      <c r="D55" s="162" t="s">
        <v>162</v>
      </c>
      <c r="E55" s="170">
        <v>2.2000000000000002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63">
        <v>0.11737</v>
      </c>
      <c r="O55" s="163">
        <f>ROUND(E55*N55,5)</f>
        <v>0.25821</v>
      </c>
      <c r="P55" s="163">
        <v>0</v>
      </c>
      <c r="Q55" s="163">
        <f>ROUND(E55*P55,5)</f>
        <v>0</v>
      </c>
      <c r="R55" s="163"/>
      <c r="S55" s="163"/>
      <c r="T55" s="164">
        <v>0.97</v>
      </c>
      <c r="U55" s="163">
        <f>ROUND(E55*T55,2)</f>
        <v>2.13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147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7" t="s">
        <v>182</v>
      </c>
      <c r="D56" s="165"/>
      <c r="E56" s="171"/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130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197" t="s">
        <v>183</v>
      </c>
      <c r="D57" s="165"/>
      <c r="E57" s="171">
        <v>1.2</v>
      </c>
      <c r="F57" s="175"/>
      <c r="G57" s="175"/>
      <c r="H57" s="175"/>
      <c r="I57" s="175"/>
      <c r="J57" s="175"/>
      <c r="K57" s="175"/>
      <c r="L57" s="175"/>
      <c r="M57" s="175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130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7" t="s">
        <v>184</v>
      </c>
      <c r="D58" s="165"/>
      <c r="E58" s="171"/>
      <c r="F58" s="175"/>
      <c r="G58" s="175"/>
      <c r="H58" s="175"/>
      <c r="I58" s="175"/>
      <c r="J58" s="175"/>
      <c r="K58" s="175"/>
      <c r="L58" s="175"/>
      <c r="M58" s="175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130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7" t="s">
        <v>185</v>
      </c>
      <c r="D59" s="165"/>
      <c r="E59" s="171">
        <v>1</v>
      </c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130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x14ac:dyDescent="0.2">
      <c r="A60" s="155" t="s">
        <v>123</v>
      </c>
      <c r="B60" s="161" t="s">
        <v>62</v>
      </c>
      <c r="C60" s="200" t="s">
        <v>63</v>
      </c>
      <c r="D60" s="167"/>
      <c r="E60" s="173"/>
      <c r="F60" s="176"/>
      <c r="G60" s="176">
        <f>SUMIF(AE61:AE71,"&lt;&gt;NOR",G61:G71)</f>
        <v>0</v>
      </c>
      <c r="H60" s="176"/>
      <c r="I60" s="176">
        <f>SUM(I61:I71)</f>
        <v>0</v>
      </c>
      <c r="J60" s="176"/>
      <c r="K60" s="176">
        <f>SUM(K61:K71)</f>
        <v>0</v>
      </c>
      <c r="L60" s="176"/>
      <c r="M60" s="176">
        <f>SUM(M61:M71)</f>
        <v>0</v>
      </c>
      <c r="N60" s="168"/>
      <c r="O60" s="168">
        <f>SUM(O61:O71)</f>
        <v>99.794399999999996</v>
      </c>
      <c r="P60" s="168"/>
      <c r="Q60" s="168">
        <f>SUM(Q61:Q71)</f>
        <v>0</v>
      </c>
      <c r="R60" s="168"/>
      <c r="S60" s="168"/>
      <c r="T60" s="169"/>
      <c r="U60" s="168">
        <f>SUM(U61:U71)</f>
        <v>115.33000000000001</v>
      </c>
      <c r="AE60" t="s">
        <v>124</v>
      </c>
    </row>
    <row r="61" spans="1:60" ht="22.5" outlineLevel="1" x14ac:dyDescent="0.2">
      <c r="A61" s="154">
        <v>10</v>
      </c>
      <c r="B61" s="160" t="s">
        <v>186</v>
      </c>
      <c r="C61" s="196" t="s">
        <v>187</v>
      </c>
      <c r="D61" s="162" t="s">
        <v>157</v>
      </c>
      <c r="E61" s="170">
        <v>129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63">
        <v>0.58020000000000005</v>
      </c>
      <c r="O61" s="163">
        <f>ROUND(E61*N61,5)</f>
        <v>74.845799999999997</v>
      </c>
      <c r="P61" s="163">
        <v>0</v>
      </c>
      <c r="Q61" s="163">
        <f>ROUND(E61*P61,5)</f>
        <v>0</v>
      </c>
      <c r="R61" s="163"/>
      <c r="S61" s="163"/>
      <c r="T61" s="164">
        <v>0.67</v>
      </c>
      <c r="U61" s="163">
        <f>ROUND(E61*T61,2)</f>
        <v>86.43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7" t="s">
        <v>188</v>
      </c>
      <c r="D62" s="165"/>
      <c r="E62" s="171">
        <v>129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130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198" t="s">
        <v>132</v>
      </c>
      <c r="D63" s="166"/>
      <c r="E63" s="172"/>
      <c r="F63" s="175"/>
      <c r="G63" s="175"/>
      <c r="H63" s="175"/>
      <c r="I63" s="175"/>
      <c r="J63" s="175"/>
      <c r="K63" s="175"/>
      <c r="L63" s="175"/>
      <c r="M63" s="175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130</v>
      </c>
      <c r="AF63" s="153">
        <v>2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199" t="s">
        <v>189</v>
      </c>
      <c r="D64" s="166"/>
      <c r="E64" s="172">
        <v>47.587499999999999</v>
      </c>
      <c r="F64" s="175"/>
      <c r="G64" s="175"/>
      <c r="H64" s="175"/>
      <c r="I64" s="175"/>
      <c r="J64" s="175"/>
      <c r="K64" s="175"/>
      <c r="L64" s="175"/>
      <c r="M64" s="175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130</v>
      </c>
      <c r="AF64" s="153">
        <v>2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0"/>
      <c r="C65" s="199" t="s">
        <v>190</v>
      </c>
      <c r="D65" s="166"/>
      <c r="E65" s="172">
        <v>2</v>
      </c>
      <c r="F65" s="175"/>
      <c r="G65" s="175"/>
      <c r="H65" s="175"/>
      <c r="I65" s="175"/>
      <c r="J65" s="175"/>
      <c r="K65" s="175"/>
      <c r="L65" s="175"/>
      <c r="M65" s="175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130</v>
      </c>
      <c r="AF65" s="153">
        <v>2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9" t="s">
        <v>191</v>
      </c>
      <c r="D66" s="166"/>
      <c r="E66" s="172">
        <v>79.334999999999994</v>
      </c>
      <c r="F66" s="175"/>
      <c r="G66" s="175"/>
      <c r="H66" s="175"/>
      <c r="I66" s="175"/>
      <c r="J66" s="175"/>
      <c r="K66" s="175"/>
      <c r="L66" s="175"/>
      <c r="M66" s="175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130</v>
      </c>
      <c r="AF66" s="153">
        <v>2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8" t="s">
        <v>143</v>
      </c>
      <c r="D67" s="166"/>
      <c r="E67" s="172"/>
      <c r="F67" s="175"/>
      <c r="G67" s="175"/>
      <c r="H67" s="175"/>
      <c r="I67" s="175"/>
      <c r="J67" s="175"/>
      <c r="K67" s="175"/>
      <c r="L67" s="175"/>
      <c r="M67" s="175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130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/>
      <c r="B68" s="160"/>
      <c r="C68" s="197" t="s">
        <v>192</v>
      </c>
      <c r="D68" s="165"/>
      <c r="E68" s="171"/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130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197" t="s">
        <v>193</v>
      </c>
      <c r="D69" s="165"/>
      <c r="E69" s="171"/>
      <c r="F69" s="175"/>
      <c r="G69" s="175"/>
      <c r="H69" s="175"/>
      <c r="I69" s="175"/>
      <c r="J69" s="175"/>
      <c r="K69" s="175"/>
      <c r="L69" s="175"/>
      <c r="M69" s="175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130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11</v>
      </c>
      <c r="B70" s="160" t="s">
        <v>194</v>
      </c>
      <c r="C70" s="196" t="s">
        <v>195</v>
      </c>
      <c r="D70" s="162" t="s">
        <v>157</v>
      </c>
      <c r="E70" s="170">
        <v>43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63">
        <v>0.58020000000000005</v>
      </c>
      <c r="O70" s="163">
        <f>ROUND(E70*N70,5)</f>
        <v>24.948599999999999</v>
      </c>
      <c r="P70" s="163">
        <v>0</v>
      </c>
      <c r="Q70" s="163">
        <f>ROUND(E70*P70,5)</f>
        <v>0</v>
      </c>
      <c r="R70" s="163"/>
      <c r="S70" s="163"/>
      <c r="T70" s="164">
        <v>0.67200000000000004</v>
      </c>
      <c r="U70" s="163">
        <f>ROUND(E70*T70,2)</f>
        <v>28.9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/>
      <c r="B71" s="160"/>
      <c r="C71" s="197" t="s">
        <v>196</v>
      </c>
      <c r="D71" s="165"/>
      <c r="E71" s="171">
        <v>43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130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123</v>
      </c>
      <c r="B72" s="161" t="s">
        <v>64</v>
      </c>
      <c r="C72" s="200" t="s">
        <v>65</v>
      </c>
      <c r="D72" s="167"/>
      <c r="E72" s="173"/>
      <c r="F72" s="176"/>
      <c r="G72" s="176">
        <f>SUMIF(AE73:AE86,"&lt;&gt;NOR",G73:G86)</f>
        <v>0</v>
      </c>
      <c r="H72" s="176"/>
      <c r="I72" s="176">
        <f>SUM(I73:I86)</f>
        <v>0</v>
      </c>
      <c r="J72" s="176"/>
      <c r="K72" s="176">
        <f>SUM(K73:K86)</f>
        <v>0</v>
      </c>
      <c r="L72" s="176"/>
      <c r="M72" s="176">
        <f>SUM(M73:M86)</f>
        <v>0</v>
      </c>
      <c r="N72" s="168"/>
      <c r="O72" s="168">
        <f>SUM(O73:O86)</f>
        <v>7.0305400000000002</v>
      </c>
      <c r="P72" s="168"/>
      <c r="Q72" s="168">
        <f>SUM(Q73:Q86)</f>
        <v>0</v>
      </c>
      <c r="R72" s="168"/>
      <c r="S72" s="168"/>
      <c r="T72" s="169"/>
      <c r="U72" s="168">
        <f>SUM(U73:U86)</f>
        <v>182.20000000000002</v>
      </c>
      <c r="AE72" t="s">
        <v>124</v>
      </c>
    </row>
    <row r="73" spans="1:60" ht="22.5" outlineLevel="1" x14ac:dyDescent="0.2">
      <c r="A73" s="154">
        <v>12</v>
      </c>
      <c r="B73" s="160" t="s">
        <v>197</v>
      </c>
      <c r="C73" s="196" t="s">
        <v>198</v>
      </c>
      <c r="D73" s="162" t="s">
        <v>157</v>
      </c>
      <c r="E73" s="170">
        <v>210.12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63">
        <v>3.0419999999999999E-2</v>
      </c>
      <c r="O73" s="163">
        <f>ROUND(E73*N73,5)</f>
        <v>6.3918499999999998</v>
      </c>
      <c r="P73" s="163">
        <v>0</v>
      </c>
      <c r="Q73" s="163">
        <f>ROUND(E73*P73,5)</f>
        <v>0</v>
      </c>
      <c r="R73" s="163"/>
      <c r="S73" s="163"/>
      <c r="T73" s="164">
        <v>0.83</v>
      </c>
      <c r="U73" s="163">
        <f>ROUND(E73*T73,2)</f>
        <v>174.4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147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197" t="s">
        <v>199</v>
      </c>
      <c r="D74" s="165"/>
      <c r="E74" s="171"/>
      <c r="F74" s="175"/>
      <c r="G74" s="175"/>
      <c r="H74" s="175"/>
      <c r="I74" s="175"/>
      <c r="J74" s="175"/>
      <c r="K74" s="175"/>
      <c r="L74" s="175"/>
      <c r="M74" s="175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130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/>
      <c r="B75" s="160"/>
      <c r="C75" s="197" t="s">
        <v>200</v>
      </c>
      <c r="D75" s="165"/>
      <c r="E75" s="171"/>
      <c r="F75" s="175"/>
      <c r="G75" s="175"/>
      <c r="H75" s="175"/>
      <c r="I75" s="175"/>
      <c r="J75" s="175"/>
      <c r="K75" s="175"/>
      <c r="L75" s="175"/>
      <c r="M75" s="175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130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8" t="s">
        <v>132</v>
      </c>
      <c r="D76" s="166"/>
      <c r="E76" s="172"/>
      <c r="F76" s="175"/>
      <c r="G76" s="175"/>
      <c r="H76" s="175"/>
      <c r="I76" s="175"/>
      <c r="J76" s="175"/>
      <c r="K76" s="175"/>
      <c r="L76" s="175"/>
      <c r="M76" s="175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130</v>
      </c>
      <c r="AF76" s="153">
        <v>2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9" t="s">
        <v>201</v>
      </c>
      <c r="D77" s="166"/>
      <c r="E77" s="172"/>
      <c r="F77" s="175"/>
      <c r="G77" s="175"/>
      <c r="H77" s="175"/>
      <c r="I77" s="175"/>
      <c r="J77" s="175"/>
      <c r="K77" s="175"/>
      <c r="L77" s="175"/>
      <c r="M77" s="175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130</v>
      </c>
      <c r="AF77" s="153">
        <v>2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9" t="s">
        <v>202</v>
      </c>
      <c r="D78" s="166"/>
      <c r="E78" s="172">
        <v>305.77999999999997</v>
      </c>
      <c r="F78" s="175"/>
      <c r="G78" s="175"/>
      <c r="H78" s="175"/>
      <c r="I78" s="175"/>
      <c r="J78" s="175"/>
      <c r="K78" s="175"/>
      <c r="L78" s="175"/>
      <c r="M78" s="175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130</v>
      </c>
      <c r="AF78" s="153">
        <v>2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0"/>
      <c r="C79" s="199" t="s">
        <v>203</v>
      </c>
      <c r="D79" s="166"/>
      <c r="E79" s="172"/>
      <c r="F79" s="175"/>
      <c r="G79" s="175"/>
      <c r="H79" s="175"/>
      <c r="I79" s="175"/>
      <c r="J79" s="175"/>
      <c r="K79" s="175"/>
      <c r="L79" s="175"/>
      <c r="M79" s="175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130</v>
      </c>
      <c r="AF79" s="153">
        <v>2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9" t="s">
        <v>204</v>
      </c>
      <c r="D80" s="166"/>
      <c r="E80" s="172">
        <v>-71.72</v>
      </c>
      <c r="F80" s="175"/>
      <c r="G80" s="175"/>
      <c r="H80" s="175"/>
      <c r="I80" s="175"/>
      <c r="J80" s="175"/>
      <c r="K80" s="175"/>
      <c r="L80" s="175"/>
      <c r="M80" s="175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130</v>
      </c>
      <c r="AF80" s="153">
        <v>2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9" t="s">
        <v>205</v>
      </c>
      <c r="D81" s="166"/>
      <c r="E81" s="172"/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130</v>
      </c>
      <c r="AF81" s="153">
        <v>2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0"/>
      <c r="C82" s="199" t="s">
        <v>206</v>
      </c>
      <c r="D82" s="166"/>
      <c r="E82" s="172">
        <v>-23.94</v>
      </c>
      <c r="F82" s="175"/>
      <c r="G82" s="175"/>
      <c r="H82" s="175"/>
      <c r="I82" s="175"/>
      <c r="J82" s="175"/>
      <c r="K82" s="175"/>
      <c r="L82" s="175"/>
      <c r="M82" s="175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130</v>
      </c>
      <c r="AF82" s="153">
        <v>2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8" t="s">
        <v>143</v>
      </c>
      <c r="D83" s="166"/>
      <c r="E83" s="172"/>
      <c r="F83" s="175"/>
      <c r="G83" s="175"/>
      <c r="H83" s="175"/>
      <c r="I83" s="175"/>
      <c r="J83" s="175"/>
      <c r="K83" s="175"/>
      <c r="L83" s="175"/>
      <c r="M83" s="175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130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7" t="s">
        <v>207</v>
      </c>
      <c r="D84" s="165"/>
      <c r="E84" s="171">
        <v>210.12</v>
      </c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130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>
        <v>13</v>
      </c>
      <c r="B85" s="160" t="s">
        <v>208</v>
      </c>
      <c r="C85" s="196" t="s">
        <v>209</v>
      </c>
      <c r="D85" s="162" t="s">
        <v>157</v>
      </c>
      <c r="E85" s="170">
        <v>19.02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63">
        <v>3.3579999999999999E-2</v>
      </c>
      <c r="O85" s="163">
        <f>ROUND(E85*N85,5)</f>
        <v>0.63868999999999998</v>
      </c>
      <c r="P85" s="163">
        <v>0</v>
      </c>
      <c r="Q85" s="163">
        <f>ROUND(E85*P85,5)</f>
        <v>0</v>
      </c>
      <c r="R85" s="163"/>
      <c r="S85" s="163"/>
      <c r="T85" s="164">
        <v>0.41</v>
      </c>
      <c r="U85" s="163">
        <f>ROUND(E85*T85,2)</f>
        <v>7.8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147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14</v>
      </c>
      <c r="B86" s="160" t="s">
        <v>210</v>
      </c>
      <c r="C86" s="196" t="s">
        <v>211</v>
      </c>
      <c r="D86" s="162" t="s">
        <v>212</v>
      </c>
      <c r="E86" s="170">
        <v>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">
      <c r="A87" s="155" t="s">
        <v>123</v>
      </c>
      <c r="B87" s="161" t="s">
        <v>66</v>
      </c>
      <c r="C87" s="200" t="s">
        <v>67</v>
      </c>
      <c r="D87" s="167"/>
      <c r="E87" s="173"/>
      <c r="F87" s="176"/>
      <c r="G87" s="176">
        <f>SUMIF(AE88:AE174,"&lt;&gt;NOR",G88:G174)</f>
        <v>0</v>
      </c>
      <c r="H87" s="176"/>
      <c r="I87" s="176">
        <f>SUM(I88:I174)</f>
        <v>0</v>
      </c>
      <c r="J87" s="176"/>
      <c r="K87" s="176">
        <f>SUM(K88:K174)</f>
        <v>0</v>
      </c>
      <c r="L87" s="176"/>
      <c r="M87" s="176">
        <f>SUM(M88:M174)</f>
        <v>0</v>
      </c>
      <c r="N87" s="168"/>
      <c r="O87" s="168">
        <f>SUM(O88:O174)</f>
        <v>2.5644800000000001</v>
      </c>
      <c r="P87" s="168"/>
      <c r="Q87" s="168">
        <f>SUM(Q88:Q174)</f>
        <v>0</v>
      </c>
      <c r="R87" s="168"/>
      <c r="S87" s="168"/>
      <c r="T87" s="169"/>
      <c r="U87" s="168">
        <f>SUM(U88:U174)</f>
        <v>111.16000000000001</v>
      </c>
      <c r="AE87" t="s">
        <v>124</v>
      </c>
    </row>
    <row r="88" spans="1:60" outlineLevel="1" x14ac:dyDescent="0.2">
      <c r="A88" s="154">
        <v>15</v>
      </c>
      <c r="B88" s="160" t="s">
        <v>213</v>
      </c>
      <c r="C88" s="196" t="s">
        <v>214</v>
      </c>
      <c r="D88" s="162" t="s">
        <v>157</v>
      </c>
      <c r="E88" s="170">
        <v>44.37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3">
        <v>8.0000000000000002E-3</v>
      </c>
      <c r="O88" s="163">
        <f>ROUND(E88*N88,5)</f>
        <v>0.35496</v>
      </c>
      <c r="P88" s="163">
        <v>0</v>
      </c>
      <c r="Q88" s="163">
        <f>ROUND(E88*P88,5)</f>
        <v>0</v>
      </c>
      <c r="R88" s="163"/>
      <c r="S88" s="163"/>
      <c r="T88" s="164">
        <v>0.32</v>
      </c>
      <c r="U88" s="163">
        <f>ROUND(E88*T88,2)</f>
        <v>14.2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7" t="s">
        <v>215</v>
      </c>
      <c r="D89" s="165"/>
      <c r="E89" s="171"/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130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198" t="s">
        <v>132</v>
      </c>
      <c r="D90" s="166"/>
      <c r="E90" s="172"/>
      <c r="F90" s="175"/>
      <c r="G90" s="175"/>
      <c r="H90" s="175"/>
      <c r="I90" s="175"/>
      <c r="J90" s="175"/>
      <c r="K90" s="175"/>
      <c r="L90" s="175"/>
      <c r="M90" s="175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130</v>
      </c>
      <c r="AF90" s="153">
        <v>2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9" t="s">
        <v>216</v>
      </c>
      <c r="D91" s="166"/>
      <c r="E91" s="172"/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130</v>
      </c>
      <c r="AF91" s="153">
        <v>2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0"/>
      <c r="C92" s="199" t="s">
        <v>217</v>
      </c>
      <c r="D92" s="166"/>
      <c r="E92" s="172">
        <v>11.874000000000001</v>
      </c>
      <c r="F92" s="175"/>
      <c r="G92" s="175"/>
      <c r="H92" s="175"/>
      <c r="I92" s="175"/>
      <c r="J92" s="175"/>
      <c r="K92" s="175"/>
      <c r="L92" s="175"/>
      <c r="M92" s="175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130</v>
      </c>
      <c r="AF92" s="153">
        <v>2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0"/>
      <c r="C93" s="199" t="s">
        <v>218</v>
      </c>
      <c r="D93" s="166"/>
      <c r="E93" s="172"/>
      <c r="F93" s="175"/>
      <c r="G93" s="175"/>
      <c r="H93" s="175"/>
      <c r="I93" s="175"/>
      <c r="J93" s="175"/>
      <c r="K93" s="175"/>
      <c r="L93" s="175"/>
      <c r="M93" s="175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130</v>
      </c>
      <c r="AF93" s="153">
        <v>2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0"/>
      <c r="C94" s="199" t="s">
        <v>219</v>
      </c>
      <c r="D94" s="166"/>
      <c r="E94" s="172">
        <v>8.9</v>
      </c>
      <c r="F94" s="175"/>
      <c r="G94" s="175"/>
      <c r="H94" s="175"/>
      <c r="I94" s="175"/>
      <c r="J94" s="175"/>
      <c r="K94" s="175"/>
      <c r="L94" s="175"/>
      <c r="M94" s="175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130</v>
      </c>
      <c r="AF94" s="153">
        <v>2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8" t="s">
        <v>143</v>
      </c>
      <c r="D95" s="166"/>
      <c r="E95" s="172"/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130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197" t="s">
        <v>220</v>
      </c>
      <c r="D96" s="165"/>
      <c r="E96" s="171">
        <v>20.77</v>
      </c>
      <c r="F96" s="175"/>
      <c r="G96" s="175"/>
      <c r="H96" s="175"/>
      <c r="I96" s="175"/>
      <c r="J96" s="175"/>
      <c r="K96" s="175"/>
      <c r="L96" s="175"/>
      <c r="M96" s="175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130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7" t="s">
        <v>221</v>
      </c>
      <c r="D97" s="165"/>
      <c r="E97" s="171"/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130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198" t="s">
        <v>132</v>
      </c>
      <c r="D98" s="166"/>
      <c r="E98" s="172"/>
      <c r="F98" s="175"/>
      <c r="G98" s="175"/>
      <c r="H98" s="175"/>
      <c r="I98" s="175"/>
      <c r="J98" s="175"/>
      <c r="K98" s="175"/>
      <c r="L98" s="175"/>
      <c r="M98" s="175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130</v>
      </c>
      <c r="AF98" s="153">
        <v>2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199" t="s">
        <v>222</v>
      </c>
      <c r="D99" s="166"/>
      <c r="E99" s="172"/>
      <c r="F99" s="175"/>
      <c r="G99" s="175"/>
      <c r="H99" s="175"/>
      <c r="I99" s="175"/>
      <c r="J99" s="175"/>
      <c r="K99" s="175"/>
      <c r="L99" s="175"/>
      <c r="M99" s="175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130</v>
      </c>
      <c r="AF99" s="153">
        <v>2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9" t="s">
        <v>223</v>
      </c>
      <c r="D100" s="166"/>
      <c r="E100" s="172">
        <v>13.2</v>
      </c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130</v>
      </c>
      <c r="AF100" s="153">
        <v>2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9" t="s">
        <v>224</v>
      </c>
      <c r="D101" s="166"/>
      <c r="E101" s="172"/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130</v>
      </c>
      <c r="AF101" s="153">
        <v>2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9" t="s">
        <v>225</v>
      </c>
      <c r="D102" s="166"/>
      <c r="E102" s="172">
        <v>10.4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130</v>
      </c>
      <c r="AF102" s="153">
        <v>2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198" t="s">
        <v>143</v>
      </c>
      <c r="D103" s="166"/>
      <c r="E103" s="172"/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130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197" t="s">
        <v>226</v>
      </c>
      <c r="D104" s="165"/>
      <c r="E104" s="171">
        <v>23.6</v>
      </c>
      <c r="F104" s="175"/>
      <c r="G104" s="175"/>
      <c r="H104" s="175"/>
      <c r="I104" s="175"/>
      <c r="J104" s="175"/>
      <c r="K104" s="175"/>
      <c r="L104" s="175"/>
      <c r="M104" s="175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130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16</v>
      </c>
      <c r="B105" s="160" t="s">
        <v>227</v>
      </c>
      <c r="C105" s="196" t="s">
        <v>228</v>
      </c>
      <c r="D105" s="162" t="s">
        <v>157</v>
      </c>
      <c r="E105" s="170">
        <v>146.21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</v>
      </c>
      <c r="U105" s="163">
        <f>ROUND(E105*T105,2)</f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7" t="s">
        <v>229</v>
      </c>
      <c r="D106" s="165"/>
      <c r="E106" s="171"/>
      <c r="F106" s="175"/>
      <c r="G106" s="175"/>
      <c r="H106" s="175"/>
      <c r="I106" s="175"/>
      <c r="J106" s="175"/>
      <c r="K106" s="175"/>
      <c r="L106" s="175"/>
      <c r="M106" s="175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130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7" t="s">
        <v>230</v>
      </c>
      <c r="D107" s="165"/>
      <c r="E107" s="171"/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130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198" t="s">
        <v>132</v>
      </c>
      <c r="D108" s="166"/>
      <c r="E108" s="172"/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130</v>
      </c>
      <c r="AF108" s="153">
        <v>2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9" t="s">
        <v>231</v>
      </c>
      <c r="D109" s="166"/>
      <c r="E109" s="172"/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130</v>
      </c>
      <c r="AF109" s="153">
        <v>2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199" t="s">
        <v>232</v>
      </c>
      <c r="D110" s="166"/>
      <c r="E110" s="172">
        <v>7.75</v>
      </c>
      <c r="F110" s="175"/>
      <c r="G110" s="175"/>
      <c r="H110" s="175"/>
      <c r="I110" s="175"/>
      <c r="J110" s="175"/>
      <c r="K110" s="175"/>
      <c r="L110" s="175"/>
      <c r="M110" s="175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130</v>
      </c>
      <c r="AF110" s="153">
        <v>2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9" t="s">
        <v>233</v>
      </c>
      <c r="D111" s="166"/>
      <c r="E111" s="172"/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130</v>
      </c>
      <c r="AF111" s="153">
        <v>2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199" t="s">
        <v>234</v>
      </c>
      <c r="D112" s="166"/>
      <c r="E112" s="172">
        <v>3</v>
      </c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130</v>
      </c>
      <c r="AF112" s="153">
        <v>2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198" t="s">
        <v>143</v>
      </c>
      <c r="D113" s="166"/>
      <c r="E113" s="172"/>
      <c r="F113" s="175"/>
      <c r="G113" s="175"/>
      <c r="H113" s="175"/>
      <c r="I113" s="175"/>
      <c r="J113" s="175"/>
      <c r="K113" s="175"/>
      <c r="L113" s="175"/>
      <c r="M113" s="175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130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7" t="s">
        <v>235</v>
      </c>
      <c r="D114" s="165"/>
      <c r="E114" s="171">
        <v>10.75</v>
      </c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130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197" t="s">
        <v>236</v>
      </c>
      <c r="D115" s="165"/>
      <c r="E115" s="171"/>
      <c r="F115" s="175"/>
      <c r="G115" s="175"/>
      <c r="H115" s="175"/>
      <c r="I115" s="175"/>
      <c r="J115" s="175"/>
      <c r="K115" s="175"/>
      <c r="L115" s="175"/>
      <c r="M115" s="175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130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0"/>
      <c r="C116" s="198" t="s">
        <v>132</v>
      </c>
      <c r="D116" s="166"/>
      <c r="E116" s="172"/>
      <c r="F116" s="175"/>
      <c r="G116" s="175"/>
      <c r="H116" s="175"/>
      <c r="I116" s="175"/>
      <c r="J116" s="175"/>
      <c r="K116" s="175"/>
      <c r="L116" s="175"/>
      <c r="M116" s="175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130</v>
      </c>
      <c r="AF116" s="153">
        <v>2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0"/>
      <c r="C117" s="199" t="s">
        <v>237</v>
      </c>
      <c r="D117" s="166"/>
      <c r="E117" s="172">
        <v>14.4</v>
      </c>
      <c r="F117" s="175"/>
      <c r="G117" s="175"/>
      <c r="H117" s="175"/>
      <c r="I117" s="175"/>
      <c r="J117" s="175"/>
      <c r="K117" s="175"/>
      <c r="L117" s="175"/>
      <c r="M117" s="175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130</v>
      </c>
      <c r="AF117" s="153">
        <v>2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8" t="s">
        <v>143</v>
      </c>
      <c r="D118" s="166"/>
      <c r="E118" s="172"/>
      <c r="F118" s="175"/>
      <c r="G118" s="175"/>
      <c r="H118" s="175"/>
      <c r="I118" s="175"/>
      <c r="J118" s="175"/>
      <c r="K118" s="175"/>
      <c r="L118" s="175"/>
      <c r="M118" s="175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130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197" t="s">
        <v>238</v>
      </c>
      <c r="D119" s="165"/>
      <c r="E119" s="171">
        <v>14.4</v>
      </c>
      <c r="F119" s="175"/>
      <c r="G119" s="175"/>
      <c r="H119" s="175"/>
      <c r="I119" s="175"/>
      <c r="J119" s="175"/>
      <c r="K119" s="175"/>
      <c r="L119" s="175"/>
      <c r="M119" s="175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130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0"/>
      <c r="C120" s="197" t="s">
        <v>239</v>
      </c>
      <c r="D120" s="165"/>
      <c r="E120" s="171"/>
      <c r="F120" s="175"/>
      <c r="G120" s="175"/>
      <c r="H120" s="175"/>
      <c r="I120" s="175"/>
      <c r="J120" s="175"/>
      <c r="K120" s="175"/>
      <c r="L120" s="175"/>
      <c r="M120" s="175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130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198" t="s">
        <v>132</v>
      </c>
      <c r="D121" s="166"/>
      <c r="E121" s="172"/>
      <c r="F121" s="175"/>
      <c r="G121" s="175"/>
      <c r="H121" s="175"/>
      <c r="I121" s="175"/>
      <c r="J121" s="175"/>
      <c r="K121" s="175"/>
      <c r="L121" s="175"/>
      <c r="M121" s="175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130</v>
      </c>
      <c r="AF121" s="153">
        <v>2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9" t="s">
        <v>240</v>
      </c>
      <c r="D122" s="166"/>
      <c r="E122" s="172">
        <v>4.8</v>
      </c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130</v>
      </c>
      <c r="AF122" s="153">
        <v>2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198" t="s">
        <v>143</v>
      </c>
      <c r="D123" s="166"/>
      <c r="E123" s="172"/>
      <c r="F123" s="175"/>
      <c r="G123" s="175"/>
      <c r="H123" s="175"/>
      <c r="I123" s="175"/>
      <c r="J123" s="175"/>
      <c r="K123" s="175"/>
      <c r="L123" s="175"/>
      <c r="M123" s="175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130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7" t="s">
        <v>241</v>
      </c>
      <c r="D124" s="165"/>
      <c r="E124" s="171">
        <v>4.8</v>
      </c>
      <c r="F124" s="175"/>
      <c r="G124" s="175"/>
      <c r="H124" s="175"/>
      <c r="I124" s="175"/>
      <c r="J124" s="175"/>
      <c r="K124" s="175"/>
      <c r="L124" s="175"/>
      <c r="M124" s="175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130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7" t="s">
        <v>242</v>
      </c>
      <c r="D125" s="165"/>
      <c r="E125" s="171"/>
      <c r="F125" s="175"/>
      <c r="G125" s="175"/>
      <c r="H125" s="175"/>
      <c r="I125" s="175"/>
      <c r="J125" s="175"/>
      <c r="K125" s="175"/>
      <c r="L125" s="175"/>
      <c r="M125" s="175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130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7" t="s">
        <v>243</v>
      </c>
      <c r="D126" s="165"/>
      <c r="E126" s="171"/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130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197" t="s">
        <v>244</v>
      </c>
      <c r="D127" s="165"/>
      <c r="E127" s="171"/>
      <c r="F127" s="175"/>
      <c r="G127" s="175"/>
      <c r="H127" s="175"/>
      <c r="I127" s="175"/>
      <c r="J127" s="175"/>
      <c r="K127" s="175"/>
      <c r="L127" s="175"/>
      <c r="M127" s="175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130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197" t="s">
        <v>245</v>
      </c>
      <c r="D128" s="165"/>
      <c r="E128" s="171">
        <v>5.6</v>
      </c>
      <c r="F128" s="175"/>
      <c r="G128" s="175"/>
      <c r="H128" s="175"/>
      <c r="I128" s="175"/>
      <c r="J128" s="175"/>
      <c r="K128" s="175"/>
      <c r="L128" s="175"/>
      <c r="M128" s="175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130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7" t="s">
        <v>246</v>
      </c>
      <c r="D129" s="165"/>
      <c r="E129" s="171"/>
      <c r="F129" s="175"/>
      <c r="G129" s="175"/>
      <c r="H129" s="175"/>
      <c r="I129" s="175"/>
      <c r="J129" s="175"/>
      <c r="K129" s="175"/>
      <c r="L129" s="175"/>
      <c r="M129" s="175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130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8" t="s">
        <v>132</v>
      </c>
      <c r="D130" s="166"/>
      <c r="E130" s="172"/>
      <c r="F130" s="175"/>
      <c r="G130" s="175"/>
      <c r="H130" s="175"/>
      <c r="I130" s="175"/>
      <c r="J130" s="175"/>
      <c r="K130" s="175"/>
      <c r="L130" s="175"/>
      <c r="M130" s="175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130</v>
      </c>
      <c r="AF130" s="153">
        <v>2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199" t="s">
        <v>247</v>
      </c>
      <c r="D131" s="166"/>
      <c r="E131" s="172"/>
      <c r="F131" s="175"/>
      <c r="G131" s="175"/>
      <c r="H131" s="175"/>
      <c r="I131" s="175"/>
      <c r="J131" s="175"/>
      <c r="K131" s="175"/>
      <c r="L131" s="175"/>
      <c r="M131" s="175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130</v>
      </c>
      <c r="AF131" s="153">
        <v>2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199" t="s">
        <v>248</v>
      </c>
      <c r="D132" s="166"/>
      <c r="E132" s="172">
        <v>77.272000000000006</v>
      </c>
      <c r="F132" s="175"/>
      <c r="G132" s="175"/>
      <c r="H132" s="175"/>
      <c r="I132" s="175"/>
      <c r="J132" s="175"/>
      <c r="K132" s="175"/>
      <c r="L132" s="175"/>
      <c r="M132" s="175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130</v>
      </c>
      <c r="AF132" s="153">
        <v>2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9" t="s">
        <v>249</v>
      </c>
      <c r="D133" s="166"/>
      <c r="E133" s="172"/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130</v>
      </c>
      <c r="AF133" s="153">
        <v>2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9" t="s">
        <v>250</v>
      </c>
      <c r="D134" s="166"/>
      <c r="E134" s="172">
        <v>-5.54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130</v>
      </c>
      <c r="AF134" s="153">
        <v>2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198" t="s">
        <v>143</v>
      </c>
      <c r="D135" s="166"/>
      <c r="E135" s="172"/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130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7" t="s">
        <v>251</v>
      </c>
      <c r="D136" s="165"/>
      <c r="E136" s="171">
        <v>71.72</v>
      </c>
      <c r="F136" s="175"/>
      <c r="G136" s="175"/>
      <c r="H136" s="175"/>
      <c r="I136" s="175"/>
      <c r="J136" s="175"/>
      <c r="K136" s="175"/>
      <c r="L136" s="175"/>
      <c r="M136" s="175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130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197" t="s">
        <v>252</v>
      </c>
      <c r="D137" s="165"/>
      <c r="E137" s="171"/>
      <c r="F137" s="175"/>
      <c r="G137" s="175"/>
      <c r="H137" s="175"/>
      <c r="I137" s="175"/>
      <c r="J137" s="175"/>
      <c r="K137" s="175"/>
      <c r="L137" s="175"/>
      <c r="M137" s="175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130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8" t="s">
        <v>132</v>
      </c>
      <c r="D138" s="166"/>
      <c r="E138" s="172"/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130</v>
      </c>
      <c r="AF138" s="153">
        <v>2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199" t="s">
        <v>253</v>
      </c>
      <c r="D139" s="166"/>
      <c r="E139" s="172"/>
      <c r="F139" s="175"/>
      <c r="G139" s="175"/>
      <c r="H139" s="175"/>
      <c r="I139" s="175"/>
      <c r="J139" s="175"/>
      <c r="K139" s="175"/>
      <c r="L139" s="175"/>
      <c r="M139" s="175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130</v>
      </c>
      <c r="AF139" s="153">
        <v>2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/>
      <c r="B140" s="160"/>
      <c r="C140" s="199" t="s">
        <v>254</v>
      </c>
      <c r="D140" s="166"/>
      <c r="E140" s="172">
        <v>23.94</v>
      </c>
      <c r="F140" s="175"/>
      <c r="G140" s="175"/>
      <c r="H140" s="175"/>
      <c r="I140" s="175"/>
      <c r="J140" s="175"/>
      <c r="K140" s="175"/>
      <c r="L140" s="175"/>
      <c r="M140" s="175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130</v>
      </c>
      <c r="AF140" s="153">
        <v>2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198" t="s">
        <v>143</v>
      </c>
      <c r="D141" s="166"/>
      <c r="E141" s="172"/>
      <c r="F141" s="175"/>
      <c r="G141" s="175"/>
      <c r="H141" s="175"/>
      <c r="I141" s="175"/>
      <c r="J141" s="175"/>
      <c r="K141" s="175"/>
      <c r="L141" s="175"/>
      <c r="M141" s="175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130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7" t="s">
        <v>255</v>
      </c>
      <c r="D142" s="165"/>
      <c r="E142" s="171">
        <v>23.94</v>
      </c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130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7" t="s">
        <v>256</v>
      </c>
      <c r="D143" s="165"/>
      <c r="E143" s="171"/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130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7" t="s">
        <v>257</v>
      </c>
      <c r="D144" s="165"/>
      <c r="E144" s="171">
        <v>15</v>
      </c>
      <c r="F144" s="175"/>
      <c r="G144" s="175"/>
      <c r="H144" s="175"/>
      <c r="I144" s="175"/>
      <c r="J144" s="175"/>
      <c r="K144" s="175"/>
      <c r="L144" s="175"/>
      <c r="M144" s="175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130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54">
        <v>17</v>
      </c>
      <c r="B145" s="160" t="s">
        <v>258</v>
      </c>
      <c r="C145" s="196" t="s">
        <v>259</v>
      </c>
      <c r="D145" s="162" t="s">
        <v>157</v>
      </c>
      <c r="E145" s="170">
        <v>59.04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63">
        <v>3.6700000000000003E-2</v>
      </c>
      <c r="O145" s="163">
        <f>ROUND(E145*N145,5)</f>
        <v>2.1667700000000001</v>
      </c>
      <c r="P145" s="163">
        <v>0</v>
      </c>
      <c r="Q145" s="163">
        <f>ROUND(E145*P145,5)</f>
        <v>0</v>
      </c>
      <c r="R145" s="163"/>
      <c r="S145" s="163"/>
      <c r="T145" s="164">
        <v>1.38</v>
      </c>
      <c r="U145" s="163">
        <f>ROUND(E145*T145,2)</f>
        <v>81.48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147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7" t="s">
        <v>244</v>
      </c>
      <c r="D146" s="165"/>
      <c r="E146" s="171"/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130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198" t="s">
        <v>132</v>
      </c>
      <c r="D147" s="166"/>
      <c r="E147" s="172"/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130</v>
      </c>
      <c r="AF147" s="153">
        <v>2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9" t="s">
        <v>260</v>
      </c>
      <c r="D148" s="166"/>
      <c r="E148" s="172"/>
      <c r="F148" s="175"/>
      <c r="G148" s="175"/>
      <c r="H148" s="175"/>
      <c r="I148" s="175"/>
      <c r="J148" s="175"/>
      <c r="K148" s="175"/>
      <c r="L148" s="175"/>
      <c r="M148" s="175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130</v>
      </c>
      <c r="AF148" s="153">
        <v>2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9" t="s">
        <v>261</v>
      </c>
      <c r="D149" s="166"/>
      <c r="E149" s="172">
        <v>19.55</v>
      </c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130</v>
      </c>
      <c r="AF149" s="153">
        <v>2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9" t="s">
        <v>262</v>
      </c>
      <c r="D150" s="166"/>
      <c r="E150" s="172">
        <v>3.19</v>
      </c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130</v>
      </c>
      <c r="AF150" s="153">
        <v>2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8" t="s">
        <v>143</v>
      </c>
      <c r="D151" s="166"/>
      <c r="E151" s="172"/>
      <c r="F151" s="175"/>
      <c r="G151" s="175"/>
      <c r="H151" s="175"/>
      <c r="I151" s="175"/>
      <c r="J151" s="175"/>
      <c r="K151" s="175"/>
      <c r="L151" s="175"/>
      <c r="M151" s="175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130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7" t="s">
        <v>263</v>
      </c>
      <c r="D152" s="165"/>
      <c r="E152" s="171">
        <v>22.74</v>
      </c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130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7" t="s">
        <v>236</v>
      </c>
      <c r="D153" s="165"/>
      <c r="E153" s="171"/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130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198" t="s">
        <v>132</v>
      </c>
      <c r="D154" s="166"/>
      <c r="E154" s="172"/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130</v>
      </c>
      <c r="AF154" s="153">
        <v>2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199" t="s">
        <v>264</v>
      </c>
      <c r="D155" s="166"/>
      <c r="E155" s="172"/>
      <c r="F155" s="175"/>
      <c r="G155" s="175"/>
      <c r="H155" s="175"/>
      <c r="I155" s="175"/>
      <c r="J155" s="175"/>
      <c r="K155" s="175"/>
      <c r="L155" s="175"/>
      <c r="M155" s="175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130</v>
      </c>
      <c r="AF155" s="153">
        <v>2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9" t="s">
        <v>265</v>
      </c>
      <c r="D156" s="166"/>
      <c r="E156" s="172">
        <v>4.8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130</v>
      </c>
      <c r="AF156" s="153">
        <v>2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198" t="s">
        <v>143</v>
      </c>
      <c r="D157" s="166"/>
      <c r="E157" s="172"/>
      <c r="F157" s="175"/>
      <c r="G157" s="175"/>
      <c r="H157" s="175"/>
      <c r="I157" s="175"/>
      <c r="J157" s="175"/>
      <c r="K157" s="175"/>
      <c r="L157" s="175"/>
      <c r="M157" s="175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130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197" t="s">
        <v>241</v>
      </c>
      <c r="D158" s="165"/>
      <c r="E158" s="171">
        <v>4.8</v>
      </c>
      <c r="F158" s="175"/>
      <c r="G158" s="175"/>
      <c r="H158" s="175"/>
      <c r="I158" s="175"/>
      <c r="J158" s="175"/>
      <c r="K158" s="175"/>
      <c r="L158" s="175"/>
      <c r="M158" s="175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130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7" t="s">
        <v>266</v>
      </c>
      <c r="D159" s="165"/>
      <c r="E159" s="171"/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130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8" t="s">
        <v>132</v>
      </c>
      <c r="D160" s="166"/>
      <c r="E160" s="172"/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130</v>
      </c>
      <c r="AF160" s="153">
        <v>2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199" t="s">
        <v>267</v>
      </c>
      <c r="D161" s="166"/>
      <c r="E161" s="172"/>
      <c r="F161" s="175"/>
      <c r="G161" s="175"/>
      <c r="H161" s="175"/>
      <c r="I161" s="175"/>
      <c r="J161" s="175"/>
      <c r="K161" s="175"/>
      <c r="L161" s="175"/>
      <c r="M161" s="175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130</v>
      </c>
      <c r="AF161" s="153">
        <v>2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199" t="s">
        <v>268</v>
      </c>
      <c r="D162" s="166"/>
      <c r="E162" s="172">
        <v>9.6</v>
      </c>
      <c r="F162" s="175"/>
      <c r="G162" s="175"/>
      <c r="H162" s="175"/>
      <c r="I162" s="175"/>
      <c r="J162" s="175"/>
      <c r="K162" s="175"/>
      <c r="L162" s="175"/>
      <c r="M162" s="175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130</v>
      </c>
      <c r="AF162" s="153">
        <v>2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9" t="s">
        <v>269</v>
      </c>
      <c r="D163" s="166"/>
      <c r="E163" s="172"/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130</v>
      </c>
      <c r="AF163" s="153">
        <v>2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199" t="s">
        <v>270</v>
      </c>
      <c r="D164" s="166"/>
      <c r="E164" s="172">
        <v>5.98</v>
      </c>
      <c r="F164" s="175"/>
      <c r="G164" s="175"/>
      <c r="H164" s="175"/>
      <c r="I164" s="175"/>
      <c r="J164" s="175"/>
      <c r="K164" s="175"/>
      <c r="L164" s="175"/>
      <c r="M164" s="175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130</v>
      </c>
      <c r="AF164" s="153">
        <v>2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199" t="s">
        <v>271</v>
      </c>
      <c r="D165" s="166"/>
      <c r="E165" s="172">
        <v>5.98</v>
      </c>
      <c r="F165" s="175"/>
      <c r="G165" s="175"/>
      <c r="H165" s="175"/>
      <c r="I165" s="175"/>
      <c r="J165" s="175"/>
      <c r="K165" s="175"/>
      <c r="L165" s="175"/>
      <c r="M165" s="175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130</v>
      </c>
      <c r="AF165" s="153">
        <v>2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143</v>
      </c>
      <c r="D166" s="166"/>
      <c r="E166" s="172"/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130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197" t="s">
        <v>272</v>
      </c>
      <c r="D167" s="165"/>
      <c r="E167" s="171">
        <v>27.54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130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/>
      <c r="B168" s="160"/>
      <c r="C168" s="197" t="s">
        <v>273</v>
      </c>
      <c r="D168" s="165"/>
      <c r="E168" s="171"/>
      <c r="F168" s="175"/>
      <c r="G168" s="175"/>
      <c r="H168" s="175"/>
      <c r="I168" s="175"/>
      <c r="J168" s="175"/>
      <c r="K168" s="175"/>
      <c r="L168" s="175"/>
      <c r="M168" s="175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130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7" t="s">
        <v>274</v>
      </c>
      <c r="D169" s="165"/>
      <c r="E169" s="171">
        <v>3.96</v>
      </c>
      <c r="F169" s="175"/>
      <c r="G169" s="175"/>
      <c r="H169" s="175"/>
      <c r="I169" s="175"/>
      <c r="J169" s="175"/>
      <c r="K169" s="175"/>
      <c r="L169" s="175"/>
      <c r="M169" s="175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130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22.5" outlineLevel="1" x14ac:dyDescent="0.2">
      <c r="A170" s="154">
        <v>18</v>
      </c>
      <c r="B170" s="160" t="s">
        <v>275</v>
      </c>
      <c r="C170" s="196" t="s">
        <v>276</v>
      </c>
      <c r="D170" s="162" t="s">
        <v>157</v>
      </c>
      <c r="E170" s="170">
        <v>14.664999999999999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63">
        <v>0</v>
      </c>
      <c r="O170" s="163">
        <f>ROUND(E170*N170,5)</f>
        <v>0</v>
      </c>
      <c r="P170" s="163">
        <v>0</v>
      </c>
      <c r="Q170" s="163">
        <f>ROUND(E170*P170,5)</f>
        <v>0</v>
      </c>
      <c r="R170" s="163"/>
      <c r="S170" s="163"/>
      <c r="T170" s="164">
        <v>0</v>
      </c>
      <c r="U170" s="163">
        <f>ROUND(E170*T170,2)</f>
        <v>0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128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ht="22.5" outlineLevel="1" x14ac:dyDescent="0.2">
      <c r="A171" s="154"/>
      <c r="B171" s="160"/>
      <c r="C171" s="197" t="s">
        <v>277</v>
      </c>
      <c r="D171" s="165"/>
      <c r="E171" s="171"/>
      <c r="F171" s="175"/>
      <c r="G171" s="175"/>
      <c r="H171" s="175"/>
      <c r="I171" s="175"/>
      <c r="J171" s="175"/>
      <c r="K171" s="175"/>
      <c r="L171" s="175"/>
      <c r="M171" s="175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130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7" t="s">
        <v>278</v>
      </c>
      <c r="D172" s="165"/>
      <c r="E172" s="171">
        <v>14.664999999999999</v>
      </c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130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ht="22.5" outlineLevel="1" x14ac:dyDescent="0.2">
      <c r="A173" s="154">
        <v>19</v>
      </c>
      <c r="B173" s="160" t="s">
        <v>279</v>
      </c>
      <c r="C173" s="196" t="s">
        <v>280</v>
      </c>
      <c r="D173" s="162" t="s">
        <v>157</v>
      </c>
      <c r="E173" s="170">
        <v>73.7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63">
        <v>5.8E-4</v>
      </c>
      <c r="O173" s="163">
        <f>ROUND(E173*N173,5)</f>
        <v>4.2750000000000003E-2</v>
      </c>
      <c r="P173" s="163">
        <v>0</v>
      </c>
      <c r="Q173" s="163">
        <f>ROUND(E173*P173,5)</f>
        <v>0</v>
      </c>
      <c r="R173" s="163"/>
      <c r="S173" s="163"/>
      <c r="T173" s="164">
        <v>0.21</v>
      </c>
      <c r="U173" s="163">
        <f>ROUND(E173*T173,2)</f>
        <v>15.48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128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7" t="s">
        <v>281</v>
      </c>
      <c r="D174" s="165"/>
      <c r="E174" s="171">
        <v>73.7</v>
      </c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130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x14ac:dyDescent="0.2">
      <c r="A175" s="155" t="s">
        <v>123</v>
      </c>
      <c r="B175" s="161" t="s">
        <v>68</v>
      </c>
      <c r="C175" s="200" t="s">
        <v>69</v>
      </c>
      <c r="D175" s="167"/>
      <c r="E175" s="173"/>
      <c r="F175" s="176"/>
      <c r="G175" s="176">
        <f>SUMIF(AE176:AE188,"&lt;&gt;NOR",G176:G188)</f>
        <v>0</v>
      </c>
      <c r="H175" s="176"/>
      <c r="I175" s="176">
        <f>SUM(I176:I188)</f>
        <v>0</v>
      </c>
      <c r="J175" s="176"/>
      <c r="K175" s="176">
        <f>SUM(K176:K188)</f>
        <v>0</v>
      </c>
      <c r="L175" s="176"/>
      <c r="M175" s="176">
        <f>SUM(M176:M188)</f>
        <v>0</v>
      </c>
      <c r="N175" s="168"/>
      <c r="O175" s="168">
        <f>SUM(O176:O188)</f>
        <v>7.6585599999999996</v>
      </c>
      <c r="P175" s="168"/>
      <c r="Q175" s="168">
        <f>SUM(Q176:Q188)</f>
        <v>0</v>
      </c>
      <c r="R175" s="168"/>
      <c r="S175" s="168"/>
      <c r="T175" s="169"/>
      <c r="U175" s="168">
        <f>SUM(U176:U188)</f>
        <v>15.8</v>
      </c>
      <c r="AE175" t="s">
        <v>124</v>
      </c>
    </row>
    <row r="176" spans="1:60" ht="22.5" outlineLevel="1" x14ac:dyDescent="0.2">
      <c r="A176" s="154">
        <v>20</v>
      </c>
      <c r="B176" s="160" t="s">
        <v>282</v>
      </c>
      <c r="C176" s="196" t="s">
        <v>283</v>
      </c>
      <c r="D176" s="162" t="s">
        <v>157</v>
      </c>
      <c r="E176" s="170">
        <v>30.99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63">
        <v>0.24712999999999999</v>
      </c>
      <c r="O176" s="163">
        <f>ROUND(E176*N176,5)</f>
        <v>7.6585599999999996</v>
      </c>
      <c r="P176" s="163">
        <v>0</v>
      </c>
      <c r="Q176" s="163">
        <f>ROUND(E176*P176,5)</f>
        <v>0</v>
      </c>
      <c r="R176" s="163"/>
      <c r="S176" s="163"/>
      <c r="T176" s="164">
        <v>0.51</v>
      </c>
      <c r="U176" s="163">
        <f>ROUND(E176*T176,2)</f>
        <v>15.8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128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8" t="s">
        <v>132</v>
      </c>
      <c r="D177" s="166"/>
      <c r="E177" s="172"/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130</v>
      </c>
      <c r="AF177" s="153">
        <v>2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9" t="s">
        <v>133</v>
      </c>
      <c r="D178" s="166"/>
      <c r="E178" s="172"/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130</v>
      </c>
      <c r="AF178" s="153">
        <v>2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0"/>
      <c r="C179" s="199" t="s">
        <v>284</v>
      </c>
      <c r="D179" s="166"/>
      <c r="E179" s="172">
        <v>1.8</v>
      </c>
      <c r="F179" s="175"/>
      <c r="G179" s="175"/>
      <c r="H179" s="175"/>
      <c r="I179" s="175"/>
      <c r="J179" s="175"/>
      <c r="K179" s="175"/>
      <c r="L179" s="175"/>
      <c r="M179" s="175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130</v>
      </c>
      <c r="AF179" s="153">
        <v>2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0"/>
      <c r="C180" s="199" t="s">
        <v>285</v>
      </c>
      <c r="D180" s="166"/>
      <c r="E180" s="172"/>
      <c r="F180" s="175"/>
      <c r="G180" s="175"/>
      <c r="H180" s="175"/>
      <c r="I180" s="175"/>
      <c r="J180" s="175"/>
      <c r="K180" s="175"/>
      <c r="L180" s="175"/>
      <c r="M180" s="175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130</v>
      </c>
      <c r="AF180" s="153">
        <v>2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0"/>
      <c r="C181" s="199" t="s">
        <v>286</v>
      </c>
      <c r="D181" s="166"/>
      <c r="E181" s="172">
        <v>15.387</v>
      </c>
      <c r="F181" s="175"/>
      <c r="G181" s="175"/>
      <c r="H181" s="175"/>
      <c r="I181" s="175"/>
      <c r="J181" s="175"/>
      <c r="K181" s="175"/>
      <c r="L181" s="175"/>
      <c r="M181" s="175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130</v>
      </c>
      <c r="AF181" s="153">
        <v>2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9" t="s">
        <v>137</v>
      </c>
      <c r="D182" s="166"/>
      <c r="E182" s="172"/>
      <c r="F182" s="175"/>
      <c r="G182" s="175"/>
      <c r="H182" s="175"/>
      <c r="I182" s="175"/>
      <c r="J182" s="175"/>
      <c r="K182" s="175"/>
      <c r="L182" s="175"/>
      <c r="M182" s="175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130</v>
      </c>
      <c r="AF182" s="153">
        <v>2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199" t="s">
        <v>287</v>
      </c>
      <c r="D183" s="166"/>
      <c r="E183" s="172">
        <v>11.105399999999999</v>
      </c>
      <c r="F183" s="175"/>
      <c r="G183" s="175"/>
      <c r="H183" s="175"/>
      <c r="I183" s="175"/>
      <c r="J183" s="175"/>
      <c r="K183" s="175"/>
      <c r="L183" s="175"/>
      <c r="M183" s="175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130</v>
      </c>
      <c r="AF183" s="153">
        <v>2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9" t="s">
        <v>288</v>
      </c>
      <c r="D184" s="166"/>
      <c r="E184" s="172"/>
      <c r="F184" s="175"/>
      <c r="G184" s="175"/>
      <c r="H184" s="175"/>
      <c r="I184" s="175"/>
      <c r="J184" s="175"/>
      <c r="K184" s="175"/>
      <c r="L184" s="175"/>
      <c r="M184" s="175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130</v>
      </c>
      <c r="AF184" s="153">
        <v>2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9" t="s">
        <v>289</v>
      </c>
      <c r="D185" s="166"/>
      <c r="E185" s="172">
        <v>1.56</v>
      </c>
      <c r="F185" s="175"/>
      <c r="G185" s="175"/>
      <c r="H185" s="175"/>
      <c r="I185" s="175"/>
      <c r="J185" s="175"/>
      <c r="K185" s="175"/>
      <c r="L185" s="175"/>
      <c r="M185" s="175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130</v>
      </c>
      <c r="AF185" s="153">
        <v>2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9" t="s">
        <v>290</v>
      </c>
      <c r="D186" s="166"/>
      <c r="E186" s="172">
        <v>1.1399999999999999</v>
      </c>
      <c r="F186" s="175"/>
      <c r="G186" s="175"/>
      <c r="H186" s="175"/>
      <c r="I186" s="175"/>
      <c r="J186" s="175"/>
      <c r="K186" s="175"/>
      <c r="L186" s="175"/>
      <c r="M186" s="175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130</v>
      </c>
      <c r="AF186" s="153">
        <v>2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198" t="s">
        <v>143</v>
      </c>
      <c r="D187" s="166"/>
      <c r="E187" s="172"/>
      <c r="F187" s="175"/>
      <c r="G187" s="175"/>
      <c r="H187" s="175"/>
      <c r="I187" s="175"/>
      <c r="J187" s="175"/>
      <c r="K187" s="175"/>
      <c r="L187" s="175"/>
      <c r="M187" s="175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130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7" t="s">
        <v>291</v>
      </c>
      <c r="D188" s="165"/>
      <c r="E188" s="171">
        <v>30.99</v>
      </c>
      <c r="F188" s="175"/>
      <c r="G188" s="175"/>
      <c r="H188" s="175"/>
      <c r="I188" s="175"/>
      <c r="J188" s="175"/>
      <c r="K188" s="175"/>
      <c r="L188" s="175"/>
      <c r="M188" s="175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130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x14ac:dyDescent="0.2">
      <c r="A189" s="155" t="s">
        <v>123</v>
      </c>
      <c r="B189" s="161" t="s">
        <v>70</v>
      </c>
      <c r="C189" s="200" t="s">
        <v>71</v>
      </c>
      <c r="D189" s="167"/>
      <c r="E189" s="173"/>
      <c r="F189" s="176"/>
      <c r="G189" s="176">
        <f>SUMIF(AE190:AE196,"&lt;&gt;NOR",G190:G196)</f>
        <v>0</v>
      </c>
      <c r="H189" s="176"/>
      <c r="I189" s="176">
        <f>SUM(I190:I196)</f>
        <v>0</v>
      </c>
      <c r="J189" s="176"/>
      <c r="K189" s="176">
        <f>SUM(K190:K196)</f>
        <v>0</v>
      </c>
      <c r="L189" s="176"/>
      <c r="M189" s="176">
        <f>SUM(M190:M196)</f>
        <v>0</v>
      </c>
      <c r="N189" s="168"/>
      <c r="O189" s="168">
        <f>SUM(O190:O196)</f>
        <v>0.15137999999999999</v>
      </c>
      <c r="P189" s="168"/>
      <c r="Q189" s="168">
        <f>SUM(Q190:Q196)</f>
        <v>0</v>
      </c>
      <c r="R189" s="168"/>
      <c r="S189" s="168"/>
      <c r="T189" s="169"/>
      <c r="U189" s="168">
        <f>SUM(U190:U196)</f>
        <v>4.2</v>
      </c>
      <c r="AE189" t="s">
        <v>124</v>
      </c>
    </row>
    <row r="190" spans="1:60" ht="22.5" outlineLevel="1" x14ac:dyDescent="0.2">
      <c r="A190" s="154">
        <v>21</v>
      </c>
      <c r="B190" s="160" t="s">
        <v>292</v>
      </c>
      <c r="C190" s="196" t="s">
        <v>293</v>
      </c>
      <c r="D190" s="162" t="s">
        <v>294</v>
      </c>
      <c r="E190" s="170">
        <v>3</v>
      </c>
      <c r="F190" s="174"/>
      <c r="G190" s="175">
        <f>ROUND(E190*F190,2)</f>
        <v>0</v>
      </c>
      <c r="H190" s="174"/>
      <c r="I190" s="175">
        <f>ROUND(E190*H190,2)</f>
        <v>0</v>
      </c>
      <c r="J190" s="174"/>
      <c r="K190" s="175">
        <f>ROUND(E190*J190,2)</f>
        <v>0</v>
      </c>
      <c r="L190" s="175">
        <v>21</v>
      </c>
      <c r="M190" s="175">
        <f>G190*(1+L190/100)</f>
        <v>0</v>
      </c>
      <c r="N190" s="163">
        <v>5.0459999999999998E-2</v>
      </c>
      <c r="O190" s="163">
        <f>ROUND(E190*N190,5)</f>
        <v>0.15137999999999999</v>
      </c>
      <c r="P190" s="163">
        <v>0</v>
      </c>
      <c r="Q190" s="163">
        <f>ROUND(E190*P190,5)</f>
        <v>0</v>
      </c>
      <c r="R190" s="163"/>
      <c r="S190" s="163"/>
      <c r="T190" s="164">
        <v>1.4</v>
      </c>
      <c r="U190" s="163">
        <f>ROUND(E190*T190,2)</f>
        <v>4.2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128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ht="22.5" outlineLevel="1" x14ac:dyDescent="0.2">
      <c r="A191" s="154">
        <v>22</v>
      </c>
      <c r="B191" s="160" t="s">
        <v>295</v>
      </c>
      <c r="C191" s="196" t="s">
        <v>296</v>
      </c>
      <c r="D191" s="162" t="s">
        <v>157</v>
      </c>
      <c r="E191" s="170">
        <v>0.94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63">
        <v>0</v>
      </c>
      <c r="O191" s="163">
        <f>ROUND(E191*N191,5)</f>
        <v>0</v>
      </c>
      <c r="P191" s="163">
        <v>0</v>
      </c>
      <c r="Q191" s="163">
        <f>ROUND(E191*P191,5)</f>
        <v>0</v>
      </c>
      <c r="R191" s="163"/>
      <c r="S191" s="163"/>
      <c r="T191" s="164">
        <v>0</v>
      </c>
      <c r="U191" s="163">
        <f>ROUND(E191*T191,2)</f>
        <v>0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128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7" t="s">
        <v>297</v>
      </c>
      <c r="D192" s="165"/>
      <c r="E192" s="171">
        <v>0.94</v>
      </c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130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54">
        <v>23</v>
      </c>
      <c r="B193" s="160" t="s">
        <v>298</v>
      </c>
      <c r="C193" s="196" t="s">
        <v>299</v>
      </c>
      <c r="D193" s="162" t="s">
        <v>300</v>
      </c>
      <c r="E193" s="170">
        <v>3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21</v>
      </c>
      <c r="M193" s="175">
        <f>G193*(1+L193/100)</f>
        <v>0</v>
      </c>
      <c r="N193" s="163">
        <v>0</v>
      </c>
      <c r="O193" s="163">
        <f>ROUND(E193*N193,5)</f>
        <v>0</v>
      </c>
      <c r="P193" s="163">
        <v>0</v>
      </c>
      <c r="Q193" s="163">
        <f>ROUND(E193*P193,5)</f>
        <v>0</v>
      </c>
      <c r="R193" s="163"/>
      <c r="S193" s="163"/>
      <c r="T193" s="164">
        <v>0</v>
      </c>
      <c r="U193" s="163">
        <f>ROUND(E193*T193,2)</f>
        <v>0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128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ht="22.5" outlineLevel="1" x14ac:dyDescent="0.2">
      <c r="A194" s="154">
        <v>24</v>
      </c>
      <c r="B194" s="160" t="s">
        <v>301</v>
      </c>
      <c r="C194" s="196" t="s">
        <v>302</v>
      </c>
      <c r="D194" s="162" t="s">
        <v>212</v>
      </c>
      <c r="E194" s="170">
        <v>1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</v>
      </c>
      <c r="U194" s="163">
        <f>ROUND(E194*T194,2)</f>
        <v>0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128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0"/>
      <c r="C195" s="197" t="s">
        <v>303</v>
      </c>
      <c r="D195" s="165"/>
      <c r="E195" s="171"/>
      <c r="F195" s="175"/>
      <c r="G195" s="175"/>
      <c r="H195" s="175"/>
      <c r="I195" s="175"/>
      <c r="J195" s="175"/>
      <c r="K195" s="175"/>
      <c r="L195" s="175"/>
      <c r="M195" s="175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130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197" t="s">
        <v>185</v>
      </c>
      <c r="D196" s="165"/>
      <c r="E196" s="171">
        <v>1</v>
      </c>
      <c r="F196" s="175"/>
      <c r="G196" s="175"/>
      <c r="H196" s="175"/>
      <c r="I196" s="175"/>
      <c r="J196" s="175"/>
      <c r="K196" s="175"/>
      <c r="L196" s="175"/>
      <c r="M196" s="175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130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x14ac:dyDescent="0.2">
      <c r="A197" s="155" t="s">
        <v>123</v>
      </c>
      <c r="B197" s="161" t="s">
        <v>72</v>
      </c>
      <c r="C197" s="200" t="s">
        <v>73</v>
      </c>
      <c r="D197" s="167"/>
      <c r="E197" s="173"/>
      <c r="F197" s="176"/>
      <c r="G197" s="176">
        <f>SUMIF(AE198:AE198,"&lt;&gt;NOR",G198:G198)</f>
        <v>0</v>
      </c>
      <c r="H197" s="176"/>
      <c r="I197" s="176">
        <f>SUM(I198:I198)</f>
        <v>0</v>
      </c>
      <c r="J197" s="176"/>
      <c r="K197" s="176">
        <f>SUM(K198:K198)</f>
        <v>0</v>
      </c>
      <c r="L197" s="176"/>
      <c r="M197" s="176">
        <f>SUM(M198:M198)</f>
        <v>0</v>
      </c>
      <c r="N197" s="168"/>
      <c r="O197" s="168">
        <f>SUM(O198:O198)</f>
        <v>0</v>
      </c>
      <c r="P197" s="168"/>
      <c r="Q197" s="168">
        <f>SUM(Q198:Q198)</f>
        <v>0</v>
      </c>
      <c r="R197" s="168"/>
      <c r="S197" s="168"/>
      <c r="T197" s="169"/>
      <c r="U197" s="168">
        <f>SUM(U198:U198)</f>
        <v>100</v>
      </c>
      <c r="AE197" t="s">
        <v>124</v>
      </c>
    </row>
    <row r="198" spans="1:60" ht="22.5" outlineLevel="1" x14ac:dyDescent="0.2">
      <c r="A198" s="154">
        <v>25</v>
      </c>
      <c r="B198" s="160" t="s">
        <v>304</v>
      </c>
      <c r="C198" s="196" t="s">
        <v>305</v>
      </c>
      <c r="D198" s="162" t="s">
        <v>306</v>
      </c>
      <c r="E198" s="170">
        <v>100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63">
        <v>0</v>
      </c>
      <c r="O198" s="163">
        <f>ROUND(E198*N198,5)</f>
        <v>0</v>
      </c>
      <c r="P198" s="163">
        <v>0</v>
      </c>
      <c r="Q198" s="163">
        <f>ROUND(E198*P198,5)</f>
        <v>0</v>
      </c>
      <c r="R198" s="163"/>
      <c r="S198" s="163"/>
      <c r="T198" s="164">
        <v>1</v>
      </c>
      <c r="U198" s="163">
        <f>ROUND(E198*T198,2)</f>
        <v>100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128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x14ac:dyDescent="0.2">
      <c r="A199" s="155" t="s">
        <v>123</v>
      </c>
      <c r="B199" s="161" t="s">
        <v>74</v>
      </c>
      <c r="C199" s="200" t="s">
        <v>75</v>
      </c>
      <c r="D199" s="167"/>
      <c r="E199" s="173"/>
      <c r="F199" s="176"/>
      <c r="G199" s="176">
        <f>SUMIF(AE200:AE204,"&lt;&gt;NOR",G200:G204)</f>
        <v>0</v>
      </c>
      <c r="H199" s="176"/>
      <c r="I199" s="176">
        <f>SUM(I200:I204)</f>
        <v>0</v>
      </c>
      <c r="J199" s="176"/>
      <c r="K199" s="176">
        <f>SUM(K200:K204)</f>
        <v>0</v>
      </c>
      <c r="L199" s="176"/>
      <c r="M199" s="176">
        <f>SUM(M200:M204)</f>
        <v>0</v>
      </c>
      <c r="N199" s="168"/>
      <c r="O199" s="168">
        <f>SUM(O200:O204)</f>
        <v>6.0246599999999999</v>
      </c>
      <c r="P199" s="168"/>
      <c r="Q199" s="168">
        <f>SUM(Q200:Q204)</f>
        <v>0</v>
      </c>
      <c r="R199" s="168"/>
      <c r="S199" s="168"/>
      <c r="T199" s="169"/>
      <c r="U199" s="168">
        <f>SUM(U200:U204)</f>
        <v>36.19</v>
      </c>
      <c r="AE199" t="s">
        <v>124</v>
      </c>
    </row>
    <row r="200" spans="1:60" outlineLevel="1" x14ac:dyDescent="0.2">
      <c r="A200" s="154">
        <v>26</v>
      </c>
      <c r="B200" s="160" t="s">
        <v>307</v>
      </c>
      <c r="C200" s="196" t="s">
        <v>308</v>
      </c>
      <c r="D200" s="162" t="s">
        <v>157</v>
      </c>
      <c r="E200" s="170">
        <v>172.33</v>
      </c>
      <c r="F200" s="174"/>
      <c r="G200" s="175">
        <f>ROUND(E200*F200,2)</f>
        <v>0</v>
      </c>
      <c r="H200" s="174"/>
      <c r="I200" s="175">
        <f>ROUND(E200*H200,2)</f>
        <v>0</v>
      </c>
      <c r="J200" s="174"/>
      <c r="K200" s="175">
        <f>ROUND(E200*J200,2)</f>
        <v>0</v>
      </c>
      <c r="L200" s="175">
        <v>21</v>
      </c>
      <c r="M200" s="175">
        <f>G200*(1+L200/100)</f>
        <v>0</v>
      </c>
      <c r="N200" s="163">
        <v>3.4959999999999998E-2</v>
      </c>
      <c r="O200" s="163">
        <f>ROUND(E200*N200,5)</f>
        <v>6.0246599999999999</v>
      </c>
      <c r="P200" s="163">
        <v>0</v>
      </c>
      <c r="Q200" s="163">
        <f>ROUND(E200*P200,5)</f>
        <v>0</v>
      </c>
      <c r="R200" s="163"/>
      <c r="S200" s="163"/>
      <c r="T200" s="164">
        <v>0.21</v>
      </c>
      <c r="U200" s="163">
        <f>ROUND(E200*T200,2)</f>
        <v>36.19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128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197" t="s">
        <v>309</v>
      </c>
      <c r="D201" s="165"/>
      <c r="E201" s="171"/>
      <c r="F201" s="175"/>
      <c r="G201" s="175"/>
      <c r="H201" s="175"/>
      <c r="I201" s="175"/>
      <c r="J201" s="175"/>
      <c r="K201" s="175"/>
      <c r="L201" s="175"/>
      <c r="M201" s="175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130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7" t="s">
        <v>310</v>
      </c>
      <c r="D202" s="165"/>
      <c r="E202" s="171">
        <v>132.33000000000001</v>
      </c>
      <c r="F202" s="175"/>
      <c r="G202" s="175"/>
      <c r="H202" s="175"/>
      <c r="I202" s="175"/>
      <c r="J202" s="175"/>
      <c r="K202" s="175"/>
      <c r="L202" s="175"/>
      <c r="M202" s="175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130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0"/>
      <c r="C203" s="197" t="s">
        <v>311</v>
      </c>
      <c r="D203" s="165"/>
      <c r="E203" s="171"/>
      <c r="F203" s="175"/>
      <c r="G203" s="175"/>
      <c r="H203" s="175"/>
      <c r="I203" s="175"/>
      <c r="J203" s="175"/>
      <c r="K203" s="175"/>
      <c r="L203" s="175"/>
      <c r="M203" s="175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130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0"/>
      <c r="C204" s="197" t="s">
        <v>154</v>
      </c>
      <c r="D204" s="165"/>
      <c r="E204" s="171">
        <v>40</v>
      </c>
      <c r="F204" s="175"/>
      <c r="G204" s="175"/>
      <c r="H204" s="175"/>
      <c r="I204" s="175"/>
      <c r="J204" s="175"/>
      <c r="K204" s="175"/>
      <c r="L204" s="175"/>
      <c r="M204" s="175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130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x14ac:dyDescent="0.2">
      <c r="A205" s="155" t="s">
        <v>123</v>
      </c>
      <c r="B205" s="161" t="s">
        <v>76</v>
      </c>
      <c r="C205" s="200" t="s">
        <v>77</v>
      </c>
      <c r="D205" s="167"/>
      <c r="E205" s="173"/>
      <c r="F205" s="176"/>
      <c r="G205" s="176">
        <f>SUMIF(AE206:AE221,"&lt;&gt;NOR",G206:G221)</f>
        <v>0</v>
      </c>
      <c r="H205" s="176"/>
      <c r="I205" s="176">
        <f>SUM(I206:I221)</f>
        <v>0</v>
      </c>
      <c r="J205" s="176"/>
      <c r="K205" s="176">
        <f>SUM(K206:K221)</f>
        <v>0</v>
      </c>
      <c r="L205" s="176"/>
      <c r="M205" s="176">
        <f>SUM(M206:M221)</f>
        <v>0</v>
      </c>
      <c r="N205" s="168"/>
      <c r="O205" s="168">
        <f>SUM(O206:O221)</f>
        <v>0</v>
      </c>
      <c r="P205" s="168"/>
      <c r="Q205" s="168">
        <f>SUM(Q206:Q221)</f>
        <v>16.847760000000001</v>
      </c>
      <c r="R205" s="168"/>
      <c r="S205" s="168"/>
      <c r="T205" s="169"/>
      <c r="U205" s="168">
        <f>SUM(U206:U221)</f>
        <v>76.650000000000006</v>
      </c>
      <c r="AE205" t="s">
        <v>124</v>
      </c>
    </row>
    <row r="206" spans="1:60" outlineLevel="1" x14ac:dyDescent="0.2">
      <c r="A206" s="154">
        <v>27</v>
      </c>
      <c r="B206" s="160" t="s">
        <v>312</v>
      </c>
      <c r="C206" s="196" t="s">
        <v>313</v>
      </c>
      <c r="D206" s="162" t="s">
        <v>294</v>
      </c>
      <c r="E206" s="170">
        <v>2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63">
        <v>0</v>
      </c>
      <c r="O206" s="163">
        <f>ROUND(E206*N206,5)</f>
        <v>0</v>
      </c>
      <c r="P206" s="163">
        <v>0</v>
      </c>
      <c r="Q206" s="163">
        <f>ROUND(E206*P206,5)</f>
        <v>0</v>
      </c>
      <c r="R206" s="163"/>
      <c r="S206" s="163"/>
      <c r="T206" s="164">
        <v>0.06</v>
      </c>
      <c r="U206" s="163">
        <f>ROUND(E206*T206,2)</f>
        <v>0.12</v>
      </c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128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>
        <v>28</v>
      </c>
      <c r="B207" s="160" t="s">
        <v>314</v>
      </c>
      <c r="C207" s="196" t="s">
        <v>315</v>
      </c>
      <c r="D207" s="162" t="s">
        <v>157</v>
      </c>
      <c r="E207" s="170">
        <v>2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63">
        <v>0</v>
      </c>
      <c r="O207" s="163">
        <f>ROUND(E207*N207,5)</f>
        <v>0</v>
      </c>
      <c r="P207" s="163">
        <v>4.1000000000000002E-2</v>
      </c>
      <c r="Q207" s="163">
        <f>ROUND(E207*P207,5)</f>
        <v>8.2000000000000003E-2</v>
      </c>
      <c r="R207" s="163"/>
      <c r="S207" s="163"/>
      <c r="T207" s="164">
        <v>0.52</v>
      </c>
      <c r="U207" s="163">
        <f>ROUND(E207*T207,2)</f>
        <v>1.04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128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>
        <v>29</v>
      </c>
      <c r="B208" s="160" t="s">
        <v>316</v>
      </c>
      <c r="C208" s="196" t="s">
        <v>317</v>
      </c>
      <c r="D208" s="162" t="s">
        <v>157</v>
      </c>
      <c r="E208" s="170">
        <v>5.67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63">
        <v>0</v>
      </c>
      <c r="O208" s="163">
        <f>ROUND(E208*N208,5)</f>
        <v>0</v>
      </c>
      <c r="P208" s="163">
        <v>8.7999999999999995E-2</v>
      </c>
      <c r="Q208" s="163">
        <f>ROUND(E208*P208,5)</f>
        <v>0.49896000000000001</v>
      </c>
      <c r="R208" s="163"/>
      <c r="S208" s="163"/>
      <c r="T208" s="164">
        <v>0.56000000000000005</v>
      </c>
      <c r="U208" s="163">
        <f>ROUND(E208*T208,2)</f>
        <v>3.18</v>
      </c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128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/>
      <c r="B209" s="160"/>
      <c r="C209" s="197" t="s">
        <v>318</v>
      </c>
      <c r="D209" s="165"/>
      <c r="E209" s="171">
        <v>5.67</v>
      </c>
      <c r="F209" s="175"/>
      <c r="G209" s="175"/>
      <c r="H209" s="175"/>
      <c r="I209" s="175"/>
      <c r="J209" s="175"/>
      <c r="K209" s="175"/>
      <c r="L209" s="175"/>
      <c r="M209" s="175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130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>
        <v>30</v>
      </c>
      <c r="B210" s="160" t="s">
        <v>319</v>
      </c>
      <c r="C210" s="196" t="s">
        <v>320</v>
      </c>
      <c r="D210" s="162" t="s">
        <v>127</v>
      </c>
      <c r="E210" s="170">
        <v>1.1599999999999999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63">
        <v>0</v>
      </c>
      <c r="O210" s="163">
        <f>ROUND(E210*N210,5)</f>
        <v>0</v>
      </c>
      <c r="P210" s="163">
        <v>2.2000000000000002</v>
      </c>
      <c r="Q210" s="163">
        <f>ROUND(E210*P210,5)</f>
        <v>2.552</v>
      </c>
      <c r="R210" s="163"/>
      <c r="S210" s="163"/>
      <c r="T210" s="164">
        <v>3.86</v>
      </c>
      <c r="U210" s="163">
        <f>ROUND(E210*T210,2)</f>
        <v>4.4800000000000004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128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ht="22.5" outlineLevel="1" x14ac:dyDescent="0.2">
      <c r="A211" s="154"/>
      <c r="B211" s="160"/>
      <c r="C211" s="197" t="s">
        <v>321</v>
      </c>
      <c r="D211" s="165"/>
      <c r="E211" s="171"/>
      <c r="F211" s="175"/>
      <c r="G211" s="175"/>
      <c r="H211" s="175"/>
      <c r="I211" s="175"/>
      <c r="J211" s="175"/>
      <c r="K211" s="175"/>
      <c r="L211" s="175"/>
      <c r="M211" s="175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130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/>
      <c r="B212" s="160"/>
      <c r="C212" s="198" t="s">
        <v>132</v>
      </c>
      <c r="D212" s="166"/>
      <c r="E212" s="172"/>
      <c r="F212" s="175"/>
      <c r="G212" s="175"/>
      <c r="H212" s="175"/>
      <c r="I212" s="175"/>
      <c r="J212" s="175"/>
      <c r="K212" s="175"/>
      <c r="L212" s="175"/>
      <c r="M212" s="175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130</v>
      </c>
      <c r="AF212" s="153">
        <v>2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199" t="s">
        <v>322</v>
      </c>
      <c r="D213" s="166"/>
      <c r="E213" s="172">
        <v>0.48599999999999999</v>
      </c>
      <c r="F213" s="175"/>
      <c r="G213" s="175"/>
      <c r="H213" s="175"/>
      <c r="I213" s="175"/>
      <c r="J213" s="175"/>
      <c r="K213" s="175"/>
      <c r="L213" s="175"/>
      <c r="M213" s="175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130</v>
      </c>
      <c r="AF213" s="153">
        <v>2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199" t="s">
        <v>323</v>
      </c>
      <c r="D214" s="166"/>
      <c r="E214" s="172">
        <v>0.67500000000000004</v>
      </c>
      <c r="F214" s="175"/>
      <c r="G214" s="175"/>
      <c r="H214" s="175"/>
      <c r="I214" s="175"/>
      <c r="J214" s="175"/>
      <c r="K214" s="175"/>
      <c r="L214" s="175"/>
      <c r="M214" s="175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130</v>
      </c>
      <c r="AF214" s="153">
        <v>2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0"/>
      <c r="C215" s="198" t="s">
        <v>143</v>
      </c>
      <c r="D215" s="166"/>
      <c r="E215" s="172"/>
      <c r="F215" s="175"/>
      <c r="G215" s="175"/>
      <c r="H215" s="175"/>
      <c r="I215" s="175"/>
      <c r="J215" s="175"/>
      <c r="K215" s="175"/>
      <c r="L215" s="175"/>
      <c r="M215" s="175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130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0"/>
      <c r="C216" s="197" t="s">
        <v>324</v>
      </c>
      <c r="D216" s="165"/>
      <c r="E216" s="171">
        <v>1.1599999999999999</v>
      </c>
      <c r="F216" s="175"/>
      <c r="G216" s="175"/>
      <c r="H216" s="175"/>
      <c r="I216" s="175"/>
      <c r="J216" s="175"/>
      <c r="K216" s="175"/>
      <c r="L216" s="175"/>
      <c r="M216" s="175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130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197" t="s">
        <v>242</v>
      </c>
      <c r="D217" s="165"/>
      <c r="E217" s="171"/>
      <c r="F217" s="175"/>
      <c r="G217" s="175"/>
      <c r="H217" s="175"/>
      <c r="I217" s="175"/>
      <c r="J217" s="175"/>
      <c r="K217" s="175"/>
      <c r="L217" s="175"/>
      <c r="M217" s="175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130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>
        <v>31</v>
      </c>
      <c r="B218" s="160" t="s">
        <v>325</v>
      </c>
      <c r="C218" s="196" t="s">
        <v>326</v>
      </c>
      <c r="D218" s="162" t="s">
        <v>127</v>
      </c>
      <c r="E218" s="170">
        <v>6.234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63">
        <v>0</v>
      </c>
      <c r="O218" s="163">
        <f>ROUND(E218*N218,5)</f>
        <v>0</v>
      </c>
      <c r="P218" s="163">
        <v>2.2000000000000002</v>
      </c>
      <c r="Q218" s="163">
        <f>ROUND(E218*P218,5)</f>
        <v>13.7148</v>
      </c>
      <c r="R218" s="163"/>
      <c r="S218" s="163"/>
      <c r="T218" s="164">
        <v>10.88</v>
      </c>
      <c r="U218" s="163">
        <f>ROUND(E218*T218,2)</f>
        <v>67.83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128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ht="22.5" outlineLevel="1" x14ac:dyDescent="0.2">
      <c r="A219" s="154"/>
      <c r="B219" s="160"/>
      <c r="C219" s="197" t="s">
        <v>327</v>
      </c>
      <c r="D219" s="165"/>
      <c r="E219" s="171"/>
      <c r="F219" s="175"/>
      <c r="G219" s="175"/>
      <c r="H219" s="175"/>
      <c r="I219" s="175"/>
      <c r="J219" s="175"/>
      <c r="K219" s="175"/>
      <c r="L219" s="175"/>
      <c r="M219" s="175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130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22.5" outlineLevel="1" x14ac:dyDescent="0.2">
      <c r="A220" s="154"/>
      <c r="B220" s="160"/>
      <c r="C220" s="197" t="s">
        <v>328</v>
      </c>
      <c r="D220" s="165"/>
      <c r="E220" s="171"/>
      <c r="F220" s="175"/>
      <c r="G220" s="175"/>
      <c r="H220" s="175"/>
      <c r="I220" s="175"/>
      <c r="J220" s="175"/>
      <c r="K220" s="175"/>
      <c r="L220" s="175"/>
      <c r="M220" s="175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130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/>
      <c r="B221" s="160"/>
      <c r="C221" s="197" t="s">
        <v>329</v>
      </c>
      <c r="D221" s="165"/>
      <c r="E221" s="171">
        <v>6.234</v>
      </c>
      <c r="F221" s="175"/>
      <c r="G221" s="175"/>
      <c r="H221" s="175"/>
      <c r="I221" s="175"/>
      <c r="J221" s="175"/>
      <c r="K221" s="175"/>
      <c r="L221" s="175"/>
      <c r="M221" s="175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130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x14ac:dyDescent="0.2">
      <c r="A222" s="155" t="s">
        <v>123</v>
      </c>
      <c r="B222" s="161" t="s">
        <v>78</v>
      </c>
      <c r="C222" s="200" t="s">
        <v>79</v>
      </c>
      <c r="D222" s="167"/>
      <c r="E222" s="173"/>
      <c r="F222" s="176"/>
      <c r="G222" s="176">
        <f>SUMIF(AE223:AE260,"&lt;&gt;NOR",G223:G260)</f>
        <v>0</v>
      </c>
      <c r="H222" s="176"/>
      <c r="I222" s="176">
        <f>SUM(I223:I260)</f>
        <v>0</v>
      </c>
      <c r="J222" s="176"/>
      <c r="K222" s="176">
        <f>SUM(K223:K260)</f>
        <v>0</v>
      </c>
      <c r="L222" s="176"/>
      <c r="M222" s="176">
        <f>SUM(M223:M260)</f>
        <v>0</v>
      </c>
      <c r="N222" s="168"/>
      <c r="O222" s="168">
        <f>SUM(O223:O260)</f>
        <v>0</v>
      </c>
      <c r="P222" s="168"/>
      <c r="Q222" s="168">
        <f>SUM(Q223:Q260)</f>
        <v>15.01562</v>
      </c>
      <c r="R222" s="168"/>
      <c r="S222" s="168"/>
      <c r="T222" s="169"/>
      <c r="U222" s="168">
        <f>SUM(U223:U260)</f>
        <v>101.62</v>
      </c>
      <c r="AE222" t="s">
        <v>124</v>
      </c>
    </row>
    <row r="223" spans="1:60" outlineLevel="1" x14ac:dyDescent="0.2">
      <c r="A223" s="154">
        <v>32</v>
      </c>
      <c r="B223" s="160" t="s">
        <v>330</v>
      </c>
      <c r="C223" s="196" t="s">
        <v>331</v>
      </c>
      <c r="D223" s="162" t="s">
        <v>157</v>
      </c>
      <c r="E223" s="170">
        <v>19.022400000000001</v>
      </c>
      <c r="F223" s="174"/>
      <c r="G223" s="175">
        <f>ROUND(E223*F223,2)</f>
        <v>0</v>
      </c>
      <c r="H223" s="174"/>
      <c r="I223" s="175">
        <f>ROUND(E223*H223,2)</f>
        <v>0</v>
      </c>
      <c r="J223" s="174"/>
      <c r="K223" s="175">
        <f>ROUND(E223*J223,2)</f>
        <v>0</v>
      </c>
      <c r="L223" s="175">
        <v>21</v>
      </c>
      <c r="M223" s="175">
        <f>G223*(1+L223/100)</f>
        <v>0</v>
      </c>
      <c r="N223" s="163">
        <v>0</v>
      </c>
      <c r="O223" s="163">
        <f>ROUND(E223*N223,5)</f>
        <v>0</v>
      </c>
      <c r="P223" s="163">
        <v>0.05</v>
      </c>
      <c r="Q223" s="163">
        <f>ROUND(E223*P223,5)</f>
        <v>0.95111999999999997</v>
      </c>
      <c r="R223" s="163"/>
      <c r="S223" s="163"/>
      <c r="T223" s="164">
        <v>0.33</v>
      </c>
      <c r="U223" s="163">
        <f>ROUND(E223*T223,2)</f>
        <v>6.28</v>
      </c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128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197" t="s">
        <v>332</v>
      </c>
      <c r="D224" s="165"/>
      <c r="E224" s="171"/>
      <c r="F224" s="175"/>
      <c r="G224" s="175"/>
      <c r="H224" s="175"/>
      <c r="I224" s="175"/>
      <c r="J224" s="175"/>
      <c r="K224" s="175"/>
      <c r="L224" s="175"/>
      <c r="M224" s="175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130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197" t="s">
        <v>333</v>
      </c>
      <c r="D225" s="165"/>
      <c r="E225" s="171">
        <v>19.022400000000001</v>
      </c>
      <c r="F225" s="175"/>
      <c r="G225" s="175"/>
      <c r="H225" s="175"/>
      <c r="I225" s="175"/>
      <c r="J225" s="175"/>
      <c r="K225" s="175"/>
      <c r="L225" s="175"/>
      <c r="M225" s="175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130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>
        <v>33</v>
      </c>
      <c r="B226" s="160" t="s">
        <v>334</v>
      </c>
      <c r="C226" s="196" t="s">
        <v>335</v>
      </c>
      <c r="D226" s="162" t="s">
        <v>157</v>
      </c>
      <c r="E226" s="170">
        <v>305.75</v>
      </c>
      <c r="F226" s="174"/>
      <c r="G226" s="175">
        <f>ROUND(E226*F226,2)</f>
        <v>0</v>
      </c>
      <c r="H226" s="174"/>
      <c r="I226" s="175">
        <f>ROUND(E226*H226,2)</f>
        <v>0</v>
      </c>
      <c r="J226" s="174"/>
      <c r="K226" s="175">
        <f>ROUND(E226*J226,2)</f>
        <v>0</v>
      </c>
      <c r="L226" s="175">
        <v>21</v>
      </c>
      <c r="M226" s="175">
        <f>G226*(1+L226/100)</f>
        <v>0</v>
      </c>
      <c r="N226" s="163">
        <v>0</v>
      </c>
      <c r="O226" s="163">
        <f>ROUND(E226*N226,5)</f>
        <v>0</v>
      </c>
      <c r="P226" s="163">
        <v>4.5999999999999999E-2</v>
      </c>
      <c r="Q226" s="163">
        <f>ROUND(E226*P226,5)</f>
        <v>14.064500000000001</v>
      </c>
      <c r="R226" s="163"/>
      <c r="S226" s="163"/>
      <c r="T226" s="164">
        <v>0.26</v>
      </c>
      <c r="U226" s="163">
        <f>ROUND(E226*T226,2)</f>
        <v>79.5</v>
      </c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128</v>
      </c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/>
      <c r="B227" s="160"/>
      <c r="C227" s="197" t="s">
        <v>336</v>
      </c>
      <c r="D227" s="165"/>
      <c r="E227" s="171"/>
      <c r="F227" s="175"/>
      <c r="G227" s="175"/>
      <c r="H227" s="175"/>
      <c r="I227" s="175"/>
      <c r="J227" s="175"/>
      <c r="K227" s="175"/>
      <c r="L227" s="175"/>
      <c r="M227" s="175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130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8" t="s">
        <v>132</v>
      </c>
      <c r="D228" s="166"/>
      <c r="E228" s="172"/>
      <c r="F228" s="175"/>
      <c r="G228" s="175"/>
      <c r="H228" s="175"/>
      <c r="I228" s="175"/>
      <c r="J228" s="175"/>
      <c r="K228" s="175"/>
      <c r="L228" s="175"/>
      <c r="M228" s="175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130</v>
      </c>
      <c r="AF228" s="153">
        <v>2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0"/>
      <c r="C229" s="199" t="s">
        <v>337</v>
      </c>
      <c r="D229" s="166"/>
      <c r="E229" s="172">
        <v>86.332999999999998</v>
      </c>
      <c r="F229" s="175"/>
      <c r="G229" s="175"/>
      <c r="H229" s="175"/>
      <c r="I229" s="175"/>
      <c r="J229" s="175"/>
      <c r="K229" s="175"/>
      <c r="L229" s="175"/>
      <c r="M229" s="175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130</v>
      </c>
      <c r="AF229" s="153">
        <v>2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199" t="s">
        <v>338</v>
      </c>
      <c r="D230" s="166"/>
      <c r="E230" s="172">
        <v>9.0652000000000008</v>
      </c>
      <c r="F230" s="175"/>
      <c r="G230" s="175"/>
      <c r="H230" s="175"/>
      <c r="I230" s="175"/>
      <c r="J230" s="175"/>
      <c r="K230" s="175"/>
      <c r="L230" s="175"/>
      <c r="M230" s="175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130</v>
      </c>
      <c r="AF230" s="153">
        <v>2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54"/>
      <c r="B231" s="160"/>
      <c r="C231" s="199" t="s">
        <v>339</v>
      </c>
      <c r="D231" s="166"/>
      <c r="E231" s="172">
        <v>19.652799999999999</v>
      </c>
      <c r="F231" s="175"/>
      <c r="G231" s="175"/>
      <c r="H231" s="175"/>
      <c r="I231" s="175"/>
      <c r="J231" s="175"/>
      <c r="K231" s="175"/>
      <c r="L231" s="175"/>
      <c r="M231" s="175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130</v>
      </c>
      <c r="AF231" s="153">
        <v>2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198" t="s">
        <v>143</v>
      </c>
      <c r="D232" s="166"/>
      <c r="E232" s="172"/>
      <c r="F232" s="175"/>
      <c r="G232" s="175"/>
      <c r="H232" s="175"/>
      <c r="I232" s="175"/>
      <c r="J232" s="175"/>
      <c r="K232" s="175"/>
      <c r="L232" s="175"/>
      <c r="M232" s="175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130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0"/>
      <c r="C233" s="197" t="s">
        <v>340</v>
      </c>
      <c r="D233" s="165"/>
      <c r="E233" s="171">
        <v>115.05</v>
      </c>
      <c r="F233" s="175"/>
      <c r="G233" s="175"/>
      <c r="H233" s="175"/>
      <c r="I233" s="175"/>
      <c r="J233" s="175"/>
      <c r="K233" s="175"/>
      <c r="L233" s="175"/>
      <c r="M233" s="175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130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197" t="s">
        <v>341</v>
      </c>
      <c r="D234" s="165"/>
      <c r="E234" s="171"/>
      <c r="F234" s="175"/>
      <c r="G234" s="175"/>
      <c r="H234" s="175"/>
      <c r="I234" s="175"/>
      <c r="J234" s="175"/>
      <c r="K234" s="175"/>
      <c r="L234" s="175"/>
      <c r="M234" s="175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130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/>
      <c r="B235" s="160"/>
      <c r="C235" s="198" t="s">
        <v>132</v>
      </c>
      <c r="D235" s="166"/>
      <c r="E235" s="172"/>
      <c r="F235" s="175"/>
      <c r="G235" s="175"/>
      <c r="H235" s="175"/>
      <c r="I235" s="175"/>
      <c r="J235" s="175"/>
      <c r="K235" s="175"/>
      <c r="L235" s="175"/>
      <c r="M235" s="175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130</v>
      </c>
      <c r="AF235" s="153">
        <v>2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/>
      <c r="B236" s="160"/>
      <c r="C236" s="199" t="s">
        <v>342</v>
      </c>
      <c r="D236" s="166"/>
      <c r="E236" s="172"/>
      <c r="F236" s="175"/>
      <c r="G236" s="175"/>
      <c r="H236" s="175"/>
      <c r="I236" s="175"/>
      <c r="J236" s="175"/>
      <c r="K236" s="175"/>
      <c r="L236" s="175"/>
      <c r="M236" s="175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130</v>
      </c>
      <c r="AF236" s="153">
        <v>2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9" t="s">
        <v>248</v>
      </c>
      <c r="D237" s="166"/>
      <c r="E237" s="172">
        <v>77.272000000000006</v>
      </c>
      <c r="F237" s="175"/>
      <c r="G237" s="175"/>
      <c r="H237" s="175"/>
      <c r="I237" s="175"/>
      <c r="J237" s="175"/>
      <c r="K237" s="175"/>
      <c r="L237" s="175"/>
      <c r="M237" s="175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130</v>
      </c>
      <c r="AF237" s="153">
        <v>2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199" t="s">
        <v>249</v>
      </c>
      <c r="D238" s="166"/>
      <c r="E238" s="172"/>
      <c r="F238" s="175"/>
      <c r="G238" s="175"/>
      <c r="H238" s="175"/>
      <c r="I238" s="175"/>
      <c r="J238" s="175"/>
      <c r="K238" s="175"/>
      <c r="L238" s="175"/>
      <c r="M238" s="175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130</v>
      </c>
      <c r="AF238" s="153">
        <v>2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199" t="s">
        <v>250</v>
      </c>
      <c r="D239" s="166"/>
      <c r="E239" s="172">
        <v>-5.54</v>
      </c>
      <c r="F239" s="175"/>
      <c r="G239" s="175"/>
      <c r="H239" s="175"/>
      <c r="I239" s="175"/>
      <c r="J239" s="175"/>
      <c r="K239" s="175"/>
      <c r="L239" s="175"/>
      <c r="M239" s="175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130</v>
      </c>
      <c r="AF239" s="153">
        <v>2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198" t="s">
        <v>143</v>
      </c>
      <c r="D240" s="166"/>
      <c r="E240" s="172"/>
      <c r="F240" s="175"/>
      <c r="G240" s="175"/>
      <c r="H240" s="175"/>
      <c r="I240" s="175"/>
      <c r="J240" s="175"/>
      <c r="K240" s="175"/>
      <c r="L240" s="175"/>
      <c r="M240" s="175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130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/>
      <c r="B241" s="160"/>
      <c r="C241" s="197" t="s">
        <v>343</v>
      </c>
      <c r="D241" s="165"/>
      <c r="E241" s="171">
        <v>71.73</v>
      </c>
      <c r="F241" s="175"/>
      <c r="G241" s="175"/>
      <c r="H241" s="175"/>
      <c r="I241" s="175"/>
      <c r="J241" s="175"/>
      <c r="K241" s="175"/>
      <c r="L241" s="175"/>
      <c r="M241" s="175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130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197" t="s">
        <v>266</v>
      </c>
      <c r="D242" s="165"/>
      <c r="E242" s="171"/>
      <c r="F242" s="175"/>
      <c r="G242" s="175"/>
      <c r="H242" s="175"/>
      <c r="I242" s="175"/>
      <c r="J242" s="175"/>
      <c r="K242" s="175"/>
      <c r="L242" s="175"/>
      <c r="M242" s="175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130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/>
      <c r="B243" s="160"/>
      <c r="C243" s="198" t="s">
        <v>132</v>
      </c>
      <c r="D243" s="166"/>
      <c r="E243" s="172"/>
      <c r="F243" s="175"/>
      <c r="G243" s="175"/>
      <c r="H243" s="175"/>
      <c r="I243" s="175"/>
      <c r="J243" s="175"/>
      <c r="K243" s="175"/>
      <c r="L243" s="175"/>
      <c r="M243" s="175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130</v>
      </c>
      <c r="AF243" s="153">
        <v>2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199" t="s">
        <v>253</v>
      </c>
      <c r="D244" s="166"/>
      <c r="E244" s="172"/>
      <c r="F244" s="175"/>
      <c r="G244" s="175"/>
      <c r="H244" s="175"/>
      <c r="I244" s="175"/>
      <c r="J244" s="175"/>
      <c r="K244" s="175"/>
      <c r="L244" s="175"/>
      <c r="M244" s="175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130</v>
      </c>
      <c r="AF244" s="153">
        <v>2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199" t="s">
        <v>344</v>
      </c>
      <c r="D245" s="166"/>
      <c r="E245" s="172">
        <v>81.983999999999995</v>
      </c>
      <c r="F245" s="175"/>
      <c r="G245" s="175"/>
      <c r="H245" s="175"/>
      <c r="I245" s="175"/>
      <c r="J245" s="175"/>
      <c r="K245" s="175"/>
      <c r="L245" s="175"/>
      <c r="M245" s="175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130</v>
      </c>
      <c r="AF245" s="153">
        <v>2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0"/>
      <c r="C246" s="199" t="s">
        <v>345</v>
      </c>
      <c r="D246" s="166"/>
      <c r="E246" s="172">
        <v>-0.72</v>
      </c>
      <c r="F246" s="175"/>
      <c r="G246" s="175"/>
      <c r="H246" s="175"/>
      <c r="I246" s="175"/>
      <c r="J246" s="175"/>
      <c r="K246" s="175"/>
      <c r="L246" s="175"/>
      <c r="M246" s="175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130</v>
      </c>
      <c r="AF246" s="153">
        <v>2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199" t="s">
        <v>133</v>
      </c>
      <c r="D247" s="166"/>
      <c r="E247" s="172"/>
      <c r="F247" s="175"/>
      <c r="G247" s="175"/>
      <c r="H247" s="175"/>
      <c r="I247" s="175"/>
      <c r="J247" s="175"/>
      <c r="K247" s="175"/>
      <c r="L247" s="175"/>
      <c r="M247" s="175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130</v>
      </c>
      <c r="AF247" s="153">
        <v>2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0"/>
      <c r="C248" s="199" t="s">
        <v>346</v>
      </c>
      <c r="D248" s="166"/>
      <c r="E248" s="172">
        <v>13.26</v>
      </c>
      <c r="F248" s="175"/>
      <c r="G248" s="175"/>
      <c r="H248" s="175"/>
      <c r="I248" s="175"/>
      <c r="J248" s="175"/>
      <c r="K248" s="175"/>
      <c r="L248" s="175"/>
      <c r="M248" s="175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130</v>
      </c>
      <c r="AF248" s="153">
        <v>2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199" t="s">
        <v>347</v>
      </c>
      <c r="D249" s="166"/>
      <c r="E249" s="172"/>
      <c r="F249" s="175"/>
      <c r="G249" s="175"/>
      <c r="H249" s="175"/>
      <c r="I249" s="175"/>
      <c r="J249" s="175"/>
      <c r="K249" s="175"/>
      <c r="L249" s="175"/>
      <c r="M249" s="175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130</v>
      </c>
      <c r="AF249" s="153">
        <v>2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199" t="s">
        <v>348</v>
      </c>
      <c r="D250" s="166"/>
      <c r="E250" s="172">
        <v>2.98</v>
      </c>
      <c r="F250" s="175"/>
      <c r="G250" s="175"/>
      <c r="H250" s="175"/>
      <c r="I250" s="175"/>
      <c r="J250" s="175"/>
      <c r="K250" s="175"/>
      <c r="L250" s="175"/>
      <c r="M250" s="175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130</v>
      </c>
      <c r="AF250" s="153">
        <v>2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/>
      <c r="B251" s="160"/>
      <c r="C251" s="199" t="s">
        <v>349</v>
      </c>
      <c r="D251" s="166"/>
      <c r="E251" s="172">
        <v>21.475000000000001</v>
      </c>
      <c r="F251" s="175"/>
      <c r="G251" s="175"/>
      <c r="H251" s="175"/>
      <c r="I251" s="175"/>
      <c r="J251" s="175"/>
      <c r="K251" s="175"/>
      <c r="L251" s="175"/>
      <c r="M251" s="175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130</v>
      </c>
      <c r="AF251" s="153">
        <v>2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54"/>
      <c r="B252" s="160"/>
      <c r="C252" s="198" t="s">
        <v>143</v>
      </c>
      <c r="D252" s="166"/>
      <c r="E252" s="172"/>
      <c r="F252" s="175"/>
      <c r="G252" s="175"/>
      <c r="H252" s="175"/>
      <c r="I252" s="175"/>
      <c r="J252" s="175"/>
      <c r="K252" s="175"/>
      <c r="L252" s="175"/>
      <c r="M252" s="175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130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0"/>
      <c r="C253" s="197" t="s">
        <v>350</v>
      </c>
      <c r="D253" s="165"/>
      <c r="E253" s="171">
        <v>118.97</v>
      </c>
      <c r="F253" s="175"/>
      <c r="G253" s="175"/>
      <c r="H253" s="175"/>
      <c r="I253" s="175"/>
      <c r="J253" s="175"/>
      <c r="K253" s="175"/>
      <c r="L253" s="175"/>
      <c r="M253" s="175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130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>
        <v>34</v>
      </c>
      <c r="B254" s="160" t="s">
        <v>351</v>
      </c>
      <c r="C254" s="196" t="s">
        <v>352</v>
      </c>
      <c r="D254" s="162" t="s">
        <v>353</v>
      </c>
      <c r="E254" s="170">
        <v>32.33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63">
        <v>0</v>
      </c>
      <c r="O254" s="163">
        <f>ROUND(E254*N254,5)</f>
        <v>0</v>
      </c>
      <c r="P254" s="163">
        <v>0</v>
      </c>
      <c r="Q254" s="163">
        <f>ROUND(E254*P254,5)</f>
        <v>0</v>
      </c>
      <c r="R254" s="163"/>
      <c r="S254" s="163"/>
      <c r="T254" s="164">
        <v>0.49</v>
      </c>
      <c r="U254" s="163">
        <f>ROUND(E254*T254,2)</f>
        <v>15.84</v>
      </c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128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0"/>
      <c r="C255" s="197" t="s">
        <v>354</v>
      </c>
      <c r="D255" s="165"/>
      <c r="E255" s="171">
        <v>32.33</v>
      </c>
      <c r="F255" s="175"/>
      <c r="G255" s="175"/>
      <c r="H255" s="175"/>
      <c r="I255" s="175"/>
      <c r="J255" s="175"/>
      <c r="K255" s="175"/>
      <c r="L255" s="175"/>
      <c r="M255" s="175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130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>
        <v>35</v>
      </c>
      <c r="B256" s="160" t="s">
        <v>355</v>
      </c>
      <c r="C256" s="196" t="s">
        <v>356</v>
      </c>
      <c r="D256" s="162" t="s">
        <v>353</v>
      </c>
      <c r="E256" s="170">
        <v>484.95</v>
      </c>
      <c r="F256" s="174"/>
      <c r="G256" s="175">
        <f>ROUND(E256*F256,2)</f>
        <v>0</v>
      </c>
      <c r="H256" s="174"/>
      <c r="I256" s="175">
        <f>ROUND(E256*H256,2)</f>
        <v>0</v>
      </c>
      <c r="J256" s="174"/>
      <c r="K256" s="175">
        <f>ROUND(E256*J256,2)</f>
        <v>0</v>
      </c>
      <c r="L256" s="175">
        <v>21</v>
      </c>
      <c r="M256" s="175">
        <f>G256*(1+L256/100)</f>
        <v>0</v>
      </c>
      <c r="N256" s="163">
        <v>0</v>
      </c>
      <c r="O256" s="163">
        <f>ROUND(E256*N256,5)</f>
        <v>0</v>
      </c>
      <c r="P256" s="163">
        <v>0</v>
      </c>
      <c r="Q256" s="163">
        <f>ROUND(E256*P256,5)</f>
        <v>0</v>
      </c>
      <c r="R256" s="163"/>
      <c r="S256" s="163"/>
      <c r="T256" s="164">
        <v>0</v>
      </c>
      <c r="U256" s="163">
        <f>ROUND(E256*T256,2)</f>
        <v>0</v>
      </c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128</v>
      </c>
      <c r="AF256" s="153"/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54"/>
      <c r="B257" s="160"/>
      <c r="C257" s="197" t="s">
        <v>357</v>
      </c>
      <c r="D257" s="165"/>
      <c r="E257" s="171"/>
      <c r="F257" s="175"/>
      <c r="G257" s="175"/>
      <c r="H257" s="175"/>
      <c r="I257" s="175"/>
      <c r="J257" s="175"/>
      <c r="K257" s="175"/>
      <c r="L257" s="175"/>
      <c r="M257" s="175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130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197" t="s">
        <v>358</v>
      </c>
      <c r="D258" s="165"/>
      <c r="E258" s="171">
        <v>484.95</v>
      </c>
      <c r="F258" s="175"/>
      <c r="G258" s="175"/>
      <c r="H258" s="175"/>
      <c r="I258" s="175"/>
      <c r="J258" s="175"/>
      <c r="K258" s="175"/>
      <c r="L258" s="175"/>
      <c r="M258" s="175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130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>
        <v>36</v>
      </c>
      <c r="B259" s="160" t="s">
        <v>359</v>
      </c>
      <c r="C259" s="196" t="s">
        <v>360</v>
      </c>
      <c r="D259" s="162" t="s">
        <v>353</v>
      </c>
      <c r="E259" s="170">
        <v>32.33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63">
        <v>0</v>
      </c>
      <c r="O259" s="163">
        <f>ROUND(E259*N259,5)</f>
        <v>0</v>
      </c>
      <c r="P259" s="163">
        <v>0</v>
      </c>
      <c r="Q259" s="163">
        <f>ROUND(E259*P259,5)</f>
        <v>0</v>
      </c>
      <c r="R259" s="163"/>
      <c r="S259" s="163"/>
      <c r="T259" s="164">
        <v>0</v>
      </c>
      <c r="U259" s="163">
        <f>ROUND(E259*T259,2)</f>
        <v>0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128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197" t="s">
        <v>361</v>
      </c>
      <c r="D260" s="165"/>
      <c r="E260" s="171">
        <v>32.33</v>
      </c>
      <c r="F260" s="175"/>
      <c r="G260" s="175"/>
      <c r="H260" s="175"/>
      <c r="I260" s="175"/>
      <c r="J260" s="175"/>
      <c r="K260" s="175"/>
      <c r="L260" s="175"/>
      <c r="M260" s="175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130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x14ac:dyDescent="0.2">
      <c r="A261" s="155" t="s">
        <v>123</v>
      </c>
      <c r="B261" s="161" t="s">
        <v>80</v>
      </c>
      <c r="C261" s="200" t="s">
        <v>81</v>
      </c>
      <c r="D261" s="167"/>
      <c r="E261" s="173"/>
      <c r="F261" s="176"/>
      <c r="G261" s="176">
        <f>SUMIF(AE262:AE263,"&lt;&gt;NOR",G262:G263)</f>
        <v>0</v>
      </c>
      <c r="H261" s="176"/>
      <c r="I261" s="176">
        <f>SUM(I262:I263)</f>
        <v>0</v>
      </c>
      <c r="J261" s="176"/>
      <c r="K261" s="176">
        <f>SUM(K262:K263)</f>
        <v>0</v>
      </c>
      <c r="L261" s="176"/>
      <c r="M261" s="176">
        <f>SUM(M262:M263)</f>
        <v>0</v>
      </c>
      <c r="N261" s="168"/>
      <c r="O261" s="168">
        <f>SUM(O262:O263)</f>
        <v>0</v>
      </c>
      <c r="P261" s="168"/>
      <c r="Q261" s="168">
        <f>SUM(Q262:Q263)</f>
        <v>0</v>
      </c>
      <c r="R261" s="168"/>
      <c r="S261" s="168"/>
      <c r="T261" s="169"/>
      <c r="U261" s="168">
        <f>SUM(U262:U263)</f>
        <v>312.83</v>
      </c>
      <c r="AE261" t="s">
        <v>124</v>
      </c>
    </row>
    <row r="262" spans="1:60" outlineLevel="1" x14ac:dyDescent="0.2">
      <c r="A262" s="154">
        <v>37</v>
      </c>
      <c r="B262" s="160" t="s">
        <v>362</v>
      </c>
      <c r="C262" s="196" t="s">
        <v>363</v>
      </c>
      <c r="D262" s="162" t="s">
        <v>353</v>
      </c>
      <c r="E262" s="170">
        <v>121.25</v>
      </c>
      <c r="F262" s="174"/>
      <c r="G262" s="175">
        <f>ROUND(E262*F262,2)</f>
        <v>0</v>
      </c>
      <c r="H262" s="174"/>
      <c r="I262" s="175">
        <f>ROUND(E262*H262,2)</f>
        <v>0</v>
      </c>
      <c r="J262" s="174"/>
      <c r="K262" s="175">
        <f>ROUND(E262*J262,2)</f>
        <v>0</v>
      </c>
      <c r="L262" s="175">
        <v>21</v>
      </c>
      <c r="M262" s="175">
        <f>G262*(1+L262/100)</f>
        <v>0</v>
      </c>
      <c r="N262" s="163">
        <v>0</v>
      </c>
      <c r="O262" s="163">
        <f>ROUND(E262*N262,5)</f>
        <v>0</v>
      </c>
      <c r="P262" s="163">
        <v>0</v>
      </c>
      <c r="Q262" s="163">
        <f>ROUND(E262*P262,5)</f>
        <v>0</v>
      </c>
      <c r="R262" s="163"/>
      <c r="S262" s="163"/>
      <c r="T262" s="164">
        <v>2.58</v>
      </c>
      <c r="U262" s="163">
        <f>ROUND(E262*T262,2)</f>
        <v>312.83</v>
      </c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128</v>
      </c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54"/>
      <c r="B263" s="160"/>
      <c r="C263" s="197" t="s">
        <v>364</v>
      </c>
      <c r="D263" s="165"/>
      <c r="E263" s="171">
        <v>121.25</v>
      </c>
      <c r="F263" s="175"/>
      <c r="G263" s="175"/>
      <c r="H263" s="175"/>
      <c r="I263" s="175"/>
      <c r="J263" s="175"/>
      <c r="K263" s="175"/>
      <c r="L263" s="175"/>
      <c r="M263" s="175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130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">
      <c r="A264" s="155" t="s">
        <v>123</v>
      </c>
      <c r="B264" s="161" t="s">
        <v>82</v>
      </c>
      <c r="C264" s="200" t="s">
        <v>83</v>
      </c>
      <c r="D264" s="167"/>
      <c r="E264" s="173"/>
      <c r="F264" s="176"/>
      <c r="G264" s="176">
        <f>SUMIF(AE265:AE267,"&lt;&gt;NOR",G265:G267)</f>
        <v>0</v>
      </c>
      <c r="H264" s="176"/>
      <c r="I264" s="176">
        <f>SUM(I265:I267)</f>
        <v>0</v>
      </c>
      <c r="J264" s="176"/>
      <c r="K264" s="176">
        <f>SUM(K265:K267)</f>
        <v>0</v>
      </c>
      <c r="L264" s="176"/>
      <c r="M264" s="176">
        <f>SUM(M265:M267)</f>
        <v>0</v>
      </c>
      <c r="N264" s="168"/>
      <c r="O264" s="168">
        <f>SUM(O265:O267)</f>
        <v>0</v>
      </c>
      <c r="P264" s="168"/>
      <c r="Q264" s="168">
        <f>SUM(Q265:Q267)</f>
        <v>0</v>
      </c>
      <c r="R264" s="168"/>
      <c r="S264" s="168"/>
      <c r="T264" s="169"/>
      <c r="U264" s="168">
        <f>SUM(U265:U267)</f>
        <v>0</v>
      </c>
      <c r="AE264" t="s">
        <v>124</v>
      </c>
    </row>
    <row r="265" spans="1:60" ht="22.5" outlineLevel="1" x14ac:dyDescent="0.2">
      <c r="A265" s="154">
        <v>38</v>
      </c>
      <c r="B265" s="160" t="s">
        <v>365</v>
      </c>
      <c r="C265" s="207" t="s">
        <v>366</v>
      </c>
      <c r="D265" s="162" t="s">
        <v>212</v>
      </c>
      <c r="E265" s="170">
        <v>1</v>
      </c>
      <c r="F265" s="174"/>
      <c r="G265" s="175">
        <f>ROUND(E265*F265,2)</f>
        <v>0</v>
      </c>
      <c r="H265" s="174"/>
      <c r="I265" s="175">
        <f>ROUND(E265*H265,2)</f>
        <v>0</v>
      </c>
      <c r="J265" s="174"/>
      <c r="K265" s="175">
        <f>ROUND(E265*J265,2)</f>
        <v>0</v>
      </c>
      <c r="L265" s="175">
        <v>21</v>
      </c>
      <c r="M265" s="175">
        <f>G265*(1+L265/100)</f>
        <v>0</v>
      </c>
      <c r="N265" s="163">
        <v>0</v>
      </c>
      <c r="O265" s="163">
        <f>ROUND(E265*N265,5)</f>
        <v>0</v>
      </c>
      <c r="P265" s="163">
        <v>0</v>
      </c>
      <c r="Q265" s="163">
        <f>ROUND(E265*P265,5)</f>
        <v>0</v>
      </c>
      <c r="R265" s="163"/>
      <c r="S265" s="163"/>
      <c r="T265" s="164">
        <v>0</v>
      </c>
      <c r="U265" s="163">
        <f>ROUND(E265*T265,2)</f>
        <v>0</v>
      </c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128</v>
      </c>
      <c r="AF265" s="153"/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ht="22.5" outlineLevel="1" x14ac:dyDescent="0.2">
      <c r="A266" s="154"/>
      <c r="B266" s="160"/>
      <c r="C266" s="197" t="s">
        <v>367</v>
      </c>
      <c r="D266" s="165"/>
      <c r="E266" s="171"/>
      <c r="F266" s="175"/>
      <c r="G266" s="175"/>
      <c r="H266" s="175"/>
      <c r="I266" s="175"/>
      <c r="J266" s="175"/>
      <c r="K266" s="175"/>
      <c r="L266" s="175"/>
      <c r="M266" s="175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130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54"/>
      <c r="B267" s="160"/>
      <c r="C267" s="197" t="s">
        <v>185</v>
      </c>
      <c r="D267" s="165"/>
      <c r="E267" s="171">
        <v>1</v>
      </c>
      <c r="F267" s="175"/>
      <c r="G267" s="175"/>
      <c r="H267" s="175"/>
      <c r="I267" s="175"/>
      <c r="J267" s="175"/>
      <c r="K267" s="175"/>
      <c r="L267" s="175"/>
      <c r="M267" s="175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130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x14ac:dyDescent="0.2">
      <c r="A268" s="155" t="s">
        <v>123</v>
      </c>
      <c r="B268" s="161" t="s">
        <v>84</v>
      </c>
      <c r="C268" s="200" t="s">
        <v>85</v>
      </c>
      <c r="D268" s="167"/>
      <c r="E268" s="173"/>
      <c r="F268" s="176"/>
      <c r="G268" s="176">
        <f>SUMIF(AE269:AE306,"&lt;&gt;NOR",G269:G306)</f>
        <v>0</v>
      </c>
      <c r="H268" s="176"/>
      <c r="I268" s="176">
        <f>SUM(I269:I306)</f>
        <v>0</v>
      </c>
      <c r="J268" s="176"/>
      <c r="K268" s="176">
        <f>SUM(K269:K306)</f>
        <v>0</v>
      </c>
      <c r="L268" s="176"/>
      <c r="M268" s="176">
        <f>SUM(M269:M306)</f>
        <v>0</v>
      </c>
      <c r="N268" s="168"/>
      <c r="O268" s="168">
        <f>SUM(O269:O306)</f>
        <v>6.2E-2</v>
      </c>
      <c r="P268" s="168"/>
      <c r="Q268" s="168">
        <f>SUM(Q269:Q306)</f>
        <v>0.47968</v>
      </c>
      <c r="R268" s="168"/>
      <c r="S268" s="168"/>
      <c r="T268" s="169"/>
      <c r="U268" s="168">
        <f>SUM(U269:U306)</f>
        <v>4.84</v>
      </c>
      <c r="AE268" t="s">
        <v>124</v>
      </c>
    </row>
    <row r="269" spans="1:60" outlineLevel="1" x14ac:dyDescent="0.2">
      <c r="A269" s="154">
        <v>39</v>
      </c>
      <c r="B269" s="160" t="s">
        <v>368</v>
      </c>
      <c r="C269" s="196" t="s">
        <v>369</v>
      </c>
      <c r="D269" s="162" t="s">
        <v>157</v>
      </c>
      <c r="E269" s="170">
        <v>15.872</v>
      </c>
      <c r="F269" s="174"/>
      <c r="G269" s="175">
        <f>ROUND(E269*F269,2)</f>
        <v>0</v>
      </c>
      <c r="H269" s="174"/>
      <c r="I269" s="175">
        <f>ROUND(E269*H269,2)</f>
        <v>0</v>
      </c>
      <c r="J269" s="174"/>
      <c r="K269" s="175">
        <f>ROUND(E269*J269,2)</f>
        <v>0</v>
      </c>
      <c r="L269" s="175">
        <v>21</v>
      </c>
      <c r="M269" s="175">
        <f>G269*(1+L269/100)</f>
        <v>0</v>
      </c>
      <c r="N269" s="163">
        <v>1.7000000000000001E-4</v>
      </c>
      <c r="O269" s="163">
        <f>ROUND(E269*N269,5)</f>
        <v>2.7000000000000001E-3</v>
      </c>
      <c r="P269" s="163">
        <v>2.1999999999999999E-2</v>
      </c>
      <c r="Q269" s="163">
        <f>ROUND(E269*P269,5)</f>
        <v>0.34917999999999999</v>
      </c>
      <c r="R269" s="163"/>
      <c r="S269" s="163"/>
      <c r="T269" s="164">
        <v>0.11</v>
      </c>
      <c r="U269" s="163">
        <f>ROUND(E269*T269,2)</f>
        <v>1.75</v>
      </c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128</v>
      </c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0"/>
      <c r="C270" s="197" t="s">
        <v>370</v>
      </c>
      <c r="D270" s="165"/>
      <c r="E270" s="171"/>
      <c r="F270" s="175"/>
      <c r="G270" s="175"/>
      <c r="H270" s="175"/>
      <c r="I270" s="175"/>
      <c r="J270" s="175"/>
      <c r="K270" s="175"/>
      <c r="L270" s="175"/>
      <c r="M270" s="175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130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54"/>
      <c r="B271" s="160"/>
      <c r="C271" s="197" t="s">
        <v>371</v>
      </c>
      <c r="D271" s="165"/>
      <c r="E271" s="171">
        <v>15.872</v>
      </c>
      <c r="F271" s="175"/>
      <c r="G271" s="175"/>
      <c r="H271" s="175"/>
      <c r="I271" s="175"/>
      <c r="J271" s="175"/>
      <c r="K271" s="175"/>
      <c r="L271" s="175"/>
      <c r="M271" s="175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130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54"/>
      <c r="B272" s="160"/>
      <c r="C272" s="197" t="s">
        <v>242</v>
      </c>
      <c r="D272" s="165"/>
      <c r="E272" s="171"/>
      <c r="F272" s="175"/>
      <c r="G272" s="175"/>
      <c r="H272" s="175"/>
      <c r="I272" s="175"/>
      <c r="J272" s="175"/>
      <c r="K272" s="175"/>
      <c r="L272" s="175"/>
      <c r="M272" s="175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130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ht="22.5" outlineLevel="1" x14ac:dyDescent="0.2">
      <c r="A273" s="154">
        <v>40</v>
      </c>
      <c r="B273" s="160" t="s">
        <v>372</v>
      </c>
      <c r="C273" s="196" t="s">
        <v>373</v>
      </c>
      <c r="D273" s="162" t="s">
        <v>157</v>
      </c>
      <c r="E273" s="170">
        <v>168.57</v>
      </c>
      <c r="F273" s="174"/>
      <c r="G273" s="175">
        <f>ROUND(E273*F273,2)</f>
        <v>0</v>
      </c>
      <c r="H273" s="174"/>
      <c r="I273" s="175">
        <f>ROUND(E273*H273,2)</f>
        <v>0</v>
      </c>
      <c r="J273" s="174"/>
      <c r="K273" s="175">
        <f>ROUND(E273*J273,2)</f>
        <v>0</v>
      </c>
      <c r="L273" s="175">
        <v>21</v>
      </c>
      <c r="M273" s="175">
        <f>G273*(1+L273/100)</f>
        <v>0</v>
      </c>
      <c r="N273" s="163">
        <v>0</v>
      </c>
      <c r="O273" s="163">
        <f>ROUND(E273*N273,5)</f>
        <v>0</v>
      </c>
      <c r="P273" s="163">
        <v>0</v>
      </c>
      <c r="Q273" s="163">
        <f>ROUND(E273*P273,5)</f>
        <v>0</v>
      </c>
      <c r="R273" s="163"/>
      <c r="S273" s="163"/>
      <c r="T273" s="164">
        <v>0</v>
      </c>
      <c r="U273" s="163">
        <f>ROUND(E273*T273,2)</f>
        <v>0</v>
      </c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128</v>
      </c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ht="22.5" outlineLevel="1" x14ac:dyDescent="0.2">
      <c r="A274" s="154"/>
      <c r="B274" s="160"/>
      <c r="C274" s="197" t="s">
        <v>374</v>
      </c>
      <c r="D274" s="165"/>
      <c r="E274" s="171"/>
      <c r="F274" s="175"/>
      <c r="G274" s="175"/>
      <c r="H274" s="175"/>
      <c r="I274" s="175"/>
      <c r="J274" s="175"/>
      <c r="K274" s="175"/>
      <c r="L274" s="175"/>
      <c r="M274" s="175"/>
      <c r="N274" s="163"/>
      <c r="O274" s="163"/>
      <c r="P274" s="163"/>
      <c r="Q274" s="163"/>
      <c r="R274" s="163"/>
      <c r="S274" s="163"/>
      <c r="T274" s="164"/>
      <c r="U274" s="16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130</v>
      </c>
      <c r="AF274" s="153">
        <v>0</v>
      </c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ht="22.5" outlineLevel="1" x14ac:dyDescent="0.2">
      <c r="A275" s="154"/>
      <c r="B275" s="160"/>
      <c r="C275" s="197" t="s">
        <v>375</v>
      </c>
      <c r="D275" s="165"/>
      <c r="E275" s="171"/>
      <c r="F275" s="175"/>
      <c r="G275" s="175"/>
      <c r="H275" s="175"/>
      <c r="I275" s="175"/>
      <c r="J275" s="175"/>
      <c r="K275" s="175"/>
      <c r="L275" s="175"/>
      <c r="M275" s="175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130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54"/>
      <c r="B276" s="160"/>
      <c r="C276" s="197" t="s">
        <v>376</v>
      </c>
      <c r="D276" s="165"/>
      <c r="E276" s="171"/>
      <c r="F276" s="175"/>
      <c r="G276" s="175"/>
      <c r="H276" s="175"/>
      <c r="I276" s="175"/>
      <c r="J276" s="175"/>
      <c r="K276" s="175"/>
      <c r="L276" s="175"/>
      <c r="M276" s="175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130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/>
      <c r="B277" s="160"/>
      <c r="C277" s="198" t="s">
        <v>132</v>
      </c>
      <c r="D277" s="166"/>
      <c r="E277" s="172"/>
      <c r="F277" s="175"/>
      <c r="G277" s="175"/>
      <c r="H277" s="175"/>
      <c r="I277" s="175"/>
      <c r="J277" s="175"/>
      <c r="K277" s="175"/>
      <c r="L277" s="175"/>
      <c r="M277" s="175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130</v>
      </c>
      <c r="AF277" s="153">
        <v>2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/>
      <c r="B278" s="160"/>
      <c r="C278" s="199" t="s">
        <v>377</v>
      </c>
      <c r="D278" s="166"/>
      <c r="E278" s="172"/>
      <c r="F278" s="175"/>
      <c r="G278" s="175"/>
      <c r="H278" s="175"/>
      <c r="I278" s="175"/>
      <c r="J278" s="175"/>
      <c r="K278" s="175"/>
      <c r="L278" s="175"/>
      <c r="M278" s="175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130</v>
      </c>
      <c r="AF278" s="153">
        <v>2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ht="33.75" outlineLevel="1" x14ac:dyDescent="0.2">
      <c r="A279" s="154"/>
      <c r="B279" s="160"/>
      <c r="C279" s="199" t="s">
        <v>378</v>
      </c>
      <c r="D279" s="166"/>
      <c r="E279" s="172">
        <v>54.911999999999999</v>
      </c>
      <c r="F279" s="175"/>
      <c r="G279" s="175"/>
      <c r="H279" s="175"/>
      <c r="I279" s="175"/>
      <c r="J279" s="175"/>
      <c r="K279" s="175"/>
      <c r="L279" s="175"/>
      <c r="M279" s="175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130</v>
      </c>
      <c r="AF279" s="153">
        <v>2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0"/>
      <c r="C280" s="199" t="s">
        <v>379</v>
      </c>
      <c r="D280" s="166"/>
      <c r="E280" s="172"/>
      <c r="F280" s="175"/>
      <c r="G280" s="175"/>
      <c r="H280" s="175"/>
      <c r="I280" s="175"/>
      <c r="J280" s="175"/>
      <c r="K280" s="175"/>
      <c r="L280" s="175"/>
      <c r="M280" s="175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130</v>
      </c>
      <c r="AF280" s="153">
        <v>2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/>
      <c r="B281" s="160"/>
      <c r="C281" s="199" t="s">
        <v>380</v>
      </c>
      <c r="D281" s="166"/>
      <c r="E281" s="172">
        <v>13.8</v>
      </c>
      <c r="F281" s="175"/>
      <c r="G281" s="175"/>
      <c r="H281" s="175"/>
      <c r="I281" s="175"/>
      <c r="J281" s="175"/>
      <c r="K281" s="175"/>
      <c r="L281" s="175"/>
      <c r="M281" s="175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130</v>
      </c>
      <c r="AF281" s="153">
        <v>2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54"/>
      <c r="B282" s="160"/>
      <c r="C282" s="199" t="s">
        <v>381</v>
      </c>
      <c r="D282" s="166"/>
      <c r="E282" s="172"/>
      <c r="F282" s="175"/>
      <c r="G282" s="175"/>
      <c r="H282" s="175"/>
      <c r="I282" s="175"/>
      <c r="J282" s="175"/>
      <c r="K282" s="175"/>
      <c r="L282" s="175"/>
      <c r="M282" s="175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130</v>
      </c>
      <c r="AF282" s="153">
        <v>2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54"/>
      <c r="B283" s="160"/>
      <c r="C283" s="199" t="s">
        <v>382</v>
      </c>
      <c r="D283" s="166"/>
      <c r="E283" s="172">
        <v>33.547199999999997</v>
      </c>
      <c r="F283" s="175"/>
      <c r="G283" s="175"/>
      <c r="H283" s="175"/>
      <c r="I283" s="175"/>
      <c r="J283" s="175"/>
      <c r="K283" s="175"/>
      <c r="L283" s="175"/>
      <c r="M283" s="175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130</v>
      </c>
      <c r="AF283" s="153">
        <v>2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54"/>
      <c r="B284" s="160"/>
      <c r="C284" s="199" t="s">
        <v>253</v>
      </c>
      <c r="D284" s="166"/>
      <c r="E284" s="172"/>
      <c r="F284" s="175"/>
      <c r="G284" s="175"/>
      <c r="H284" s="175"/>
      <c r="I284" s="175"/>
      <c r="J284" s="175"/>
      <c r="K284" s="175"/>
      <c r="L284" s="175"/>
      <c r="M284" s="175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130</v>
      </c>
      <c r="AF284" s="153">
        <v>2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/>
      <c r="B285" s="160"/>
      <c r="C285" s="199" t="s">
        <v>383</v>
      </c>
      <c r="D285" s="166"/>
      <c r="E285" s="172">
        <v>27</v>
      </c>
      <c r="F285" s="175"/>
      <c r="G285" s="175"/>
      <c r="H285" s="175"/>
      <c r="I285" s="175"/>
      <c r="J285" s="175"/>
      <c r="K285" s="175"/>
      <c r="L285" s="175"/>
      <c r="M285" s="175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130</v>
      </c>
      <c r="AF285" s="153">
        <v>2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/>
      <c r="B286" s="160"/>
      <c r="C286" s="199" t="s">
        <v>384</v>
      </c>
      <c r="D286" s="166"/>
      <c r="E286" s="172">
        <v>19.344000000000001</v>
      </c>
      <c r="F286" s="175"/>
      <c r="G286" s="175"/>
      <c r="H286" s="175"/>
      <c r="I286" s="175"/>
      <c r="J286" s="175"/>
      <c r="K286" s="175"/>
      <c r="L286" s="175"/>
      <c r="M286" s="175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130</v>
      </c>
      <c r="AF286" s="153">
        <v>2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/>
      <c r="B287" s="160"/>
      <c r="C287" s="199" t="s">
        <v>385</v>
      </c>
      <c r="D287" s="166"/>
      <c r="E287" s="172"/>
      <c r="F287" s="175"/>
      <c r="G287" s="175"/>
      <c r="H287" s="175"/>
      <c r="I287" s="175"/>
      <c r="J287" s="175"/>
      <c r="K287" s="175"/>
      <c r="L287" s="175"/>
      <c r="M287" s="175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130</v>
      </c>
      <c r="AF287" s="153">
        <v>2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54"/>
      <c r="B288" s="160"/>
      <c r="C288" s="199" t="s">
        <v>386</v>
      </c>
      <c r="D288" s="166"/>
      <c r="E288" s="172">
        <v>6.1</v>
      </c>
      <c r="F288" s="175"/>
      <c r="G288" s="175"/>
      <c r="H288" s="175"/>
      <c r="I288" s="175"/>
      <c r="J288" s="175"/>
      <c r="K288" s="175"/>
      <c r="L288" s="175"/>
      <c r="M288" s="175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130</v>
      </c>
      <c r="AF288" s="153">
        <v>2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54"/>
      <c r="B289" s="160"/>
      <c r="C289" s="199" t="s">
        <v>387</v>
      </c>
      <c r="D289" s="166"/>
      <c r="E289" s="172"/>
      <c r="F289" s="175"/>
      <c r="G289" s="175"/>
      <c r="H289" s="175"/>
      <c r="I289" s="175"/>
      <c r="J289" s="175"/>
      <c r="K289" s="175"/>
      <c r="L289" s="175"/>
      <c r="M289" s="175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130</v>
      </c>
      <c r="AF289" s="153">
        <v>2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/>
      <c r="B290" s="160"/>
      <c r="C290" s="199" t="s">
        <v>388</v>
      </c>
      <c r="D290" s="166"/>
      <c r="E290" s="172">
        <v>13.8667</v>
      </c>
      <c r="F290" s="175"/>
      <c r="G290" s="175"/>
      <c r="H290" s="175"/>
      <c r="I290" s="175"/>
      <c r="J290" s="175"/>
      <c r="K290" s="175"/>
      <c r="L290" s="175"/>
      <c r="M290" s="175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130</v>
      </c>
      <c r="AF290" s="153">
        <v>2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/>
      <c r="B291" s="160"/>
      <c r="C291" s="198" t="s">
        <v>143</v>
      </c>
      <c r="D291" s="166"/>
      <c r="E291" s="172"/>
      <c r="F291" s="175"/>
      <c r="G291" s="175"/>
      <c r="H291" s="175"/>
      <c r="I291" s="175"/>
      <c r="J291" s="175"/>
      <c r="K291" s="175"/>
      <c r="L291" s="175"/>
      <c r="M291" s="175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130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54"/>
      <c r="B292" s="160"/>
      <c r="C292" s="197" t="s">
        <v>389</v>
      </c>
      <c r="D292" s="165"/>
      <c r="E292" s="171">
        <v>168.57</v>
      </c>
      <c r="F292" s="175"/>
      <c r="G292" s="175"/>
      <c r="H292" s="175"/>
      <c r="I292" s="175"/>
      <c r="J292" s="175"/>
      <c r="K292" s="175"/>
      <c r="L292" s="175"/>
      <c r="M292" s="175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130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ht="22.5" outlineLevel="1" x14ac:dyDescent="0.2">
      <c r="A293" s="154">
        <v>41</v>
      </c>
      <c r="B293" s="160" t="s">
        <v>390</v>
      </c>
      <c r="C293" s="196" t="s">
        <v>391</v>
      </c>
      <c r="D293" s="162" t="s">
        <v>157</v>
      </c>
      <c r="E293" s="170">
        <v>9.3214000000000006</v>
      </c>
      <c r="F293" s="174"/>
      <c r="G293" s="175">
        <f>ROUND(E293*F293,2)</f>
        <v>0</v>
      </c>
      <c r="H293" s="174"/>
      <c r="I293" s="175">
        <f>ROUND(E293*H293,2)</f>
        <v>0</v>
      </c>
      <c r="J293" s="174"/>
      <c r="K293" s="175">
        <f>ROUND(E293*J293,2)</f>
        <v>0</v>
      </c>
      <c r="L293" s="175">
        <v>21</v>
      </c>
      <c r="M293" s="175">
        <f>G293*(1+L293/100)</f>
        <v>0</v>
      </c>
      <c r="N293" s="163">
        <v>0</v>
      </c>
      <c r="O293" s="163">
        <f>ROUND(E293*N293,5)</f>
        <v>0</v>
      </c>
      <c r="P293" s="163">
        <v>1.4E-2</v>
      </c>
      <c r="Q293" s="163">
        <f>ROUND(E293*P293,5)</f>
        <v>0.1305</v>
      </c>
      <c r="R293" s="163"/>
      <c r="S293" s="163"/>
      <c r="T293" s="164">
        <v>0.1</v>
      </c>
      <c r="U293" s="163">
        <f>ROUND(E293*T293,2)</f>
        <v>0.93</v>
      </c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128</v>
      </c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54"/>
      <c r="B294" s="160"/>
      <c r="C294" s="197" t="s">
        <v>392</v>
      </c>
      <c r="D294" s="165"/>
      <c r="E294" s="171"/>
      <c r="F294" s="175"/>
      <c r="G294" s="175"/>
      <c r="H294" s="175"/>
      <c r="I294" s="175"/>
      <c r="J294" s="175"/>
      <c r="K294" s="175"/>
      <c r="L294" s="175"/>
      <c r="M294" s="175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130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/>
      <c r="B295" s="160"/>
      <c r="C295" s="197" t="s">
        <v>393</v>
      </c>
      <c r="D295" s="165"/>
      <c r="E295" s="171">
        <v>9.3214000000000006</v>
      </c>
      <c r="F295" s="175"/>
      <c r="G295" s="175"/>
      <c r="H295" s="175"/>
      <c r="I295" s="175"/>
      <c r="J295" s="175"/>
      <c r="K295" s="175"/>
      <c r="L295" s="175"/>
      <c r="M295" s="175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130</v>
      </c>
      <c r="AF295" s="153">
        <v>0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ht="22.5" outlineLevel="1" x14ac:dyDescent="0.2">
      <c r="A296" s="154">
        <v>42</v>
      </c>
      <c r="B296" s="160" t="s">
        <v>394</v>
      </c>
      <c r="C296" s="196" t="s">
        <v>395</v>
      </c>
      <c r="D296" s="162" t="s">
        <v>162</v>
      </c>
      <c r="E296" s="170">
        <v>2.23</v>
      </c>
      <c r="F296" s="174"/>
      <c r="G296" s="175">
        <f>ROUND(E296*F296,2)</f>
        <v>0</v>
      </c>
      <c r="H296" s="174"/>
      <c r="I296" s="175">
        <f>ROUND(E296*H296,2)</f>
        <v>0</v>
      </c>
      <c r="J296" s="174"/>
      <c r="K296" s="175">
        <f>ROUND(E296*J296,2)</f>
        <v>0</v>
      </c>
      <c r="L296" s="175">
        <v>21</v>
      </c>
      <c r="M296" s="175">
        <f>G296*(1+L296/100)</f>
        <v>0</v>
      </c>
      <c r="N296" s="163">
        <v>2.6589999999999999E-2</v>
      </c>
      <c r="O296" s="163">
        <f>ROUND(E296*N296,5)</f>
        <v>5.9299999999999999E-2</v>
      </c>
      <c r="P296" s="163">
        <v>0</v>
      </c>
      <c r="Q296" s="163">
        <f>ROUND(E296*P296,5)</f>
        <v>0</v>
      </c>
      <c r="R296" s="163"/>
      <c r="S296" s="163"/>
      <c r="T296" s="164">
        <v>0.97</v>
      </c>
      <c r="U296" s="163">
        <f>ROUND(E296*T296,2)</f>
        <v>2.16</v>
      </c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147</v>
      </c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54"/>
      <c r="B297" s="160"/>
      <c r="C297" s="197" t="s">
        <v>396</v>
      </c>
      <c r="D297" s="165"/>
      <c r="E297" s="171"/>
      <c r="F297" s="175"/>
      <c r="G297" s="175"/>
      <c r="H297" s="175"/>
      <c r="I297" s="175"/>
      <c r="J297" s="175"/>
      <c r="K297" s="175"/>
      <c r="L297" s="175"/>
      <c r="M297" s="175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130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/>
      <c r="B298" s="160"/>
      <c r="C298" s="197" t="s">
        <v>397</v>
      </c>
      <c r="D298" s="165"/>
      <c r="E298" s="171">
        <v>2.23</v>
      </c>
      <c r="F298" s="175"/>
      <c r="G298" s="175"/>
      <c r="H298" s="175"/>
      <c r="I298" s="175"/>
      <c r="J298" s="175"/>
      <c r="K298" s="175"/>
      <c r="L298" s="175"/>
      <c r="M298" s="175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130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ht="22.5" outlineLevel="1" x14ac:dyDescent="0.2">
      <c r="A299" s="154">
        <v>43</v>
      </c>
      <c r="B299" s="160" t="s">
        <v>398</v>
      </c>
      <c r="C299" s="196" t="s">
        <v>399</v>
      </c>
      <c r="D299" s="162" t="s">
        <v>157</v>
      </c>
      <c r="E299" s="170">
        <v>7.08</v>
      </c>
      <c r="F299" s="174"/>
      <c r="G299" s="175">
        <f>ROUND(E299*F299,2)</f>
        <v>0</v>
      </c>
      <c r="H299" s="174"/>
      <c r="I299" s="175">
        <f>ROUND(E299*H299,2)</f>
        <v>0</v>
      </c>
      <c r="J299" s="174"/>
      <c r="K299" s="175">
        <f>ROUND(E299*J299,2)</f>
        <v>0</v>
      </c>
      <c r="L299" s="175">
        <v>21</v>
      </c>
      <c r="M299" s="175">
        <f>G299*(1+L299/100)</f>
        <v>0</v>
      </c>
      <c r="N299" s="163">
        <v>0</v>
      </c>
      <c r="O299" s="163">
        <f>ROUND(E299*N299,5)</f>
        <v>0</v>
      </c>
      <c r="P299" s="163">
        <v>0</v>
      </c>
      <c r="Q299" s="163">
        <f>ROUND(E299*P299,5)</f>
        <v>0</v>
      </c>
      <c r="R299" s="163"/>
      <c r="S299" s="163"/>
      <c r="T299" s="164">
        <v>0</v>
      </c>
      <c r="U299" s="163">
        <f>ROUND(E299*T299,2)</f>
        <v>0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128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54"/>
      <c r="B300" s="160"/>
      <c r="C300" s="197" t="s">
        <v>400</v>
      </c>
      <c r="D300" s="165"/>
      <c r="E300" s="171"/>
      <c r="F300" s="175"/>
      <c r="G300" s="175"/>
      <c r="H300" s="175"/>
      <c r="I300" s="175"/>
      <c r="J300" s="175"/>
      <c r="K300" s="175"/>
      <c r="L300" s="175"/>
      <c r="M300" s="175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130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54"/>
      <c r="B301" s="160"/>
      <c r="C301" s="197" t="s">
        <v>401</v>
      </c>
      <c r="D301" s="165"/>
      <c r="E301" s="171">
        <v>7.08</v>
      </c>
      <c r="F301" s="175"/>
      <c r="G301" s="175"/>
      <c r="H301" s="175"/>
      <c r="I301" s="175"/>
      <c r="J301" s="175"/>
      <c r="K301" s="175"/>
      <c r="L301" s="175"/>
      <c r="M301" s="175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130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ht="22.5" outlineLevel="1" x14ac:dyDescent="0.2">
      <c r="A302" s="154">
        <v>44</v>
      </c>
      <c r="B302" s="160" t="s">
        <v>402</v>
      </c>
      <c r="C302" s="196" t="s">
        <v>403</v>
      </c>
      <c r="D302" s="162" t="s">
        <v>157</v>
      </c>
      <c r="E302" s="170">
        <v>14.407999999999999</v>
      </c>
      <c r="F302" s="174"/>
      <c r="G302" s="175">
        <f>ROUND(E302*F302,2)</f>
        <v>0</v>
      </c>
      <c r="H302" s="174"/>
      <c r="I302" s="175">
        <f>ROUND(E302*H302,2)</f>
        <v>0</v>
      </c>
      <c r="J302" s="174"/>
      <c r="K302" s="175">
        <f>ROUND(E302*J302,2)</f>
        <v>0</v>
      </c>
      <c r="L302" s="175">
        <v>21</v>
      </c>
      <c r="M302" s="175">
        <f>G302*(1+L302/100)</f>
        <v>0</v>
      </c>
      <c r="N302" s="163">
        <v>0</v>
      </c>
      <c r="O302" s="163">
        <f>ROUND(E302*N302,5)</f>
        <v>0</v>
      </c>
      <c r="P302" s="163">
        <v>0</v>
      </c>
      <c r="Q302" s="163">
        <f>ROUND(E302*P302,5)</f>
        <v>0</v>
      </c>
      <c r="R302" s="163"/>
      <c r="S302" s="163"/>
      <c r="T302" s="164">
        <v>0</v>
      </c>
      <c r="U302" s="163">
        <f>ROUND(E302*T302,2)</f>
        <v>0</v>
      </c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128</v>
      </c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54"/>
      <c r="B303" s="160"/>
      <c r="C303" s="197" t="s">
        <v>404</v>
      </c>
      <c r="D303" s="165"/>
      <c r="E303" s="171"/>
      <c r="F303" s="175"/>
      <c r="G303" s="175"/>
      <c r="H303" s="175"/>
      <c r="I303" s="175"/>
      <c r="J303" s="175"/>
      <c r="K303" s="175"/>
      <c r="L303" s="175"/>
      <c r="M303" s="175"/>
      <c r="N303" s="163"/>
      <c r="O303" s="163"/>
      <c r="P303" s="163"/>
      <c r="Q303" s="163"/>
      <c r="R303" s="163"/>
      <c r="S303" s="163"/>
      <c r="T303" s="164"/>
      <c r="U303" s="16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130</v>
      </c>
      <c r="AF303" s="153">
        <v>0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54"/>
      <c r="B304" s="160"/>
      <c r="C304" s="197" t="s">
        <v>405</v>
      </c>
      <c r="D304" s="165"/>
      <c r="E304" s="171">
        <v>8.2829999999999995</v>
      </c>
      <c r="F304" s="175"/>
      <c r="G304" s="175"/>
      <c r="H304" s="175"/>
      <c r="I304" s="175"/>
      <c r="J304" s="175"/>
      <c r="K304" s="175"/>
      <c r="L304" s="175"/>
      <c r="M304" s="175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130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54"/>
      <c r="B305" s="160"/>
      <c r="C305" s="197" t="s">
        <v>406</v>
      </c>
      <c r="D305" s="165"/>
      <c r="E305" s="171"/>
      <c r="F305" s="175"/>
      <c r="G305" s="175"/>
      <c r="H305" s="175"/>
      <c r="I305" s="175"/>
      <c r="J305" s="175"/>
      <c r="K305" s="175"/>
      <c r="L305" s="175"/>
      <c r="M305" s="175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130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54"/>
      <c r="B306" s="160"/>
      <c r="C306" s="197" t="s">
        <v>407</v>
      </c>
      <c r="D306" s="165"/>
      <c r="E306" s="171">
        <v>6.125</v>
      </c>
      <c r="F306" s="175"/>
      <c r="G306" s="175"/>
      <c r="H306" s="175"/>
      <c r="I306" s="175"/>
      <c r="J306" s="175"/>
      <c r="K306" s="175"/>
      <c r="L306" s="175"/>
      <c r="M306" s="175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130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x14ac:dyDescent="0.2">
      <c r="A307" s="155" t="s">
        <v>123</v>
      </c>
      <c r="B307" s="161" t="s">
        <v>86</v>
      </c>
      <c r="C307" s="200" t="s">
        <v>87</v>
      </c>
      <c r="D307" s="167"/>
      <c r="E307" s="173"/>
      <c r="F307" s="176"/>
      <c r="G307" s="176">
        <f>SUMIF(AE308:AE313,"&lt;&gt;NOR",G308:G313)</f>
        <v>0</v>
      </c>
      <c r="H307" s="176"/>
      <c r="I307" s="176">
        <f>SUM(I308:I313)</f>
        <v>0</v>
      </c>
      <c r="J307" s="176"/>
      <c r="K307" s="176">
        <f>SUM(K308:K313)</f>
        <v>0</v>
      </c>
      <c r="L307" s="176"/>
      <c r="M307" s="176">
        <f>SUM(M308:M313)</f>
        <v>0</v>
      </c>
      <c r="N307" s="168"/>
      <c r="O307" s="168">
        <f>SUM(O308:O313)</f>
        <v>1.754E-2</v>
      </c>
      <c r="P307" s="168"/>
      <c r="Q307" s="168">
        <f>SUM(Q308:Q313)</f>
        <v>0</v>
      </c>
      <c r="R307" s="168"/>
      <c r="S307" s="168"/>
      <c r="T307" s="169"/>
      <c r="U307" s="168">
        <f>SUM(U308:U313)</f>
        <v>3.67</v>
      </c>
      <c r="AE307" t="s">
        <v>124</v>
      </c>
    </row>
    <row r="308" spans="1:60" outlineLevel="1" x14ac:dyDescent="0.2">
      <c r="A308" s="154">
        <v>45</v>
      </c>
      <c r="B308" s="160" t="s">
        <v>408</v>
      </c>
      <c r="C308" s="196" t="s">
        <v>409</v>
      </c>
      <c r="D308" s="162" t="s">
        <v>162</v>
      </c>
      <c r="E308" s="170">
        <v>2.6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63">
        <v>3.5500000000000002E-3</v>
      </c>
      <c r="O308" s="163">
        <f>ROUND(E308*N308,5)</f>
        <v>9.2300000000000004E-3</v>
      </c>
      <c r="P308" s="163">
        <v>0</v>
      </c>
      <c r="Q308" s="163">
        <f>ROUND(E308*P308,5)</f>
        <v>0</v>
      </c>
      <c r="R308" s="163"/>
      <c r="S308" s="163"/>
      <c r="T308" s="164">
        <v>0.79</v>
      </c>
      <c r="U308" s="163">
        <f>ROUND(E308*T308,2)</f>
        <v>2.0499999999999998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147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54"/>
      <c r="B309" s="160"/>
      <c r="C309" s="197" t="s">
        <v>410</v>
      </c>
      <c r="D309" s="165"/>
      <c r="E309" s="171"/>
      <c r="F309" s="175"/>
      <c r="G309" s="175"/>
      <c r="H309" s="175"/>
      <c r="I309" s="175"/>
      <c r="J309" s="175"/>
      <c r="K309" s="175"/>
      <c r="L309" s="175"/>
      <c r="M309" s="175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130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54"/>
      <c r="B310" s="160"/>
      <c r="C310" s="197" t="s">
        <v>411</v>
      </c>
      <c r="D310" s="165"/>
      <c r="E310" s="171">
        <v>2.6</v>
      </c>
      <c r="F310" s="175"/>
      <c r="G310" s="175"/>
      <c r="H310" s="175"/>
      <c r="I310" s="175"/>
      <c r="J310" s="175"/>
      <c r="K310" s="175"/>
      <c r="L310" s="175"/>
      <c r="M310" s="175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130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ht="22.5" outlineLevel="1" x14ac:dyDescent="0.2">
      <c r="A311" s="154">
        <v>46</v>
      </c>
      <c r="B311" s="160" t="s">
        <v>412</v>
      </c>
      <c r="C311" s="196" t="s">
        <v>413</v>
      </c>
      <c r="D311" s="162" t="s">
        <v>162</v>
      </c>
      <c r="E311" s="170">
        <v>3</v>
      </c>
      <c r="F311" s="174"/>
      <c r="G311" s="175">
        <f>ROUND(E311*F311,2)</f>
        <v>0</v>
      </c>
      <c r="H311" s="174"/>
      <c r="I311" s="175">
        <f>ROUND(E311*H311,2)</f>
        <v>0</v>
      </c>
      <c r="J311" s="174"/>
      <c r="K311" s="175">
        <f>ROUND(E311*J311,2)</f>
        <v>0</v>
      </c>
      <c r="L311" s="175">
        <v>21</v>
      </c>
      <c r="M311" s="175">
        <f>G311*(1+L311/100)</f>
        <v>0</v>
      </c>
      <c r="N311" s="163">
        <v>2.7699999999999999E-3</v>
      </c>
      <c r="O311" s="163">
        <f>ROUND(E311*N311,5)</f>
        <v>8.3099999999999997E-3</v>
      </c>
      <c r="P311" s="163">
        <v>0</v>
      </c>
      <c r="Q311" s="163">
        <f>ROUND(E311*P311,5)</f>
        <v>0</v>
      </c>
      <c r="R311" s="163"/>
      <c r="S311" s="163"/>
      <c r="T311" s="164">
        <v>0.54</v>
      </c>
      <c r="U311" s="163">
        <f>ROUND(E311*T311,2)</f>
        <v>1.62</v>
      </c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147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54"/>
      <c r="B312" s="160"/>
      <c r="C312" s="197" t="s">
        <v>414</v>
      </c>
      <c r="D312" s="165"/>
      <c r="E312" s="171"/>
      <c r="F312" s="175"/>
      <c r="G312" s="175"/>
      <c r="H312" s="175"/>
      <c r="I312" s="175"/>
      <c r="J312" s="175"/>
      <c r="K312" s="175"/>
      <c r="L312" s="175"/>
      <c r="M312" s="175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130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54"/>
      <c r="B313" s="160"/>
      <c r="C313" s="197" t="s">
        <v>415</v>
      </c>
      <c r="D313" s="165"/>
      <c r="E313" s="171">
        <v>3</v>
      </c>
      <c r="F313" s="175"/>
      <c r="G313" s="175"/>
      <c r="H313" s="175"/>
      <c r="I313" s="175"/>
      <c r="J313" s="175"/>
      <c r="K313" s="175"/>
      <c r="L313" s="175"/>
      <c r="M313" s="175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130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x14ac:dyDescent="0.2">
      <c r="A314" s="155" t="s">
        <v>123</v>
      </c>
      <c r="B314" s="161" t="s">
        <v>88</v>
      </c>
      <c r="C314" s="200" t="s">
        <v>89</v>
      </c>
      <c r="D314" s="167"/>
      <c r="E314" s="173"/>
      <c r="F314" s="176"/>
      <c r="G314" s="176">
        <f>SUMIF(AE315:AE318,"&lt;&gt;NOR",G315:G318)</f>
        <v>0</v>
      </c>
      <c r="H314" s="176"/>
      <c r="I314" s="176">
        <f>SUM(I315:I318)</f>
        <v>0</v>
      </c>
      <c r="J314" s="176"/>
      <c r="K314" s="176">
        <f>SUM(K315:K318)</f>
        <v>0</v>
      </c>
      <c r="L314" s="176"/>
      <c r="M314" s="176">
        <f>SUM(M315:M318)</f>
        <v>0</v>
      </c>
      <c r="N314" s="168"/>
      <c r="O314" s="168">
        <f>SUM(O315:O318)</f>
        <v>0</v>
      </c>
      <c r="P314" s="168"/>
      <c r="Q314" s="168">
        <f>SUM(Q315:Q318)</f>
        <v>0</v>
      </c>
      <c r="R314" s="168"/>
      <c r="S314" s="168"/>
      <c r="T314" s="169"/>
      <c r="U314" s="168">
        <f>SUM(U315:U318)</f>
        <v>0</v>
      </c>
      <c r="AE314" t="s">
        <v>124</v>
      </c>
    </row>
    <row r="315" spans="1:60" ht="22.5" outlineLevel="1" x14ac:dyDescent="0.2">
      <c r="A315" s="154">
        <v>47</v>
      </c>
      <c r="B315" s="160" t="s">
        <v>416</v>
      </c>
      <c r="C315" s="196" t="s">
        <v>417</v>
      </c>
      <c r="D315" s="162" t="s">
        <v>162</v>
      </c>
      <c r="E315" s="170">
        <v>5.94</v>
      </c>
      <c r="F315" s="174"/>
      <c r="G315" s="175">
        <f>ROUND(E315*F315,2)</f>
        <v>0</v>
      </c>
      <c r="H315" s="174"/>
      <c r="I315" s="175">
        <f>ROUND(E315*H315,2)</f>
        <v>0</v>
      </c>
      <c r="J315" s="174"/>
      <c r="K315" s="175">
        <f>ROUND(E315*J315,2)</f>
        <v>0</v>
      </c>
      <c r="L315" s="175">
        <v>21</v>
      </c>
      <c r="M315" s="175">
        <f>G315*(1+L315/100)</f>
        <v>0</v>
      </c>
      <c r="N315" s="163">
        <v>0</v>
      </c>
      <c r="O315" s="163">
        <f>ROUND(E315*N315,5)</f>
        <v>0</v>
      </c>
      <c r="P315" s="163">
        <v>0</v>
      </c>
      <c r="Q315" s="163">
        <f>ROUND(E315*P315,5)</f>
        <v>0</v>
      </c>
      <c r="R315" s="163"/>
      <c r="S315" s="163"/>
      <c r="T315" s="164">
        <v>0</v>
      </c>
      <c r="U315" s="163">
        <f>ROUND(E315*T315,2)</f>
        <v>0</v>
      </c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128</v>
      </c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54"/>
      <c r="B316" s="160"/>
      <c r="C316" s="197" t="s">
        <v>418</v>
      </c>
      <c r="D316" s="165"/>
      <c r="E316" s="171"/>
      <c r="F316" s="175"/>
      <c r="G316" s="175"/>
      <c r="H316" s="175"/>
      <c r="I316" s="175"/>
      <c r="J316" s="175"/>
      <c r="K316" s="175"/>
      <c r="L316" s="175"/>
      <c r="M316" s="175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130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54"/>
      <c r="B317" s="160"/>
      <c r="C317" s="197" t="s">
        <v>419</v>
      </c>
      <c r="D317" s="165"/>
      <c r="E317" s="171">
        <v>5.94</v>
      </c>
      <c r="F317" s="175"/>
      <c r="G317" s="175"/>
      <c r="H317" s="175"/>
      <c r="I317" s="175"/>
      <c r="J317" s="175"/>
      <c r="K317" s="175"/>
      <c r="L317" s="175"/>
      <c r="M317" s="175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130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ht="22.5" outlineLevel="1" x14ac:dyDescent="0.2">
      <c r="A318" s="154">
        <v>48</v>
      </c>
      <c r="B318" s="160" t="s">
        <v>420</v>
      </c>
      <c r="C318" s="196" t="s">
        <v>421</v>
      </c>
      <c r="D318" s="162" t="s">
        <v>300</v>
      </c>
      <c r="E318" s="170">
        <v>2</v>
      </c>
      <c r="F318" s="174"/>
      <c r="G318" s="175">
        <f>ROUND(E318*F318,2)</f>
        <v>0</v>
      </c>
      <c r="H318" s="174"/>
      <c r="I318" s="175">
        <f>ROUND(E318*H318,2)</f>
        <v>0</v>
      </c>
      <c r="J318" s="174"/>
      <c r="K318" s="175">
        <f>ROUND(E318*J318,2)</f>
        <v>0</v>
      </c>
      <c r="L318" s="175">
        <v>21</v>
      </c>
      <c r="M318" s="175">
        <f>G318*(1+L318/100)</f>
        <v>0</v>
      </c>
      <c r="N318" s="163">
        <v>0</v>
      </c>
      <c r="O318" s="163">
        <f>ROUND(E318*N318,5)</f>
        <v>0</v>
      </c>
      <c r="P318" s="163">
        <v>0</v>
      </c>
      <c r="Q318" s="163">
        <f>ROUND(E318*P318,5)</f>
        <v>0</v>
      </c>
      <c r="R318" s="163"/>
      <c r="S318" s="163"/>
      <c r="T318" s="164">
        <v>0</v>
      </c>
      <c r="U318" s="163">
        <f>ROUND(E318*T318,2)</f>
        <v>0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128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x14ac:dyDescent="0.2">
      <c r="A319" s="155" t="s">
        <v>123</v>
      </c>
      <c r="B319" s="161" t="s">
        <v>90</v>
      </c>
      <c r="C319" s="200" t="s">
        <v>91</v>
      </c>
      <c r="D319" s="167"/>
      <c r="E319" s="173"/>
      <c r="F319" s="176"/>
      <c r="G319" s="176">
        <f>SUMIF(AE320:AE332,"&lt;&gt;NOR",G320:G332)</f>
        <v>0</v>
      </c>
      <c r="H319" s="176"/>
      <c r="I319" s="176">
        <f>SUM(I320:I332)</f>
        <v>0</v>
      </c>
      <c r="J319" s="176"/>
      <c r="K319" s="176">
        <f>SUM(K320:K332)</f>
        <v>0</v>
      </c>
      <c r="L319" s="176"/>
      <c r="M319" s="176">
        <f>SUM(M320:M332)</f>
        <v>0</v>
      </c>
      <c r="N319" s="168"/>
      <c r="O319" s="168">
        <f>SUM(O320:O332)</f>
        <v>0.27449999999999997</v>
      </c>
      <c r="P319" s="168"/>
      <c r="Q319" s="168">
        <f>SUM(Q320:Q332)</f>
        <v>0</v>
      </c>
      <c r="R319" s="168"/>
      <c r="S319" s="168"/>
      <c r="T319" s="169"/>
      <c r="U319" s="168">
        <f>SUM(U320:U332)</f>
        <v>65.180000000000007</v>
      </c>
      <c r="AE319" t="s">
        <v>124</v>
      </c>
    </row>
    <row r="320" spans="1:60" ht="22.5" outlineLevel="1" x14ac:dyDescent="0.2">
      <c r="A320" s="154">
        <v>49</v>
      </c>
      <c r="B320" s="160" t="s">
        <v>422</v>
      </c>
      <c r="C320" s="196" t="s">
        <v>423</v>
      </c>
      <c r="D320" s="162" t="s">
        <v>157</v>
      </c>
      <c r="E320" s="170">
        <v>236.57</v>
      </c>
      <c r="F320" s="174"/>
      <c r="G320" s="175">
        <f>ROUND(E320*F320,2)</f>
        <v>0</v>
      </c>
      <c r="H320" s="174"/>
      <c r="I320" s="175">
        <f>ROUND(E320*H320,2)</f>
        <v>0</v>
      </c>
      <c r="J320" s="174"/>
      <c r="K320" s="175">
        <f>ROUND(E320*J320,2)</f>
        <v>0</v>
      </c>
      <c r="L320" s="175">
        <v>21</v>
      </c>
      <c r="M320" s="175">
        <f>G320*(1+L320/100)</f>
        <v>0</v>
      </c>
      <c r="N320" s="163">
        <v>2.4000000000000001E-4</v>
      </c>
      <c r="O320" s="163">
        <f>ROUND(E320*N320,5)</f>
        <v>5.6779999999999997E-2</v>
      </c>
      <c r="P320" s="163">
        <v>0</v>
      </c>
      <c r="Q320" s="163">
        <f>ROUND(E320*P320,5)</f>
        <v>0</v>
      </c>
      <c r="R320" s="163"/>
      <c r="S320" s="163"/>
      <c r="T320" s="164">
        <v>0.19</v>
      </c>
      <c r="U320" s="163">
        <f>ROUND(E320*T320,2)</f>
        <v>44.95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128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54"/>
      <c r="B321" s="160"/>
      <c r="C321" s="197" t="s">
        <v>424</v>
      </c>
      <c r="D321" s="165"/>
      <c r="E321" s="171"/>
      <c r="F321" s="175"/>
      <c r="G321" s="175"/>
      <c r="H321" s="175"/>
      <c r="I321" s="175"/>
      <c r="J321" s="175"/>
      <c r="K321" s="175"/>
      <c r="L321" s="175"/>
      <c r="M321" s="175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130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54"/>
      <c r="B322" s="160"/>
      <c r="C322" s="197" t="s">
        <v>425</v>
      </c>
      <c r="D322" s="165"/>
      <c r="E322" s="171">
        <v>190.58</v>
      </c>
      <c r="F322" s="175"/>
      <c r="G322" s="175"/>
      <c r="H322" s="175"/>
      <c r="I322" s="175"/>
      <c r="J322" s="175"/>
      <c r="K322" s="175"/>
      <c r="L322" s="175"/>
      <c r="M322" s="175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130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54"/>
      <c r="B323" s="160"/>
      <c r="C323" s="197" t="s">
        <v>426</v>
      </c>
      <c r="D323" s="165"/>
      <c r="E323" s="171"/>
      <c r="F323" s="175"/>
      <c r="G323" s="175"/>
      <c r="H323" s="175"/>
      <c r="I323" s="175"/>
      <c r="J323" s="175"/>
      <c r="K323" s="175"/>
      <c r="L323" s="175"/>
      <c r="M323" s="175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130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54"/>
      <c r="B324" s="160"/>
      <c r="C324" s="197" t="s">
        <v>427</v>
      </c>
      <c r="D324" s="165"/>
      <c r="E324" s="171">
        <v>44.64</v>
      </c>
      <c r="F324" s="175"/>
      <c r="G324" s="175"/>
      <c r="H324" s="175"/>
      <c r="I324" s="175"/>
      <c r="J324" s="175"/>
      <c r="K324" s="175"/>
      <c r="L324" s="175"/>
      <c r="M324" s="175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130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54"/>
      <c r="B325" s="160"/>
      <c r="C325" s="197" t="s">
        <v>428</v>
      </c>
      <c r="D325" s="165"/>
      <c r="E325" s="171">
        <v>1.35</v>
      </c>
      <c r="F325" s="175"/>
      <c r="G325" s="175"/>
      <c r="H325" s="175"/>
      <c r="I325" s="175"/>
      <c r="J325" s="175"/>
      <c r="K325" s="175"/>
      <c r="L325" s="175"/>
      <c r="M325" s="175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130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54">
        <v>50</v>
      </c>
      <c r="B326" s="160" t="s">
        <v>429</v>
      </c>
      <c r="C326" s="196" t="s">
        <v>430</v>
      </c>
      <c r="D326" s="162" t="s">
        <v>157</v>
      </c>
      <c r="E326" s="170">
        <v>168.57</v>
      </c>
      <c r="F326" s="174"/>
      <c r="G326" s="175">
        <f>ROUND(E326*F326,2)</f>
        <v>0</v>
      </c>
      <c r="H326" s="174"/>
      <c r="I326" s="175">
        <f>ROUND(E326*H326,2)</f>
        <v>0</v>
      </c>
      <c r="J326" s="174"/>
      <c r="K326" s="175">
        <f>ROUND(E326*J326,2)</f>
        <v>0</v>
      </c>
      <c r="L326" s="175">
        <v>21</v>
      </c>
      <c r="M326" s="175">
        <f>G326*(1+L326/100)</f>
        <v>0</v>
      </c>
      <c r="N326" s="163">
        <v>2.4000000000000001E-4</v>
      </c>
      <c r="O326" s="163">
        <f>ROUND(E326*N326,5)</f>
        <v>4.0460000000000003E-2</v>
      </c>
      <c r="P326" s="163">
        <v>0</v>
      </c>
      <c r="Q326" s="163">
        <f>ROUND(E326*P326,5)</f>
        <v>0</v>
      </c>
      <c r="R326" s="163"/>
      <c r="S326" s="163"/>
      <c r="T326" s="164">
        <v>0.12</v>
      </c>
      <c r="U326" s="163">
        <f>ROUND(E326*T326,2)</f>
        <v>20.23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128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ht="22.5" outlineLevel="1" x14ac:dyDescent="0.2">
      <c r="A327" s="154">
        <v>51</v>
      </c>
      <c r="B327" s="160" t="s">
        <v>431</v>
      </c>
      <c r="C327" s="196" t="s">
        <v>432</v>
      </c>
      <c r="D327" s="162" t="s">
        <v>157</v>
      </c>
      <c r="E327" s="170">
        <v>268.57</v>
      </c>
      <c r="F327" s="174"/>
      <c r="G327" s="175">
        <f>ROUND(E327*F327,2)</f>
        <v>0</v>
      </c>
      <c r="H327" s="174"/>
      <c r="I327" s="175">
        <f>ROUND(E327*H327,2)</f>
        <v>0</v>
      </c>
      <c r="J327" s="174"/>
      <c r="K327" s="175">
        <f>ROUND(E327*J327,2)</f>
        <v>0</v>
      </c>
      <c r="L327" s="175">
        <v>21</v>
      </c>
      <c r="M327" s="175">
        <f>G327*(1+L327/100)</f>
        <v>0</v>
      </c>
      <c r="N327" s="163">
        <v>6.6E-4</v>
      </c>
      <c r="O327" s="163">
        <f>ROUND(E327*N327,5)</f>
        <v>0.17726</v>
      </c>
      <c r="P327" s="163">
        <v>0</v>
      </c>
      <c r="Q327" s="163">
        <f>ROUND(E327*P327,5)</f>
        <v>0</v>
      </c>
      <c r="R327" s="163"/>
      <c r="S327" s="163"/>
      <c r="T327" s="164">
        <v>0</v>
      </c>
      <c r="U327" s="163">
        <f>ROUND(E327*T327,2)</f>
        <v>0</v>
      </c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147</v>
      </c>
      <c r="AF327" s="153"/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54"/>
      <c r="B328" s="160"/>
      <c r="C328" s="197" t="s">
        <v>433</v>
      </c>
      <c r="D328" s="165"/>
      <c r="E328" s="171"/>
      <c r="F328" s="175"/>
      <c r="G328" s="175"/>
      <c r="H328" s="175"/>
      <c r="I328" s="175"/>
      <c r="J328" s="175"/>
      <c r="K328" s="175"/>
      <c r="L328" s="175"/>
      <c r="M328" s="175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130</v>
      </c>
      <c r="AF328" s="153">
        <v>0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54"/>
      <c r="B329" s="160"/>
      <c r="C329" s="197" t="s">
        <v>389</v>
      </c>
      <c r="D329" s="165"/>
      <c r="E329" s="171">
        <v>168.57</v>
      </c>
      <c r="F329" s="175"/>
      <c r="G329" s="175"/>
      <c r="H329" s="175"/>
      <c r="I329" s="175"/>
      <c r="J329" s="175"/>
      <c r="K329" s="175"/>
      <c r="L329" s="175"/>
      <c r="M329" s="175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130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54"/>
      <c r="B330" s="160"/>
      <c r="C330" s="197" t="s">
        <v>434</v>
      </c>
      <c r="D330" s="165"/>
      <c r="E330" s="171"/>
      <c r="F330" s="175"/>
      <c r="G330" s="175"/>
      <c r="H330" s="175"/>
      <c r="I330" s="175"/>
      <c r="J330" s="175"/>
      <c r="K330" s="175"/>
      <c r="L330" s="175"/>
      <c r="M330" s="175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130</v>
      </c>
      <c r="AF330" s="153">
        <v>0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54"/>
      <c r="B331" s="160"/>
      <c r="C331" s="197" t="s">
        <v>435</v>
      </c>
      <c r="D331" s="165"/>
      <c r="E331" s="171"/>
      <c r="F331" s="175"/>
      <c r="G331" s="175"/>
      <c r="H331" s="175"/>
      <c r="I331" s="175"/>
      <c r="J331" s="175"/>
      <c r="K331" s="175"/>
      <c r="L331" s="175"/>
      <c r="M331" s="175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130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54"/>
      <c r="B332" s="160"/>
      <c r="C332" s="197" t="s">
        <v>159</v>
      </c>
      <c r="D332" s="165"/>
      <c r="E332" s="171">
        <v>100</v>
      </c>
      <c r="F332" s="175"/>
      <c r="G332" s="175"/>
      <c r="H332" s="175"/>
      <c r="I332" s="175"/>
      <c r="J332" s="175"/>
      <c r="K332" s="175"/>
      <c r="L332" s="175"/>
      <c r="M332" s="175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130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x14ac:dyDescent="0.2">
      <c r="A333" s="155" t="s">
        <v>123</v>
      </c>
      <c r="B333" s="161" t="s">
        <v>92</v>
      </c>
      <c r="C333" s="200" t="s">
        <v>93</v>
      </c>
      <c r="D333" s="167"/>
      <c r="E333" s="173"/>
      <c r="F333" s="176"/>
      <c r="G333" s="176">
        <f>SUMIF(AE334:AE336,"&lt;&gt;NOR",G334:G336)</f>
        <v>0</v>
      </c>
      <c r="H333" s="176"/>
      <c r="I333" s="176">
        <f>SUM(I334:I336)</f>
        <v>0</v>
      </c>
      <c r="J333" s="176"/>
      <c r="K333" s="176">
        <f>SUM(K334:K336)</f>
        <v>0</v>
      </c>
      <c r="L333" s="176"/>
      <c r="M333" s="176">
        <f>SUM(M334:M336)</f>
        <v>0</v>
      </c>
      <c r="N333" s="168"/>
      <c r="O333" s="168">
        <f>SUM(O334:O336)</f>
        <v>7.5620000000000007E-2</v>
      </c>
      <c r="P333" s="168"/>
      <c r="Q333" s="168">
        <f>SUM(Q334:Q336)</f>
        <v>0</v>
      </c>
      <c r="R333" s="168"/>
      <c r="S333" s="168"/>
      <c r="T333" s="169"/>
      <c r="U333" s="168">
        <f>SUM(U334:U336)</f>
        <v>16.04</v>
      </c>
      <c r="AE333" t="s">
        <v>124</v>
      </c>
    </row>
    <row r="334" spans="1:60" ht="22.5" outlineLevel="1" x14ac:dyDescent="0.2">
      <c r="A334" s="154">
        <v>52</v>
      </c>
      <c r="B334" s="160" t="s">
        <v>436</v>
      </c>
      <c r="C334" s="196" t="s">
        <v>437</v>
      </c>
      <c r="D334" s="162" t="s">
        <v>157</v>
      </c>
      <c r="E334" s="170">
        <v>229.14</v>
      </c>
      <c r="F334" s="174"/>
      <c r="G334" s="175">
        <f>ROUND(E334*F334,2)</f>
        <v>0</v>
      </c>
      <c r="H334" s="174"/>
      <c r="I334" s="175">
        <f>ROUND(E334*H334,2)</f>
        <v>0</v>
      </c>
      <c r="J334" s="174"/>
      <c r="K334" s="175">
        <f>ROUND(E334*J334,2)</f>
        <v>0</v>
      </c>
      <c r="L334" s="175">
        <v>21</v>
      </c>
      <c r="M334" s="175">
        <f>G334*(1+L334/100)</f>
        <v>0</v>
      </c>
      <c r="N334" s="163">
        <v>3.3E-4</v>
      </c>
      <c r="O334" s="163">
        <f>ROUND(E334*N334,5)</f>
        <v>7.5620000000000007E-2</v>
      </c>
      <c r="P334" s="163">
        <v>0</v>
      </c>
      <c r="Q334" s="163">
        <f>ROUND(E334*P334,5)</f>
        <v>0</v>
      </c>
      <c r="R334" s="163"/>
      <c r="S334" s="163"/>
      <c r="T334" s="164">
        <v>7.0000000000000007E-2</v>
      </c>
      <c r="U334" s="163">
        <f>ROUND(E334*T334,2)</f>
        <v>16.04</v>
      </c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128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54"/>
      <c r="B335" s="160"/>
      <c r="C335" s="197" t="s">
        <v>438</v>
      </c>
      <c r="D335" s="165"/>
      <c r="E335" s="171"/>
      <c r="F335" s="175"/>
      <c r="G335" s="175"/>
      <c r="H335" s="175"/>
      <c r="I335" s="175"/>
      <c r="J335" s="175"/>
      <c r="K335" s="175"/>
      <c r="L335" s="175"/>
      <c r="M335" s="175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130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54"/>
      <c r="B336" s="160"/>
      <c r="C336" s="197" t="s">
        <v>439</v>
      </c>
      <c r="D336" s="165"/>
      <c r="E336" s="171">
        <v>229.14</v>
      </c>
      <c r="F336" s="175"/>
      <c r="G336" s="175"/>
      <c r="H336" s="175"/>
      <c r="I336" s="175"/>
      <c r="J336" s="175"/>
      <c r="K336" s="175"/>
      <c r="L336" s="175"/>
      <c r="M336" s="175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130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x14ac:dyDescent="0.2">
      <c r="A337" s="155" t="s">
        <v>123</v>
      </c>
      <c r="B337" s="161" t="s">
        <v>94</v>
      </c>
      <c r="C337" s="200" t="s">
        <v>95</v>
      </c>
      <c r="D337" s="167"/>
      <c r="E337" s="173"/>
      <c r="F337" s="176"/>
      <c r="G337" s="176">
        <f>SUMIF(AE338:AE338,"&lt;&gt;NOR",G338:G338)</f>
        <v>0</v>
      </c>
      <c r="H337" s="176"/>
      <c r="I337" s="176">
        <f>SUM(I338:I338)</f>
        <v>0</v>
      </c>
      <c r="J337" s="176"/>
      <c r="K337" s="176">
        <f>SUM(K338:K338)</f>
        <v>0</v>
      </c>
      <c r="L337" s="176"/>
      <c r="M337" s="176">
        <f>SUM(M338:M338)</f>
        <v>0</v>
      </c>
      <c r="N337" s="168"/>
      <c r="O337" s="168">
        <f>SUM(O338:O338)</f>
        <v>0</v>
      </c>
      <c r="P337" s="168"/>
      <c r="Q337" s="168">
        <f>SUM(Q338:Q338)</f>
        <v>0</v>
      </c>
      <c r="R337" s="168"/>
      <c r="S337" s="168"/>
      <c r="T337" s="169"/>
      <c r="U337" s="168">
        <f>SUM(U338:U338)</f>
        <v>0</v>
      </c>
      <c r="AE337" t="s">
        <v>124</v>
      </c>
    </row>
    <row r="338" spans="1:60" ht="22.5" outlineLevel="1" x14ac:dyDescent="0.2">
      <c r="A338" s="154">
        <v>53</v>
      </c>
      <c r="B338" s="160" t="s">
        <v>94</v>
      </c>
      <c r="C338" s="207" t="s">
        <v>440</v>
      </c>
      <c r="D338" s="162" t="s">
        <v>212</v>
      </c>
      <c r="E338" s="170">
        <v>1</v>
      </c>
      <c r="F338" s="174"/>
      <c r="G338" s="175">
        <f>ROUND(E338*F338,2)</f>
        <v>0</v>
      </c>
      <c r="H338" s="174"/>
      <c r="I338" s="175">
        <f>ROUND(E338*H338,2)</f>
        <v>0</v>
      </c>
      <c r="J338" s="174"/>
      <c r="K338" s="175">
        <f>ROUND(E338*J338,2)</f>
        <v>0</v>
      </c>
      <c r="L338" s="175">
        <v>21</v>
      </c>
      <c r="M338" s="175">
        <f>G338*(1+L338/100)</f>
        <v>0</v>
      </c>
      <c r="N338" s="163">
        <v>0</v>
      </c>
      <c r="O338" s="163">
        <f>ROUND(E338*N338,5)</f>
        <v>0</v>
      </c>
      <c r="P338" s="163">
        <v>0</v>
      </c>
      <c r="Q338" s="163">
        <f>ROUND(E338*P338,5)</f>
        <v>0</v>
      </c>
      <c r="R338" s="163"/>
      <c r="S338" s="163"/>
      <c r="T338" s="164">
        <v>0</v>
      </c>
      <c r="U338" s="163">
        <f>ROUND(E338*T338,2)</f>
        <v>0</v>
      </c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128</v>
      </c>
      <c r="AF338" s="153"/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x14ac:dyDescent="0.2">
      <c r="A339" s="155" t="s">
        <v>123</v>
      </c>
      <c r="B339" s="204" t="s">
        <v>96</v>
      </c>
      <c r="C339" s="205" t="s">
        <v>449</v>
      </c>
      <c r="D339" s="167"/>
      <c r="E339" s="173"/>
      <c r="F339" s="176"/>
      <c r="G339" s="176">
        <f>SUMIF(AE340:AE341,"&lt;&gt;NOR",G340:G341)</f>
        <v>0</v>
      </c>
      <c r="H339" s="176"/>
      <c r="I339" s="176">
        <f>SUM(I340:I341)</f>
        <v>0</v>
      </c>
      <c r="J339" s="176"/>
      <c r="K339" s="176">
        <f>SUM(K340:K341)</f>
        <v>0</v>
      </c>
      <c r="L339" s="176"/>
      <c r="M339" s="176">
        <f>SUM(M340:M341)</f>
        <v>0</v>
      </c>
      <c r="N339" s="168"/>
      <c r="O339" s="168">
        <f>SUM(O340:O341)</f>
        <v>0</v>
      </c>
      <c r="P339" s="168"/>
      <c r="Q339" s="168">
        <f>SUM(Q340:Q341)</f>
        <v>0</v>
      </c>
      <c r="R339" s="168"/>
      <c r="S339" s="168"/>
      <c r="T339" s="169"/>
      <c r="U339" s="168">
        <f>SUM(U340:U341)</f>
        <v>0</v>
      </c>
      <c r="AE339" t="s">
        <v>124</v>
      </c>
    </row>
    <row r="340" spans="1:60" outlineLevel="1" x14ac:dyDescent="0.2">
      <c r="A340" s="154">
        <v>54</v>
      </c>
      <c r="B340" s="206" t="s">
        <v>441</v>
      </c>
      <c r="C340" s="207" t="s">
        <v>447</v>
      </c>
      <c r="D340" s="162" t="s">
        <v>442</v>
      </c>
      <c r="E340" s="170">
        <v>1</v>
      </c>
      <c r="F340" s="174"/>
      <c r="G340" s="175">
        <f>ROUND(E340*F340,2)</f>
        <v>0</v>
      </c>
      <c r="H340" s="174"/>
      <c r="I340" s="175">
        <f>ROUND(E340*H340,2)</f>
        <v>0</v>
      </c>
      <c r="J340" s="174"/>
      <c r="K340" s="175">
        <f>ROUND(E340*J340,2)</f>
        <v>0</v>
      </c>
      <c r="L340" s="175">
        <v>21</v>
      </c>
      <c r="M340" s="175">
        <f>G340*(1+L340/100)</f>
        <v>0</v>
      </c>
      <c r="N340" s="163">
        <v>0</v>
      </c>
      <c r="O340" s="163">
        <f>ROUND(E340*N340,5)</f>
        <v>0</v>
      </c>
      <c r="P340" s="163">
        <v>0</v>
      </c>
      <c r="Q340" s="163">
        <f>ROUND(E340*P340,5)</f>
        <v>0</v>
      </c>
      <c r="R340" s="163"/>
      <c r="S340" s="163"/>
      <c r="T340" s="164">
        <v>0</v>
      </c>
      <c r="U340" s="163">
        <f>ROUND(E340*T340,2)</f>
        <v>0</v>
      </c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443</v>
      </c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85">
        <v>55</v>
      </c>
      <c r="B341" s="208" t="s">
        <v>444</v>
      </c>
      <c r="C341" s="209" t="s">
        <v>448</v>
      </c>
      <c r="D341" s="186" t="s">
        <v>442</v>
      </c>
      <c r="E341" s="187">
        <v>1</v>
      </c>
      <c r="F341" s="188"/>
      <c r="G341" s="189">
        <f>ROUND(E341*F341,2)</f>
        <v>0</v>
      </c>
      <c r="H341" s="188"/>
      <c r="I341" s="189">
        <f>ROUND(E341*H341,2)</f>
        <v>0</v>
      </c>
      <c r="J341" s="188"/>
      <c r="K341" s="189">
        <f>ROUND(E341*J341,2)</f>
        <v>0</v>
      </c>
      <c r="L341" s="189">
        <v>21</v>
      </c>
      <c r="M341" s="189">
        <f>G341*(1+L341/100)</f>
        <v>0</v>
      </c>
      <c r="N341" s="190">
        <v>0</v>
      </c>
      <c r="O341" s="190">
        <f>ROUND(E341*N341,5)</f>
        <v>0</v>
      </c>
      <c r="P341" s="190">
        <v>0</v>
      </c>
      <c r="Q341" s="190">
        <f>ROUND(E341*P341,5)</f>
        <v>0</v>
      </c>
      <c r="R341" s="190"/>
      <c r="S341" s="190"/>
      <c r="T341" s="191">
        <v>0</v>
      </c>
      <c r="U341" s="190">
        <f>ROUND(E341*T341,2)</f>
        <v>0</v>
      </c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443</v>
      </c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x14ac:dyDescent="0.2">
      <c r="A342" s="6"/>
      <c r="B342" s="7" t="s">
        <v>242</v>
      </c>
      <c r="C342" s="201" t="s">
        <v>242</v>
      </c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AC342">
        <v>15</v>
      </c>
      <c r="AD342">
        <v>21</v>
      </c>
    </row>
    <row r="343" spans="1:60" x14ac:dyDescent="0.2">
      <c r="A343" s="192"/>
      <c r="B343" s="193">
        <v>26</v>
      </c>
      <c r="C343" s="202" t="s">
        <v>242</v>
      </c>
      <c r="D343" s="194"/>
      <c r="E343" s="194"/>
      <c r="F343" s="194"/>
      <c r="G343" s="195">
        <f>G8+G38+G41+G54+G60+G72+G87+G175+G189+G197+G199+G205+G222+G261+G264+G268+G307+G314+G319+G333+G337+G339</f>
        <v>0</v>
      </c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AC343">
        <f>SUMIF(L7:L341,AC342,G7:G341)</f>
        <v>0</v>
      </c>
      <c r="AD343">
        <f>SUMIF(L7:L341,AD342,G7:G341)</f>
        <v>0</v>
      </c>
      <c r="AE343" t="s">
        <v>445</v>
      </c>
    </row>
    <row r="344" spans="1:60" x14ac:dyDescent="0.2">
      <c r="A344" s="6"/>
      <c r="B344" s="7" t="s">
        <v>242</v>
      </c>
      <c r="C344" s="201" t="s">
        <v>242</v>
      </c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 spans="1:60" x14ac:dyDescent="0.2">
      <c r="A345" s="6"/>
      <c r="B345" s="7" t="s">
        <v>242</v>
      </c>
      <c r="C345" s="201" t="s">
        <v>242</v>
      </c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 spans="1:60" x14ac:dyDescent="0.2">
      <c r="A346" s="269"/>
      <c r="B346" s="269"/>
      <c r="C346" s="270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60" x14ac:dyDescent="0.2">
      <c r="A347" s="6"/>
      <c r="B347" s="7" t="s">
        <v>242</v>
      </c>
      <c r="C347" s="201" t="s">
        <v>242</v>
      </c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 spans="1:60" x14ac:dyDescent="0.2">
      <c r="C348" s="203"/>
      <c r="AE348" t="s">
        <v>446</v>
      </c>
    </row>
  </sheetData>
  <sheetProtection password="C88C" sheet="1" objects="1" scenarios="1"/>
  <mergeCells count="5">
    <mergeCell ref="A1:G1"/>
    <mergeCell ref="C2:G2"/>
    <mergeCell ref="C3:G3"/>
    <mergeCell ref="C4:G4"/>
    <mergeCell ref="A346:C346"/>
  </mergeCells>
  <pageMargins left="0.59055118110236204" right="0.39370078740157499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Zajíček</dc:creator>
  <cp:lastModifiedBy>Zoja Šťastná</cp:lastModifiedBy>
  <cp:lastPrinted>2014-02-28T09:52:57Z</cp:lastPrinted>
  <dcterms:created xsi:type="dcterms:W3CDTF">2009-04-08T07:15:50Z</dcterms:created>
  <dcterms:modified xsi:type="dcterms:W3CDTF">2017-07-11T12:12:19Z</dcterms:modified>
</cp:coreProperties>
</file>