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16\16076-14XC-HT - LC Šibrnka\CD Investora\"/>
    </mc:Choice>
  </mc:AlternateContent>
  <bookViews>
    <workbookView xWindow="0" yWindow="0" windowWidth="28770" windowHeight="11190"/>
  </bookViews>
  <sheets>
    <sheet name="Rekapitulace stavby" sheetId="1" r:id="rId1"/>
    <sheet name="16076-14XC-HT - Oprava čá..." sheetId="2" r:id="rId2"/>
    <sheet name="Pokyny pro vyplnění" sheetId="3" r:id="rId3"/>
  </sheets>
  <definedNames>
    <definedName name="_xlnm._FilterDatabase" localSheetId="1" hidden="1">'16076-14XC-HT - Oprava čá...'!$C$80:$K$636</definedName>
    <definedName name="_xlnm.Print_Titles" localSheetId="1">'16076-14XC-HT - Oprava čá...'!$80:$80</definedName>
    <definedName name="_xlnm.Print_Titles" localSheetId="0">'Rekapitulace stavby'!$49:$49</definedName>
    <definedName name="_xlnm.Print_Area" localSheetId="1">'16076-14XC-HT - Oprava čá...'!$C$4:$J$34,'16076-14XC-HT - Oprava čá...'!$C$40:$J$64,'16076-14XC-HT - Oprava čá...'!$C$70:$K$636</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52511"/>
</workbook>
</file>

<file path=xl/calcChain.xml><?xml version="1.0" encoding="utf-8"?>
<calcChain xmlns="http://schemas.openxmlformats.org/spreadsheetml/2006/main">
  <c r="AY52" i="1" l="1"/>
  <c r="AX52" i="1"/>
  <c r="BI630" i="2"/>
  <c r="BH630" i="2"/>
  <c r="BG630" i="2"/>
  <c r="BF630" i="2"/>
  <c r="BE630" i="2"/>
  <c r="T630" i="2"/>
  <c r="R630" i="2"/>
  <c r="P630" i="2"/>
  <c r="P623" i="2" s="1"/>
  <c r="BK630" i="2"/>
  <c r="J630" i="2"/>
  <c r="BI624" i="2"/>
  <c r="BH624" i="2"/>
  <c r="BG624" i="2"/>
  <c r="BF624" i="2"/>
  <c r="T624" i="2"/>
  <c r="T623" i="2" s="1"/>
  <c r="R624" i="2"/>
  <c r="R623" i="2" s="1"/>
  <c r="P624" i="2"/>
  <c r="BK624" i="2"/>
  <c r="BK623" i="2" s="1"/>
  <c r="J623" i="2" s="1"/>
  <c r="J63" i="2" s="1"/>
  <c r="J624" i="2"/>
  <c r="BE624" i="2" s="1"/>
  <c r="BI619" i="2"/>
  <c r="BH619" i="2"/>
  <c r="BG619" i="2"/>
  <c r="BF619" i="2"/>
  <c r="T619" i="2"/>
  <c r="R619" i="2"/>
  <c r="P619" i="2"/>
  <c r="BK619" i="2"/>
  <c r="J619" i="2"/>
  <c r="BE619" i="2" s="1"/>
  <c r="BI613" i="2"/>
  <c r="BH613" i="2"/>
  <c r="BG613" i="2"/>
  <c r="BF613" i="2"/>
  <c r="BE613" i="2"/>
  <c r="T613" i="2"/>
  <c r="R613" i="2"/>
  <c r="P613" i="2"/>
  <c r="BK613" i="2"/>
  <c r="J613" i="2"/>
  <c r="BI606" i="2"/>
  <c r="BH606" i="2"/>
  <c r="BG606" i="2"/>
  <c r="BF606" i="2"/>
  <c r="T606" i="2"/>
  <c r="R606" i="2"/>
  <c r="P606" i="2"/>
  <c r="P605" i="2" s="1"/>
  <c r="BK606" i="2"/>
  <c r="J606" i="2"/>
  <c r="BE606" i="2" s="1"/>
  <c r="BI603" i="2"/>
  <c r="BH603" i="2"/>
  <c r="BG603" i="2"/>
  <c r="BF603" i="2"/>
  <c r="BE603" i="2"/>
  <c r="T603" i="2"/>
  <c r="R603" i="2"/>
  <c r="P603" i="2"/>
  <c r="BK603" i="2"/>
  <c r="J603" i="2"/>
  <c r="BI602" i="2"/>
  <c r="BH602" i="2"/>
  <c r="BG602" i="2"/>
  <c r="BF602" i="2"/>
  <c r="T602" i="2"/>
  <c r="R602" i="2"/>
  <c r="P602" i="2"/>
  <c r="BK602" i="2"/>
  <c r="J602" i="2"/>
  <c r="BE602" i="2" s="1"/>
  <c r="BI601" i="2"/>
  <c r="BH601" i="2"/>
  <c r="BG601" i="2"/>
  <c r="BF601" i="2"/>
  <c r="BE601" i="2"/>
  <c r="T601" i="2"/>
  <c r="R601" i="2"/>
  <c r="P601" i="2"/>
  <c r="BK601" i="2"/>
  <c r="J601" i="2"/>
  <c r="BI599" i="2"/>
  <c r="BH599" i="2"/>
  <c r="BG599" i="2"/>
  <c r="BF599" i="2"/>
  <c r="T599" i="2"/>
  <c r="R599" i="2"/>
  <c r="P599" i="2"/>
  <c r="BK599" i="2"/>
  <c r="J599" i="2"/>
  <c r="BE599" i="2" s="1"/>
  <c r="BI597" i="2"/>
  <c r="BH597" i="2"/>
  <c r="BG597" i="2"/>
  <c r="BF597" i="2"/>
  <c r="BE597" i="2"/>
  <c r="T597" i="2"/>
  <c r="R597" i="2"/>
  <c r="P597" i="2"/>
  <c r="BK597" i="2"/>
  <c r="J597" i="2"/>
  <c r="BI596" i="2"/>
  <c r="BH596" i="2"/>
  <c r="BG596" i="2"/>
  <c r="BF596" i="2"/>
  <c r="T596" i="2"/>
  <c r="R596" i="2"/>
  <c r="P596" i="2"/>
  <c r="BK596" i="2"/>
  <c r="J596" i="2"/>
  <c r="BE596" i="2" s="1"/>
  <c r="BI592" i="2"/>
  <c r="BH592" i="2"/>
  <c r="BG592" i="2"/>
  <c r="BF592" i="2"/>
  <c r="T592" i="2"/>
  <c r="R592" i="2"/>
  <c r="P592" i="2"/>
  <c r="BK592" i="2"/>
  <c r="J592" i="2"/>
  <c r="BE592" i="2" s="1"/>
  <c r="BI591" i="2"/>
  <c r="BH591" i="2"/>
  <c r="BG591" i="2"/>
  <c r="BF591" i="2"/>
  <c r="BE591" i="2"/>
  <c r="T591" i="2"/>
  <c r="R591" i="2"/>
  <c r="P591" i="2"/>
  <c r="BK591" i="2"/>
  <c r="J591" i="2"/>
  <c r="BI589" i="2"/>
  <c r="BH589" i="2"/>
  <c r="BG589" i="2"/>
  <c r="BF589" i="2"/>
  <c r="T589" i="2"/>
  <c r="R589" i="2"/>
  <c r="P589" i="2"/>
  <c r="BK589" i="2"/>
  <c r="J589" i="2"/>
  <c r="BE589" i="2" s="1"/>
  <c r="BI587" i="2"/>
  <c r="BH587" i="2"/>
  <c r="BG587" i="2"/>
  <c r="BF587" i="2"/>
  <c r="BE587" i="2"/>
  <c r="T587" i="2"/>
  <c r="T586" i="2" s="1"/>
  <c r="R587" i="2"/>
  <c r="R586" i="2" s="1"/>
  <c r="P587" i="2"/>
  <c r="BK587" i="2"/>
  <c r="J587" i="2"/>
  <c r="BI572" i="2"/>
  <c r="BH572" i="2"/>
  <c r="BG572" i="2"/>
  <c r="BF572" i="2"/>
  <c r="BE572" i="2"/>
  <c r="T572" i="2"/>
  <c r="R572" i="2"/>
  <c r="P572" i="2"/>
  <c r="BK572" i="2"/>
  <c r="J572" i="2"/>
  <c r="BI564" i="2"/>
  <c r="BH564" i="2"/>
  <c r="BG564" i="2"/>
  <c r="BF564" i="2"/>
  <c r="T564" i="2"/>
  <c r="R564" i="2"/>
  <c r="P564" i="2"/>
  <c r="BK564" i="2"/>
  <c r="J564" i="2"/>
  <c r="BE564" i="2" s="1"/>
  <c r="BI560" i="2"/>
  <c r="BH560" i="2"/>
  <c r="BG560" i="2"/>
  <c r="BF560" i="2"/>
  <c r="T560" i="2"/>
  <c r="R560" i="2"/>
  <c r="P560" i="2"/>
  <c r="BK560" i="2"/>
  <c r="J560" i="2"/>
  <c r="BE560" i="2" s="1"/>
  <c r="BI558" i="2"/>
  <c r="BH558" i="2"/>
  <c r="BG558" i="2"/>
  <c r="BF558" i="2"/>
  <c r="T558" i="2"/>
  <c r="R558" i="2"/>
  <c r="P558" i="2"/>
  <c r="BK558" i="2"/>
  <c r="J558" i="2"/>
  <c r="BE558" i="2" s="1"/>
  <c r="BI542" i="2"/>
  <c r="BH542" i="2"/>
  <c r="BG542" i="2"/>
  <c r="BF542" i="2"/>
  <c r="T542" i="2"/>
  <c r="R542" i="2"/>
  <c r="P542" i="2"/>
  <c r="BK542" i="2"/>
  <c r="J542" i="2"/>
  <c r="BE542" i="2" s="1"/>
  <c r="BI537" i="2"/>
  <c r="BH537" i="2"/>
  <c r="BG537" i="2"/>
  <c r="BF537" i="2"/>
  <c r="T537" i="2"/>
  <c r="R537" i="2"/>
  <c r="P537" i="2"/>
  <c r="BK537" i="2"/>
  <c r="J537" i="2"/>
  <c r="BE537" i="2" s="1"/>
  <c r="BI533" i="2"/>
  <c r="BH533" i="2"/>
  <c r="BG533" i="2"/>
  <c r="BF533" i="2"/>
  <c r="T533" i="2"/>
  <c r="R533" i="2"/>
  <c r="P533" i="2"/>
  <c r="BK533" i="2"/>
  <c r="J533" i="2"/>
  <c r="BE533" i="2" s="1"/>
  <c r="BI529" i="2"/>
  <c r="BH529" i="2"/>
  <c r="BG529" i="2"/>
  <c r="BF529" i="2"/>
  <c r="T529" i="2"/>
  <c r="R529" i="2"/>
  <c r="P529" i="2"/>
  <c r="BK529" i="2"/>
  <c r="J529" i="2"/>
  <c r="BE529" i="2" s="1"/>
  <c r="BI524" i="2"/>
  <c r="BH524" i="2"/>
  <c r="BG524" i="2"/>
  <c r="BF524" i="2"/>
  <c r="BE524" i="2"/>
  <c r="T524" i="2"/>
  <c r="R524" i="2"/>
  <c r="P524" i="2"/>
  <c r="BK524" i="2"/>
  <c r="J524" i="2"/>
  <c r="BI516" i="2"/>
  <c r="BH516" i="2"/>
  <c r="BG516" i="2"/>
  <c r="BF516" i="2"/>
  <c r="T516" i="2"/>
  <c r="R516" i="2"/>
  <c r="P516" i="2"/>
  <c r="BK516" i="2"/>
  <c r="J516" i="2"/>
  <c r="BE516" i="2" s="1"/>
  <c r="BI510" i="2"/>
  <c r="BH510" i="2"/>
  <c r="BG510" i="2"/>
  <c r="BF510" i="2"/>
  <c r="T510" i="2"/>
  <c r="R510" i="2"/>
  <c r="P510" i="2"/>
  <c r="BK510" i="2"/>
  <c r="J510" i="2"/>
  <c r="BE510" i="2" s="1"/>
  <c r="BI496" i="2"/>
  <c r="BH496" i="2"/>
  <c r="BG496" i="2"/>
  <c r="BF496" i="2"/>
  <c r="T496" i="2"/>
  <c r="R496" i="2"/>
  <c r="P496" i="2"/>
  <c r="BK496" i="2"/>
  <c r="J496" i="2"/>
  <c r="BE496" i="2" s="1"/>
  <c r="BI483" i="2"/>
  <c r="BH483" i="2"/>
  <c r="BG483" i="2"/>
  <c r="BF483" i="2"/>
  <c r="T483" i="2"/>
  <c r="R483" i="2"/>
  <c r="P483" i="2"/>
  <c r="BK483" i="2"/>
  <c r="J483" i="2"/>
  <c r="BE483" i="2" s="1"/>
  <c r="BI481" i="2"/>
  <c r="BH481" i="2"/>
  <c r="BG481" i="2"/>
  <c r="BF481" i="2"/>
  <c r="T481" i="2"/>
  <c r="R481" i="2"/>
  <c r="P481" i="2"/>
  <c r="BK481" i="2"/>
  <c r="J481" i="2"/>
  <c r="BE481" i="2" s="1"/>
  <c r="BI475" i="2"/>
  <c r="BH475" i="2"/>
  <c r="BG475" i="2"/>
  <c r="BF475" i="2"/>
  <c r="T475" i="2"/>
  <c r="R475" i="2"/>
  <c r="P475" i="2"/>
  <c r="BK475" i="2"/>
  <c r="J475" i="2"/>
  <c r="BE475" i="2" s="1"/>
  <c r="BI465" i="2"/>
  <c r="BH465" i="2"/>
  <c r="BG465" i="2"/>
  <c r="BF465" i="2"/>
  <c r="T465" i="2"/>
  <c r="R465" i="2"/>
  <c r="P465" i="2"/>
  <c r="BK465" i="2"/>
  <c r="J465" i="2"/>
  <c r="BE465" i="2" s="1"/>
  <c r="BI456" i="2"/>
  <c r="BH456" i="2"/>
  <c r="BG456" i="2"/>
  <c r="BF456" i="2"/>
  <c r="BE456" i="2"/>
  <c r="T456" i="2"/>
  <c r="R456" i="2"/>
  <c r="P456" i="2"/>
  <c r="BK456" i="2"/>
  <c r="J456" i="2"/>
  <c r="BI452" i="2"/>
  <c r="BH452" i="2"/>
  <c r="BG452" i="2"/>
  <c r="BF452" i="2"/>
  <c r="T452" i="2"/>
  <c r="R452" i="2"/>
  <c r="P452" i="2"/>
  <c r="BK452" i="2"/>
  <c r="J452" i="2"/>
  <c r="BE452" i="2" s="1"/>
  <c r="BI448" i="2"/>
  <c r="BH448" i="2"/>
  <c r="BG448" i="2"/>
  <c r="BF448" i="2"/>
  <c r="T448" i="2"/>
  <c r="R448" i="2"/>
  <c r="P448" i="2"/>
  <c r="BK448" i="2"/>
  <c r="J448" i="2"/>
  <c r="BE448" i="2" s="1"/>
  <c r="BI443" i="2"/>
  <c r="BH443" i="2"/>
  <c r="BG443" i="2"/>
  <c r="BF443" i="2"/>
  <c r="T443" i="2"/>
  <c r="R443" i="2"/>
  <c r="P443" i="2"/>
  <c r="P425" i="2" s="1"/>
  <c r="BK443" i="2"/>
  <c r="J443" i="2"/>
  <c r="BE443" i="2" s="1"/>
  <c r="BI436" i="2"/>
  <c r="BH436" i="2"/>
  <c r="BG436" i="2"/>
  <c r="BF436" i="2"/>
  <c r="T436" i="2"/>
  <c r="R436" i="2"/>
  <c r="P436" i="2"/>
  <c r="BK436" i="2"/>
  <c r="J436" i="2"/>
  <c r="BE436" i="2" s="1"/>
  <c r="BI426" i="2"/>
  <c r="BH426" i="2"/>
  <c r="BG426" i="2"/>
  <c r="BF426" i="2"/>
  <c r="T426" i="2"/>
  <c r="T425" i="2" s="1"/>
  <c r="R426" i="2"/>
  <c r="P426" i="2"/>
  <c r="BK426" i="2"/>
  <c r="J426" i="2"/>
  <c r="BE426" i="2" s="1"/>
  <c r="BI422" i="2"/>
  <c r="BH422" i="2"/>
  <c r="BG422" i="2"/>
  <c r="BF422" i="2"/>
  <c r="BE422" i="2"/>
  <c r="T422" i="2"/>
  <c r="R422" i="2"/>
  <c r="P422" i="2"/>
  <c r="BK422" i="2"/>
  <c r="J422" i="2"/>
  <c r="BI414" i="2"/>
  <c r="BH414" i="2"/>
  <c r="BG414" i="2"/>
  <c r="BF414" i="2"/>
  <c r="T414" i="2"/>
  <c r="R414" i="2"/>
  <c r="P414" i="2"/>
  <c r="BK414" i="2"/>
  <c r="J414" i="2"/>
  <c r="BE414" i="2" s="1"/>
  <c r="BI407" i="2"/>
  <c r="BH407" i="2"/>
  <c r="BG407" i="2"/>
  <c r="BF407" i="2"/>
  <c r="BE407" i="2"/>
  <c r="T407" i="2"/>
  <c r="R407" i="2"/>
  <c r="P407" i="2"/>
  <c r="BK407" i="2"/>
  <c r="J407" i="2"/>
  <c r="BI400" i="2"/>
  <c r="BH400" i="2"/>
  <c r="BG400" i="2"/>
  <c r="BF400" i="2"/>
  <c r="T400" i="2"/>
  <c r="R400" i="2"/>
  <c r="R332" i="2" s="1"/>
  <c r="P400" i="2"/>
  <c r="BK400" i="2"/>
  <c r="J400" i="2"/>
  <c r="BE400" i="2" s="1"/>
  <c r="BI393" i="2"/>
  <c r="BH393" i="2"/>
  <c r="BG393" i="2"/>
  <c r="BF393" i="2"/>
  <c r="BE393" i="2"/>
  <c r="T393" i="2"/>
  <c r="R393" i="2"/>
  <c r="P393" i="2"/>
  <c r="BK393" i="2"/>
  <c r="J393" i="2"/>
  <c r="BI386" i="2"/>
  <c r="BH386" i="2"/>
  <c r="BG386" i="2"/>
  <c r="BF386" i="2"/>
  <c r="T386" i="2"/>
  <c r="R386" i="2"/>
  <c r="P386" i="2"/>
  <c r="BK386" i="2"/>
  <c r="J386" i="2"/>
  <c r="BE386" i="2" s="1"/>
  <c r="BI381" i="2"/>
  <c r="BH381" i="2"/>
  <c r="BG381" i="2"/>
  <c r="BF381" i="2"/>
  <c r="BE381" i="2"/>
  <c r="T381" i="2"/>
  <c r="R381" i="2"/>
  <c r="P381" i="2"/>
  <c r="BK381" i="2"/>
  <c r="J381" i="2"/>
  <c r="BI369" i="2"/>
  <c r="BH369" i="2"/>
  <c r="BG369" i="2"/>
  <c r="BF369" i="2"/>
  <c r="T369" i="2"/>
  <c r="R369" i="2"/>
  <c r="P369" i="2"/>
  <c r="BK369" i="2"/>
  <c r="J369" i="2"/>
  <c r="BE369" i="2" s="1"/>
  <c r="BI345" i="2"/>
  <c r="BH345" i="2"/>
  <c r="BG345" i="2"/>
  <c r="BF345" i="2"/>
  <c r="BE345" i="2"/>
  <c r="T345" i="2"/>
  <c r="R345" i="2"/>
  <c r="P345" i="2"/>
  <c r="BK345" i="2"/>
  <c r="J345" i="2"/>
  <c r="BI333" i="2"/>
  <c r="BH333" i="2"/>
  <c r="BG333" i="2"/>
  <c r="BF333" i="2"/>
  <c r="T333" i="2"/>
  <c r="T332" i="2" s="1"/>
  <c r="R333" i="2"/>
  <c r="P333" i="2"/>
  <c r="BK333" i="2"/>
  <c r="J333" i="2"/>
  <c r="BE333" i="2" s="1"/>
  <c r="BI324" i="2"/>
  <c r="BH324" i="2"/>
  <c r="BG324" i="2"/>
  <c r="BF324" i="2"/>
  <c r="T324" i="2"/>
  <c r="R324" i="2"/>
  <c r="P324" i="2"/>
  <c r="BK324" i="2"/>
  <c r="J324" i="2"/>
  <c r="BE324" i="2" s="1"/>
  <c r="BI315" i="2"/>
  <c r="BH315" i="2"/>
  <c r="BG315" i="2"/>
  <c r="BF315" i="2"/>
  <c r="T315" i="2"/>
  <c r="T314" i="2" s="1"/>
  <c r="R315" i="2"/>
  <c r="P315" i="2"/>
  <c r="BK315" i="2"/>
  <c r="BK314" i="2" s="1"/>
  <c r="J314" i="2" s="1"/>
  <c r="J56" i="2" s="1"/>
  <c r="J315" i="2"/>
  <c r="BE315" i="2" s="1"/>
  <c r="BI308" i="2"/>
  <c r="BH308" i="2"/>
  <c r="BG308" i="2"/>
  <c r="BF308" i="2"/>
  <c r="T308" i="2"/>
  <c r="R308" i="2"/>
  <c r="P308" i="2"/>
  <c r="BK308" i="2"/>
  <c r="J308" i="2"/>
  <c r="BE308" i="2" s="1"/>
  <c r="BI301" i="2"/>
  <c r="BH301" i="2"/>
  <c r="BG301" i="2"/>
  <c r="BF301" i="2"/>
  <c r="BE301" i="2"/>
  <c r="T301" i="2"/>
  <c r="R301" i="2"/>
  <c r="P301" i="2"/>
  <c r="P274" i="2" s="1"/>
  <c r="BK301" i="2"/>
  <c r="J301" i="2"/>
  <c r="BI275" i="2"/>
  <c r="BH275" i="2"/>
  <c r="BG275" i="2"/>
  <c r="BF275" i="2"/>
  <c r="BE275" i="2"/>
  <c r="T275" i="2"/>
  <c r="T274" i="2" s="1"/>
  <c r="R275" i="2"/>
  <c r="P275" i="2"/>
  <c r="BK275" i="2"/>
  <c r="BK274" i="2" s="1"/>
  <c r="J274" i="2" s="1"/>
  <c r="J55" i="2" s="1"/>
  <c r="J275" i="2"/>
  <c r="BI270" i="2"/>
  <c r="BH270" i="2"/>
  <c r="BG270" i="2"/>
  <c r="BF270" i="2"/>
  <c r="T270" i="2"/>
  <c r="R270" i="2"/>
  <c r="P270" i="2"/>
  <c r="BK270" i="2"/>
  <c r="J270" i="2"/>
  <c r="BE270" i="2" s="1"/>
  <c r="BI234" i="2"/>
  <c r="BH234" i="2"/>
  <c r="BG234" i="2"/>
  <c r="BF234" i="2"/>
  <c r="BE234" i="2"/>
  <c r="T234" i="2"/>
  <c r="R234" i="2"/>
  <c r="P234" i="2"/>
  <c r="BK234" i="2"/>
  <c r="J234" i="2"/>
  <c r="BI206" i="2"/>
  <c r="BH206" i="2"/>
  <c r="BG206" i="2"/>
  <c r="BF206" i="2"/>
  <c r="T206" i="2"/>
  <c r="R206" i="2"/>
  <c r="P206" i="2"/>
  <c r="BK206" i="2"/>
  <c r="J206" i="2"/>
  <c r="BE206" i="2" s="1"/>
  <c r="BI201" i="2"/>
  <c r="BH201" i="2"/>
  <c r="BG201" i="2"/>
  <c r="BF201" i="2"/>
  <c r="T201" i="2"/>
  <c r="R201" i="2"/>
  <c r="P201" i="2"/>
  <c r="BK201" i="2"/>
  <c r="J201" i="2"/>
  <c r="BE201" i="2" s="1"/>
  <c r="BI198" i="2"/>
  <c r="BH198" i="2"/>
  <c r="BG198" i="2"/>
  <c r="BF198" i="2"/>
  <c r="T198" i="2"/>
  <c r="R198" i="2"/>
  <c r="P198" i="2"/>
  <c r="BK198" i="2"/>
  <c r="J198" i="2"/>
  <c r="BE198" i="2" s="1"/>
  <c r="BI186" i="2"/>
  <c r="BH186" i="2"/>
  <c r="BG186" i="2"/>
  <c r="BF186" i="2"/>
  <c r="T186" i="2"/>
  <c r="R186" i="2"/>
  <c r="P186" i="2"/>
  <c r="BK186" i="2"/>
  <c r="J186" i="2"/>
  <c r="BE186" i="2" s="1"/>
  <c r="BI181" i="2"/>
  <c r="BH181" i="2"/>
  <c r="BG181" i="2"/>
  <c r="BF181" i="2"/>
  <c r="T181" i="2"/>
  <c r="R181" i="2"/>
  <c r="P181" i="2"/>
  <c r="BK181" i="2"/>
  <c r="J181" i="2"/>
  <c r="BE181" i="2" s="1"/>
  <c r="BI176" i="2"/>
  <c r="BH176" i="2"/>
  <c r="BG176" i="2"/>
  <c r="BF176" i="2"/>
  <c r="T176" i="2"/>
  <c r="R176" i="2"/>
  <c r="P176" i="2"/>
  <c r="BK176" i="2"/>
  <c r="J176" i="2"/>
  <c r="BE176" i="2" s="1"/>
  <c r="BI171" i="2"/>
  <c r="BH171" i="2"/>
  <c r="BG171" i="2"/>
  <c r="BF171" i="2"/>
  <c r="T171" i="2"/>
  <c r="R171" i="2"/>
  <c r="P171" i="2"/>
  <c r="BK171" i="2"/>
  <c r="J171" i="2"/>
  <c r="BE171" i="2" s="1"/>
  <c r="BI152" i="2"/>
  <c r="BH152" i="2"/>
  <c r="BG152" i="2"/>
  <c r="BF152" i="2"/>
  <c r="BE152" i="2"/>
  <c r="T152" i="2"/>
  <c r="R152" i="2"/>
  <c r="P152" i="2"/>
  <c r="BK152" i="2"/>
  <c r="J152" i="2"/>
  <c r="BI147" i="2"/>
  <c r="BH147" i="2"/>
  <c r="BG147" i="2"/>
  <c r="BF147" i="2"/>
  <c r="T147" i="2"/>
  <c r="R147" i="2"/>
  <c r="P147" i="2"/>
  <c r="BK147" i="2"/>
  <c r="J147" i="2"/>
  <c r="BE147" i="2" s="1"/>
  <c r="BI142" i="2"/>
  <c r="BH142" i="2"/>
  <c r="BG142" i="2"/>
  <c r="BF142" i="2"/>
  <c r="T142" i="2"/>
  <c r="R142" i="2"/>
  <c r="P142" i="2"/>
  <c r="BK142" i="2"/>
  <c r="J142" i="2"/>
  <c r="BE142" i="2" s="1"/>
  <c r="BI137" i="2"/>
  <c r="BH137" i="2"/>
  <c r="BG137" i="2"/>
  <c r="BF137" i="2"/>
  <c r="T137" i="2"/>
  <c r="R137" i="2"/>
  <c r="P137" i="2"/>
  <c r="BK137" i="2"/>
  <c r="J137" i="2"/>
  <c r="BE137" i="2" s="1"/>
  <c r="BI114" i="2"/>
  <c r="BH114" i="2"/>
  <c r="BG114" i="2"/>
  <c r="BF114" i="2"/>
  <c r="T114" i="2"/>
  <c r="R114" i="2"/>
  <c r="P114" i="2"/>
  <c r="BK114" i="2"/>
  <c r="J114" i="2"/>
  <c r="BE114" i="2" s="1"/>
  <c r="BI109" i="2"/>
  <c r="BH109" i="2"/>
  <c r="BG109" i="2"/>
  <c r="BF109" i="2"/>
  <c r="T109" i="2"/>
  <c r="R109" i="2"/>
  <c r="P109" i="2"/>
  <c r="BK109" i="2"/>
  <c r="J109" i="2"/>
  <c r="BE109" i="2" s="1"/>
  <c r="BI104" i="2"/>
  <c r="BH104" i="2"/>
  <c r="BG104" i="2"/>
  <c r="BF104" i="2"/>
  <c r="T104" i="2"/>
  <c r="R104" i="2"/>
  <c r="P104" i="2"/>
  <c r="BK104" i="2"/>
  <c r="J104" i="2"/>
  <c r="BE104" i="2" s="1"/>
  <c r="BI99" i="2"/>
  <c r="BH99" i="2"/>
  <c r="BG99" i="2"/>
  <c r="BF99" i="2"/>
  <c r="T99" i="2"/>
  <c r="R99" i="2"/>
  <c r="P99" i="2"/>
  <c r="BK99" i="2"/>
  <c r="J99" i="2"/>
  <c r="BE99" i="2" s="1"/>
  <c r="BI89" i="2"/>
  <c r="BH89" i="2"/>
  <c r="BG89" i="2"/>
  <c r="BF89" i="2"/>
  <c r="BE89" i="2"/>
  <c r="T89" i="2"/>
  <c r="R89" i="2"/>
  <c r="P89" i="2"/>
  <c r="BK89" i="2"/>
  <c r="J89" i="2"/>
  <c r="BI84" i="2"/>
  <c r="BH84" i="2"/>
  <c r="BG84" i="2"/>
  <c r="F30" i="2" s="1"/>
  <c r="BB52" i="1" s="1"/>
  <c r="BB51" i="1" s="1"/>
  <c r="BF84" i="2"/>
  <c r="T84" i="2"/>
  <c r="R84" i="2"/>
  <c r="P84" i="2"/>
  <c r="P83" i="2" s="1"/>
  <c r="BK84" i="2"/>
  <c r="J84" i="2"/>
  <c r="BE84" i="2" s="1"/>
  <c r="J77" i="2"/>
  <c r="F77" i="2"/>
  <c r="J75" i="2"/>
  <c r="F75" i="2"/>
  <c r="E73" i="2"/>
  <c r="F48" i="2"/>
  <c r="J47" i="2"/>
  <c r="F47" i="2"/>
  <c r="J45" i="2"/>
  <c r="F45" i="2"/>
  <c r="E43" i="2"/>
  <c r="J16" i="2"/>
  <c r="E16" i="2"/>
  <c r="F78" i="2" s="1"/>
  <c r="J15" i="2"/>
  <c r="J10" i="2"/>
  <c r="AS51" i="1"/>
  <c r="L47" i="1"/>
  <c r="AM46" i="1"/>
  <c r="L46" i="1"/>
  <c r="AM44" i="1"/>
  <c r="L44" i="1"/>
  <c r="L42" i="1"/>
  <c r="L41" i="1"/>
  <c r="W28" i="1" l="1"/>
  <c r="AX51" i="1"/>
  <c r="F28" i="2"/>
  <c r="AZ52" i="1" s="1"/>
  <c r="AZ51" i="1" s="1"/>
  <c r="T595" i="2"/>
  <c r="T594" i="2" s="1"/>
  <c r="R83" i="2"/>
  <c r="F31" i="2"/>
  <c r="BC52" i="1" s="1"/>
  <c r="BC51" i="1" s="1"/>
  <c r="BK332" i="2"/>
  <c r="J332" i="2" s="1"/>
  <c r="J57" i="2" s="1"/>
  <c r="T83" i="2"/>
  <c r="T82" i="2" s="1"/>
  <c r="T81" i="2" s="1"/>
  <c r="R274" i="2"/>
  <c r="P314" i="2"/>
  <c r="P82" i="2" s="1"/>
  <c r="P81" i="2" s="1"/>
  <c r="AU52" i="1" s="1"/>
  <c r="AU51" i="1" s="1"/>
  <c r="P332" i="2"/>
  <c r="BK586" i="2"/>
  <c r="J586" i="2" s="1"/>
  <c r="J59" i="2" s="1"/>
  <c r="P595" i="2"/>
  <c r="P594" i="2" s="1"/>
  <c r="T605" i="2"/>
  <c r="BK425" i="2"/>
  <c r="J425" i="2" s="1"/>
  <c r="J58" i="2" s="1"/>
  <c r="R605" i="2"/>
  <c r="R595" i="2" s="1"/>
  <c r="R594" i="2" s="1"/>
  <c r="J28" i="2"/>
  <c r="AV52" i="1" s="1"/>
  <c r="AT52" i="1" s="1"/>
  <c r="F32" i="2"/>
  <c r="BD52" i="1" s="1"/>
  <c r="BD51" i="1" s="1"/>
  <c r="W30" i="1" s="1"/>
  <c r="BK83" i="2"/>
  <c r="F29" i="2"/>
  <c r="BA52" i="1" s="1"/>
  <c r="BA51" i="1" s="1"/>
  <c r="R314" i="2"/>
  <c r="R425" i="2"/>
  <c r="P586" i="2"/>
  <c r="BK605" i="2"/>
  <c r="J605" i="2" s="1"/>
  <c r="J62" i="2" s="1"/>
  <c r="J29" i="2"/>
  <c r="AW52" i="1" s="1"/>
  <c r="W29" i="1" l="1"/>
  <c r="AY51" i="1"/>
  <c r="AW51" i="1"/>
  <c r="AK27" i="1" s="1"/>
  <c r="W27" i="1"/>
  <c r="R82" i="2"/>
  <c r="R81" i="2" s="1"/>
  <c r="J83" i="2"/>
  <c r="J54" i="2" s="1"/>
  <c r="BK82" i="2"/>
  <c r="BK595" i="2"/>
  <c r="W26" i="1"/>
  <c r="AV51" i="1"/>
  <c r="J595" i="2" l="1"/>
  <c r="J61" i="2" s="1"/>
  <c r="BK594" i="2"/>
  <c r="J594" i="2" s="1"/>
  <c r="J60" i="2" s="1"/>
  <c r="J82" i="2"/>
  <c r="J53" i="2" s="1"/>
  <c r="BK81" i="2"/>
  <c r="J81" i="2" s="1"/>
  <c r="AT51" i="1"/>
  <c r="AK26" i="1"/>
  <c r="J52" i="2" l="1"/>
  <c r="J25" i="2"/>
  <c r="J34" i="2" l="1"/>
  <c r="AG52" i="1"/>
  <c r="AN52" i="1" l="1"/>
  <c r="AG51" i="1"/>
  <c r="AK23" i="1" l="1"/>
  <c r="AK32" i="1" s="1"/>
  <c r="AN51" i="1"/>
</calcChain>
</file>

<file path=xl/sharedStrings.xml><?xml version="1.0" encoding="utf-8"?>
<sst xmlns="http://schemas.openxmlformats.org/spreadsheetml/2006/main" count="5957" uniqueCount="913">
  <si>
    <t>Export VZ</t>
  </si>
  <si>
    <t>List obsahuje:</t>
  </si>
  <si>
    <t>1) Rekapitulace stavby</t>
  </si>
  <si>
    <t>2) Rekapitulace objektů stavby a soupisů prací</t>
  </si>
  <si>
    <t>3.0</t>
  </si>
  <si>
    <t>ZAMOK</t>
  </si>
  <si>
    <t>False</t>
  </si>
  <si>
    <t>{e9739707-efb5-443a-b1db-380f474f8edd}</t>
  </si>
  <si>
    <t>0,01</t>
  </si>
  <si>
    <t>21</t>
  </si>
  <si>
    <t>15</t>
  </si>
  <si>
    <t>REKAPITULACE STAVBY</t>
  </si>
  <si>
    <t>v ---  níže se nacházejí doplnkové a pomocné údaje k sestavám  --- v</t>
  </si>
  <si>
    <t>Návod na vyplnění</t>
  </si>
  <si>
    <t>0,001</t>
  </si>
  <si>
    <t>Kód:</t>
  </si>
  <si>
    <t>16076-14XC-HT</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</si>
  <si>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</si>
  <si>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</si>
  <si>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části cyklotrasy č. 507 - Šibrnka II. etapa</t>
  </si>
  <si>
    <t>KSO:</t>
  </si>
  <si>
    <t/>
  </si>
  <si>
    <t>CC-CZ:</t>
  </si>
  <si>
    <t>Místo:</t>
  </si>
  <si>
    <t>k.ú. Jedovnice</t>
  </si>
  <si>
    <t>Datum:</t>
  </si>
  <si>
    <t>6.2.2017</t>
  </si>
  <si>
    <t>Zadavatel:</t>
  </si>
  <si>
    <t>IČ:</t>
  </si>
  <si>
    <t>ŠLP Masarykův les Křtiny</t>
  </si>
  <si>
    <t>DIČ:</t>
  </si>
  <si>
    <t>Uchazeč:</t>
  </si>
  <si>
    <t>Vyplň údaj</t>
  </si>
  <si>
    <t>Projektant:</t>
  </si>
  <si>
    <t>00220078</t>
  </si>
  <si>
    <t>Regioprojekt Brno, s.r.o</t>
  </si>
  <si>
    <t>CZ00220078</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</si>
  <si>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</si>
  <si>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</si>
  <si>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</si>
  <si>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</si>
  <si>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</si>
  <si>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</si>
  <si>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</si>
  <si>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</si>
  <si>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</si>
  <si>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</si>
  <si>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</si>
  <si>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</si>
  <si>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</si>
  <si>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</si>
  <si>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</si>
  <si>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</si>
  <si>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</si>
  <si>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</si>
  <si>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</si>
  <si>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</si>
  <si>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</si>
  <si>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</si>
  <si>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</si>
  <si>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</si>
  <si>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</si>
  <si>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</si>
  <si>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</si>
  <si>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</si>
  <si>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</si>
  <si>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</si>
  <si>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</si>
  <si>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</si>
  <si>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</si>
  <si>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</si>
  <si>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</si>
  <si>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</si>
  <si>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</si>
  <si>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</si>
  <si>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</si>
  <si>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</si>
  <si>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</si>
  <si>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</si>
  <si>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</si>
  <si>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</si>
  <si>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</si>
  <si>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</si>
  <si>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</si>
  <si>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</si>
  <si>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Pláň</t>
  </si>
  <si>
    <t>Uprava podkladu cesty</t>
  </si>
  <si>
    <t>m2</t>
  </si>
  <si>
    <t>7387,05</t>
  </si>
  <si>
    <t>2</t>
  </si>
  <si>
    <t>Odkop_100</t>
  </si>
  <si>
    <t>Odkopávky do 100 m3</t>
  </si>
  <si>
    <t>m3</t>
  </si>
  <si>
    <t>514,7</t>
  </si>
  <si>
    <t>KRYCÍ LIST SOUPISU</t>
  </si>
  <si>
    <t>Jámy</t>
  </si>
  <si>
    <t>Hloubení jam</t>
  </si>
  <si>
    <t>200,35</t>
  </si>
  <si>
    <t>Rýhy_2000</t>
  </si>
  <si>
    <t>Hloubení rýh_2000</t>
  </si>
  <si>
    <t>104,6</t>
  </si>
  <si>
    <t>Skládka</t>
  </si>
  <si>
    <t>Uložení na skládku</t>
  </si>
  <si>
    <t>1234,34</t>
  </si>
  <si>
    <t>Zásyp</t>
  </si>
  <si>
    <t>118,16</t>
  </si>
  <si>
    <t>Rov</t>
  </si>
  <si>
    <t>Rovnanina</t>
  </si>
  <si>
    <t>27,5</t>
  </si>
  <si>
    <t>Pr15</t>
  </si>
  <si>
    <t>Čištění příkopů v množství do 0,15 m3</t>
  </si>
  <si>
    <t>m</t>
  </si>
  <si>
    <t>683</t>
  </si>
  <si>
    <t>Pr30</t>
  </si>
  <si>
    <t>Čičtění příkopů do 0,3 m3</t>
  </si>
  <si>
    <t>608</t>
  </si>
  <si>
    <t>Pr50</t>
  </si>
  <si>
    <t>Čištění příkopů do 0,5 m3</t>
  </si>
  <si>
    <t>496</t>
  </si>
  <si>
    <t>Krajnice</t>
  </si>
  <si>
    <t>Čištění krajnice</t>
  </si>
  <si>
    <t>726</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</si>
  <si>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</si>
  <si>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</si>
  <si>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</si>
  <si>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</si>
  <si>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</si>
  <si>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</si>
  <si>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</si>
  <si>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</si>
  <si>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</si>
  <si>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</si>
  <si>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9 - Ostatní konstrukce a práce, bourání</t>
  </si>
  <si>
    <t xml:space="preserve">    998 - Vedlejší náklady</t>
  </si>
  <si>
    <t>Ostatní - Ostatní</t>
  </si>
  <si>
    <t xml:space="preserve">    999 - Ostatní náklady</t>
  </si>
  <si>
    <t xml:space="preserve">      9998 - Zajištění všech nezbytných zkoušek pro řádné provedení konstručních vrtev vozovky dle ČSN 73 6121</t>
  </si>
  <si>
    <t xml:space="preserve">      9999 - Zajištění všech nezbytných zkoušek pro řádné provedení konstručních vrtev vozovky dle ČSN 73 6126-1</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</si>
  <si>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</si>
  <si>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</si>
  <si>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</si>
  <si>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</si>
  <si>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</si>
  <si>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</si>
  <si>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</si>
  <si>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</si>
  <si>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</si>
  <si>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</si>
  <si>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</si>
  <si>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</si>
  <si>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</si>
  <si>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</si>
  <si>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</si>
  <si>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</si>
  <si>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</si>
  <si>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</si>
  <si>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</si>
  <si>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113108442</t>
  </si>
  <si>
    <t>Rozrytí vrstvy krytu nebo podkladu z kameniva bez zhutnění, bez vyrovnání rozrytého materiálu, pro jakékoliv tloušťky se živičným pojivem</t>
  </si>
  <si>
    <t>CS ÚRS 2017 01</t>
  </si>
  <si>
    <t>4</t>
  </si>
  <si>
    <t>-178464569</t>
  </si>
  <si>
    <t>PSC</t>
  </si>
  <si>
    <t xml:space="preserve">Poznámka k souboru cen:_x000D_
1. V ceně -8441 nejsou započteny náklady na příp. nutné doplnění kamenivem, které se oceňuje cenami souboru cen 566 . 0-11 Úprava dosavadního krytu z kameniva drceného jako podklad pro nový kryt. </t>
  </si>
  <si>
    <t>VV</t>
  </si>
  <si>
    <t>" C1  km 0,000 - 1,815 " 3,7*1815*1,1</t>
  </si>
  <si>
    <t>Mezisoučet</t>
  </si>
  <si>
    <t>3</t>
  </si>
  <si>
    <t>Součet</t>
  </si>
  <si>
    <t>122201101</t>
  </si>
  <si>
    <t>Odkopávky a prokopávky nezapažené s přehozením výkopku na vzdálenost do 3 m nebo s naložením na dopravní prostředek v hornině tř. 3 do 100 m3</t>
  </si>
  <si>
    <t>1130451302</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</si>
  <si>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</si>
  <si>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C2  km 0,000 - 0,630 " 1*0,4*630</t>
  </si>
  <si>
    <t>" C4  km 0,700 - 1,055 " 1*0,4*355</t>
  </si>
  <si>
    <t>" C7  km 1,582 - 1,815 " 1*0,4*233</t>
  </si>
  <si>
    <t>Součet (50%)</t>
  </si>
  <si>
    <t>514,7*0,5 'Přepočtené koeficientem množství</t>
  </si>
  <si>
    <t>122201109</t>
  </si>
  <si>
    <t>Odkopávky a prokopávky nezapažené s přehozením výkopku na vzdálenost do 3 m nebo s naložením na dopravní prostředek v hornině tř. 3 Příplatek k cenám za lepivost horniny tř. 3</t>
  </si>
  <si>
    <t>1143662098</t>
  </si>
  <si>
    <t>Odkop_100*0,5*0,2</t>
  </si>
  <si>
    <t>122301101</t>
  </si>
  <si>
    <t>Odkopávky a prokopávky nezapažené s přehozením výkopku na vzdálenost do 3 m nebo s naložením na dopravní prostředek v hornině tř. 4 do 100 m3</t>
  </si>
  <si>
    <t>-1984153551</t>
  </si>
  <si>
    <t>Odkop_100*0,5</t>
  </si>
  <si>
    <t>5</t>
  </si>
  <si>
    <t>122301109</t>
  </si>
  <si>
    <t>Odkopávky a prokopávky nezapažené s přehozením výkopku na vzdálenost do 3 m nebo s naložením na dopravní prostředek v hornině tř. 4 Příplatek k cenám za lepivost horniny tř. 4</t>
  </si>
  <si>
    <t>525038111</t>
  </si>
  <si>
    <t>6</t>
  </si>
  <si>
    <t>131201202</t>
  </si>
  <si>
    <t>Hloubení zapažených jam a zářezů s urovnáním dna do předepsaného profilu a spádu v hornině tř. 3 přes 100 do 1 000 m3</t>
  </si>
  <si>
    <t>391354543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</si>
  <si>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</si>
  <si>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"HP"</t>
  </si>
  <si>
    <t>" HP2  km 0,293  - vpravo" 2,86</t>
  </si>
  <si>
    <t>" HP3  km 0,469  - vpravo" 2,86</t>
  </si>
  <si>
    <t>" HP4  km 0,635  - vpravo" 2,86</t>
  </si>
  <si>
    <t>" HP5  km 0,684  - vpravo" 2,86</t>
  </si>
  <si>
    <t>" HP8  km 1,568  - vpravo" 2,86</t>
  </si>
  <si>
    <t>"TP-korug"</t>
  </si>
  <si>
    <t>" TP4  km 0,845 " 8*5,1</t>
  </si>
  <si>
    <t>" TP9  km 1,775 " 8*5,1</t>
  </si>
  <si>
    <t>"TP-beton60"</t>
  </si>
  <si>
    <t>" TP5  km 1,072 " 7,5*6,6</t>
  </si>
  <si>
    <t>"TP-Jímky"</t>
  </si>
  <si>
    <t>" TP4  km 0,845 " 17</t>
  </si>
  <si>
    <t>" TP5  km 1,072 " 20,95</t>
  </si>
  <si>
    <t>" TP9  km 1,775 " 17</t>
  </si>
  <si>
    <t>Součet(50%)</t>
  </si>
  <si>
    <t>200,35*0,5 'Přepočtené koeficientem množství</t>
  </si>
  <si>
    <t>7</t>
  </si>
  <si>
    <t>131201209</t>
  </si>
  <si>
    <t>Hloubení zapažených jam a zářezů s urovnáním dna do předepsaného profilu a spádu Příplatek k cenám za lepivost horniny tř. 3</t>
  </si>
  <si>
    <t>1477590135</t>
  </si>
  <si>
    <t>Jámy*0,5*0,2</t>
  </si>
  <si>
    <t>8</t>
  </si>
  <si>
    <t>131301202</t>
  </si>
  <si>
    <t>Hloubení zapažených jam a zářezů s urovnáním dna do předepsaného profilu a spádu v hornině tř. 4 přes 100 do 1 000 m3</t>
  </si>
  <si>
    <t>292943872</t>
  </si>
  <si>
    <t>Jámy*0,5</t>
  </si>
  <si>
    <t>9</t>
  </si>
  <si>
    <t>131301209</t>
  </si>
  <si>
    <t>Hloubení zapažených jam a zářezů s urovnáním dna do předepsaného profilu a spádu Příplatek k cenám za lepivost horniny tř. 4</t>
  </si>
  <si>
    <t>1413444284</t>
  </si>
  <si>
    <t>10</t>
  </si>
  <si>
    <t>132201201</t>
  </si>
  <si>
    <t>Hloubení zapažených i nezapažených rýh šířky přes 600 do 2 000 mm s urovnáním dna do předepsaného profilu a spádu v hornině tř. 3 do 100 m3</t>
  </si>
  <si>
    <t>860930511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</si>
  <si>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</si>
  <si>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"TP čela-korug"</t>
  </si>
  <si>
    <t>" TP4  km 0,845 " 2,6*5</t>
  </si>
  <si>
    <t>" TP9  km 1,775 " 2,6*5</t>
  </si>
  <si>
    <t>"TP čela-beton 60"</t>
  </si>
  <si>
    <t>" TP5  km 1,072 " 16,8</t>
  </si>
  <si>
    <t>" TP3  km 0,699 " 16,8</t>
  </si>
  <si>
    <t>"HP-čela"</t>
  </si>
  <si>
    <t>" HP2  km 0,293  - vpravo" 2*4,5</t>
  </si>
  <si>
    <t>" HP3  km 0,469  - vpravo" 2*4,5</t>
  </si>
  <si>
    <t>" HP4  km 0,635  - vpravo" 2*4,5</t>
  </si>
  <si>
    <t>" HP5  km 0,684  - vpravo" 2*4,5</t>
  </si>
  <si>
    <t>" HP8  km 1,568  - vpravo" 2*4,5</t>
  </si>
  <si>
    <t>104,6*0,5 'Přepočtené koeficientem množství</t>
  </si>
  <si>
    <t>11</t>
  </si>
  <si>
    <t>132201209</t>
  </si>
  <si>
    <t>Hloubení zapažených i nezapažených rýh šířky přes 600 do 2 000 mm s urovnáním dna do předepsaného profilu a spádu v hornině tř. 3 Příplatek k cenám za lepivost horniny tř. 3</t>
  </si>
  <si>
    <t>-1821909778</t>
  </si>
  <si>
    <t>Rýhy_2000*0,50*0,2</t>
  </si>
  <si>
    <t>12</t>
  </si>
  <si>
    <t>132301201</t>
  </si>
  <si>
    <t>Hloubení zapažených i nezapažených rýh šířky přes 600 do 2 000 mm s urovnáním dna do předepsaného profilu a spádu v hornině tř. 4 do 100 m3</t>
  </si>
  <si>
    <t>-1086594769</t>
  </si>
  <si>
    <t>Rýhy_2000*0,5</t>
  </si>
  <si>
    <t>13</t>
  </si>
  <si>
    <t>132301209</t>
  </si>
  <si>
    <t>Hloubení zapažených i nezapažených rýh šířky přes 600 do 2 000 mm s urovnáním dna do předepsaného profilu a spádu v hornině tř. 4 Příplatek k cenám za lepivost horniny tř. 4</t>
  </si>
  <si>
    <t>-1826338932</t>
  </si>
  <si>
    <t>Rýhy_2000*0,5*0,2</t>
  </si>
  <si>
    <t>14</t>
  </si>
  <si>
    <t>162401102</t>
  </si>
  <si>
    <t>Vodorovné přemístění výkopku nebo sypaniny po suchu na obvyklém dopravním prostředku, bez naložení výkopku, avšak se složením bez rozhrnutí z horniny tř. 1 až 4 na vzdálenost přes 1 500 do 2 000 m</t>
  </si>
  <si>
    <t>1245001896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</si>
  <si>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</si>
  <si>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Pr15*0,15</t>
  </si>
  <si>
    <t>Pr30*0,3</t>
  </si>
  <si>
    <t>Pr50*0,5</t>
  </si>
  <si>
    <t>-Zásyp</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</si>
  <si>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</si>
  <si>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</si>
  <si>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-370330707</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</si>
  <si>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</si>
  <si>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Skládka*0,5</t>
  </si>
  <si>
    <t>16</t>
  </si>
  <si>
    <t>171201201</t>
  </si>
  <si>
    <t>Uložení sypaniny na skládky</t>
  </si>
  <si>
    <t>-1994351287</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</si>
  <si>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</si>
  <si>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17</t>
  </si>
  <si>
    <t>174101101</t>
  </si>
  <si>
    <t>Zásyp sypaninou z jakékoliv horniny s uložením výkopku ve vrstvách se zhutněním jam, šachet, rýh nebo kolem objektů v těchto vykopávkách</t>
  </si>
  <si>
    <t>-606734730</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</si>
  <si>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</si>
  <si>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"TP-Jímky-korug"</t>
  </si>
  <si>
    <t>" TP4  km 0,845 " 17,0-(2*2*1,9)</t>
  </si>
  <si>
    <t>" TP9  km 1,775 " 17,0-(2*2*1,9)</t>
  </si>
  <si>
    <t>"TP-Jímky-beton"</t>
  </si>
  <si>
    <t>" TP5  km 1,072 " 20,95-(2*2*1,9)</t>
  </si>
  <si>
    <t>"Čela"</t>
  </si>
  <si>
    <t>" TP3  km 0,699 " (16,08)-(1,52*5)</t>
  </si>
  <si>
    <t>" TP4  km 0,845 " (2,6*5)-(1,52*5)</t>
  </si>
  <si>
    <t>" TP5  km 1,072 " (16,08)-(1,52*5)</t>
  </si>
  <si>
    <t>" TP9  km 1,775 " (2,6*5)-(1,52*5)</t>
  </si>
  <si>
    <t>"TP-potrubí"</t>
  </si>
  <si>
    <t>" TP3  km 0,699 " 7,5*1,75</t>
  </si>
  <si>
    <t>" TP4  km 0,845 " 8*1,75</t>
  </si>
  <si>
    <t>" TP5  km 1,072 " 7,5*1,75</t>
  </si>
  <si>
    <t>" TP9  km 1,775 " 8*1,75</t>
  </si>
  <si>
    <t>" HP2  km 0,293  - vpravo" (4,50-4,1)*2</t>
  </si>
  <si>
    <t>" HP3  km 0,469  - vpravo" (4,50-4,1)*2</t>
  </si>
  <si>
    <t>" HP4  km 0,635  - vpravo" (4,50-4,1)*2</t>
  </si>
  <si>
    <t>" HP5  km 0,684  - vpravo" (4,50-4,1)*2</t>
  </si>
  <si>
    <t>" HP8  km 1,568  - vpravo" (4,50-4,1)*2</t>
  </si>
  <si>
    <t>18</t>
  </si>
  <si>
    <t>181951102</t>
  </si>
  <si>
    <t>Úprava pláně vyrovnáním výškových rozdílů v hornině tř. 1 až 4 se zhutněním</t>
  </si>
  <si>
    <t>-1363057159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</si>
  <si>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</si>
  <si>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"Nájezdy-pláň"</t>
  </si>
  <si>
    <t>" N1  km 0,038  - vpravo" 13*5</t>
  </si>
  <si>
    <t>" N2  km 0,114  - vpravo" 10*5</t>
  </si>
  <si>
    <t>" N4  km 0,280  - vlevo" (8+3)/2*10</t>
  </si>
  <si>
    <t>" N5  km 0,293  - vpravo" (9+3)/2*10</t>
  </si>
  <si>
    <t>" N6  km 0,400  - vlevo" (8+3)/2*10</t>
  </si>
  <si>
    <t>" N7  km 0,469  - vpravo" (9+3)/2*10</t>
  </si>
  <si>
    <t>" N8  km 0,477  - vlevo" (8+3)/2*10</t>
  </si>
  <si>
    <t>" N9  km 0,635  - vpravo" (9+3)/2*10</t>
  </si>
  <si>
    <t>" N10  km 0,673  - vlevo" (12+3)/2*15</t>
  </si>
  <si>
    <t>" N11  km 0,684  - vpravo" (15+3,5)/2*20</t>
  </si>
  <si>
    <t>" N12  km 0,940  - vlevo" (8+3)/2*15</t>
  </si>
  <si>
    <t>" N14  km 1,095  - vlevo" (6+3)/2*5</t>
  </si>
  <si>
    <t>" N16  km 1,441  - vlevo" (8+3)/2*5</t>
  </si>
  <si>
    <t>" N17  km 1,568  - vpravo" (9+3)/2*10</t>
  </si>
  <si>
    <t>" N18  km 1,568  - vlevo" (8+3)/2*10</t>
  </si>
  <si>
    <t>" N19  km 1,798  - vlevo" (23+3)/2*15</t>
  </si>
  <si>
    <t>"Sklady-pláň"</t>
  </si>
  <si>
    <t>" SK1  km 0,031 - 0,114  - vpravo" 20*83</t>
  </si>
  <si>
    <t>" SK2  km 0,582 - 0,667  - vlevo" 7*85</t>
  </si>
  <si>
    <t>" SK3  km 0,944 - 0,984  - vlevo" 8*40</t>
  </si>
  <si>
    <t>" SK4  km 1,571 - 1,610  - vlevo" 8*39</t>
  </si>
  <si>
    <t>"Výhybny-pláň"</t>
  </si>
  <si>
    <t>" V1  km 0,253 - 0,278  - vlevo" 3*25</t>
  </si>
  <si>
    <t>" V2  km 0,366 - 0,396  - vlevo" 3*30</t>
  </si>
  <si>
    <t>"Rozšíření"</t>
  </si>
  <si>
    <t>" C2  km 0,000 - 0,630 " 1*630</t>
  </si>
  <si>
    <t>" C4  km 0,700 - 1,055 " 1*355</t>
  </si>
  <si>
    <t>" C7  km 1,582 - 1,815 " 1*233</t>
  </si>
  <si>
    <t>19</t>
  </si>
  <si>
    <t>RP63</t>
  </si>
  <si>
    <t>Likvidace pařezů v souladu s platnými právními předpisy.</t>
  </si>
  <si>
    <t>kus</t>
  </si>
  <si>
    <t>-702435677</t>
  </si>
  <si>
    <t>P</t>
  </si>
  <si>
    <t>Poznámka k položce:
Součástí položky je likvidace pařezů včetně manipulace a vodorovného přemístění.</t>
  </si>
  <si>
    <t>30</t>
  </si>
  <si>
    <t>Zakládání</t>
  </si>
  <si>
    <t>20</t>
  </si>
  <si>
    <t>274315224</t>
  </si>
  <si>
    <t>Základové konstrukce z betonu pasy prostého bez zvýšených nároků na prostředí tř. C 16/20</t>
  </si>
  <si>
    <t>-732983614</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</si>
  <si>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</si>
  <si>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"TP-Čela"</t>
  </si>
  <si>
    <t>" TP3  km 0,699 " 5*0,1</t>
  </si>
  <si>
    <t>" TP4  km 0,845 " 5*0,1</t>
  </si>
  <si>
    <t>" TP5  km 1,072 " 5*0,1</t>
  </si>
  <si>
    <t>" TP9  km 1,775 " 5*0,1</t>
  </si>
  <si>
    <t>" TP4  km 0,845 " 8*1,2*0,1</t>
  </si>
  <si>
    <t>" TP5  km 1,072 " 7,5*1,2*0,1</t>
  </si>
  <si>
    <t>" TP9  km 1,775 " 8*1,2*0,1</t>
  </si>
  <si>
    <t>"TP-Jímka"</t>
  </si>
  <si>
    <t>" TP4  km 0,845 " 4,84*0,1</t>
  </si>
  <si>
    <t>" TP5  km 1,072 " 4,84*0,1</t>
  </si>
  <si>
    <t>" TP9  km 1,775 " 4,84*0,1</t>
  </si>
  <si>
    <t>" HP2  km 0,293  - vpravo" 1*3,75*0,1*2</t>
  </si>
  <si>
    <t>" HP3  km 0,469  - vpravo" 1*3,75*0,1*2</t>
  </si>
  <si>
    <t>" HP4  km 0,635  - vpravo" 1*3,75*0,1*2</t>
  </si>
  <si>
    <t>" HP5  km 0,684  - vpravo" 1*3,75*0,1*2</t>
  </si>
  <si>
    <t>" HP8  km 1,568  - vpravo" 1*3,75*0,1*2</t>
  </si>
  <si>
    <t>291211111</t>
  </si>
  <si>
    <t>Zřízení zpevněné plochy ze silničních panelů osazených do lože tl. 50 mm z kameniva</t>
  </si>
  <si>
    <t>1298008776</t>
  </si>
  <si>
    <t xml:space="preserve">Poznámka k souboru cen:_x000D_
1. Ceny jsou určeny pro zpevnění plochy při zakládání objektů mechanizmy o hmotnosti přes 20 t. 2. V ceně jsou započteny i náklady na: a) kamenivo frakce 0 - 32 mm, b) rozprostření podkladu, c) osazení silničních panelů. 3. V ceně nejsou započteny náklady na dodávku silničních panelů; tato dodávka se oceňuje ve specifikaci s dvojnásobnou obratovostí. Předepíše-li projekt ponechat tento materiál jako trvale zabudovaný i po založení objektu, oceňuje se toto dodání bez obratovosti. </t>
  </si>
  <si>
    <t>"panely"</t>
  </si>
  <si>
    <t>" C3  km 0,630 - 0,700 " 4*70</t>
  </si>
  <si>
    <t>" C6  km 1,564 - 1,582 " 4*18</t>
  </si>
  <si>
    <t>22</t>
  </si>
  <si>
    <t>M</t>
  </si>
  <si>
    <t>593811880</t>
  </si>
  <si>
    <t>Prefabrikáty silniční betonové a železobetonové panely silniční IZD 300/200/22 JP 20 t    300 x 200 x 21,5</t>
  </si>
  <si>
    <t>CS ÚRS 2016 01</t>
  </si>
  <si>
    <t>1178122982</t>
  </si>
  <si>
    <t xml:space="preserve">"panely" </t>
  </si>
  <si>
    <t>" C3  km 0,630 - 0,700 " 2*23</t>
  </si>
  <si>
    <t>" C6  km 1,564 - 1,582 " 2*6</t>
  </si>
  <si>
    <t>Vodorovné konstrukce</t>
  </si>
  <si>
    <t>23</t>
  </si>
  <si>
    <t>463211153</t>
  </si>
  <si>
    <t>Rovnanina z lomového kamene neupraveného pro podélné i příčné objekty objemu přes 3 m3, z kamene tříděného, s urovnáním líce a vyklínováním spár úlomky kamene hmotnost jednotlivých kamenů přes 200 kg</t>
  </si>
  <si>
    <t>-277404589</t>
  </si>
  <si>
    <t xml:space="preserve">Poznámka k souboru cen:_x000D_
1. V cenách -1144, -1145, -1146, -1154, -1155 a -1156 jsou započteny i náklady na uložení klestu a na vykopávku hlíny a její přemístění ze vzdálenosti do 20 m. </t>
  </si>
  <si>
    <t>"TP-opevnění"</t>
  </si>
  <si>
    <t>" TP3  km 0,699 " 2*2,5</t>
  </si>
  <si>
    <t>" TP4  km 0,845 " 3*2,5</t>
  </si>
  <si>
    <t>" TP5  km 1,072 " 3*2,5</t>
  </si>
  <si>
    <t>" TP9  km 1,775 " 3*2,5</t>
  </si>
  <si>
    <t>24</t>
  </si>
  <si>
    <t>R467951220</t>
  </si>
  <si>
    <t>Práh dřevěný z výřezů pro stavební účely zajištění na vzdušné straně pilotami D od 150 do 190 mm, délky od 1,5 do 1,8 m, zaraženými v osové vzdálenosti od 1 do 3 m dvojitý z kulatiny D od 200 do 290 mm, včetně transparentní impregnace dřeva proti dřevokazným houbám a hmyzu</t>
  </si>
  <si>
    <t>-210785553</t>
  </si>
  <si>
    <t>"TP-práh"</t>
  </si>
  <si>
    <t>" TP3  km 0,699 " 5</t>
  </si>
  <si>
    <t>" TP4  km 0,845 " 5</t>
  </si>
  <si>
    <t>" TP5  km 1,072 " 5</t>
  </si>
  <si>
    <t>" TP9  km 1,775 " 5</t>
  </si>
  <si>
    <t>Komunikace pozemní</t>
  </si>
  <si>
    <t>25</t>
  </si>
  <si>
    <t>564831111</t>
  </si>
  <si>
    <t>Podklad ze štěrkodrti ŠD s rozprostřením a zhutněním, po zhutnění tl. 100 mm</t>
  </si>
  <si>
    <t>748562212</t>
  </si>
  <si>
    <t>"Cesta-rozšíření_ŠD FR. 0/32, TL. 100 mm"</t>
  </si>
  <si>
    <t>"Sanace kolejí_ŠD FR. 0/63, TL. 100 mm"</t>
  </si>
  <si>
    <t>" CK1  km 0,187 - 0,400  - vpravo" 0,6*213</t>
  </si>
  <si>
    <t>" CK2  km 0,700 - 0,833  - vpravo" 0,6*133</t>
  </si>
  <si>
    <t>" CK3  km 0,879 - 0,964  - vpravo" 0,6*85</t>
  </si>
  <si>
    <t>26</t>
  </si>
  <si>
    <t>564851111</t>
  </si>
  <si>
    <t>Podklad ze štěrkodrti ŠD s rozprostřením a zhutněním, po zhutnění tl. 150 mm</t>
  </si>
  <si>
    <t>-1975498169</t>
  </si>
  <si>
    <t>"Sjezdy-zpevnění_ŠD FR. 0/63, TL. 150 mm"</t>
  </si>
  <si>
    <t>"Cesta-rozšíření"</t>
  </si>
  <si>
    <t>" C2  km 0,000 - 0,630 " 1*630*2</t>
  </si>
  <si>
    <t>" C4  km 0,700 - 1,055 " 1*355*2</t>
  </si>
  <si>
    <t>" C7  km 1,582 - 1,815 " 1*233*2</t>
  </si>
  <si>
    <t>27</t>
  </si>
  <si>
    <t>564871111</t>
  </si>
  <si>
    <t>Podklad ze štěrkodrti ŠD s rozprostřením a zhutněním, po zhutnění tl. 250 mm</t>
  </si>
  <si>
    <t>1421897212</t>
  </si>
  <si>
    <t>"Sjezd-zpevnění_ŠD FR. 0/63, TL. 250 mm"</t>
  </si>
  <si>
    <t>"Výhybny-zpevnění_ŠD FR. 0/63, TL. 250 mm"</t>
  </si>
  <si>
    <t>"Lesní sklad-zpevnění_ŠD FR. 0/125. TL. 250 mm"</t>
  </si>
  <si>
    <t>28</t>
  </si>
  <si>
    <t>564871116</t>
  </si>
  <si>
    <t>Podklad ze štěrkodrti ŠD s rozprostřením a zhutněním, po zhutnění tl. 300 mm</t>
  </si>
  <si>
    <t>-755274310</t>
  </si>
  <si>
    <t>"Lesní sklad_ŠD FR. 0/125, TL. 300 mm"</t>
  </si>
  <si>
    <t>29</t>
  </si>
  <si>
    <t>569831111</t>
  </si>
  <si>
    <t>Zpevnění krajnic nebo komunikací pro pěší s rozprostřením a zhutněním, po zhutnění štěrkodrtí tl. 100 mm</t>
  </si>
  <si>
    <t>1690547656</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</si>
  <si>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</si>
  <si>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"KRAJNICE_ŠD FR. 0/32"</t>
  </si>
  <si>
    <t>" KZ1  km 0,000 - 0,630  - obě strany" 0,2*630*2</t>
  </si>
  <si>
    <t>" KZ2  km 0,700 - 1,564  - obě strany" 0,2*864*2</t>
  </si>
  <si>
    <t>" KZ3  km 1,582 - 1,815  - obě strany" 0,2*233*2</t>
  </si>
  <si>
    <t>569903311</t>
  </si>
  <si>
    <t>Zřízení zemních krajnic z hornin jakékoliv třídy se zhutněním</t>
  </si>
  <si>
    <t>-1916421304</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</si>
  <si>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</si>
  <si>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"Krajnice ze ŠD"</t>
  </si>
  <si>
    <t>" KZ1  km 0,000 - 0,630  - obě strany" 0,2*630*0,1</t>
  </si>
  <si>
    <t>" KZ2  km 0,700 - 1,564  - obě strany" 0,2*864*0,1</t>
  </si>
  <si>
    <t>" KZ3  km 1,582 - 1,815  - obě strany" 0,2*233*0,1</t>
  </si>
  <si>
    <t>31</t>
  </si>
  <si>
    <t>573411114</t>
  </si>
  <si>
    <t>Nátěr živičný uzavírací nebo udržovací s posypem kamenivem a se zaválcováním kameniva z asfaltu silničního, v množství 1,50 kg/m2</t>
  </si>
  <si>
    <t>CS ÚRS 2015 01</t>
  </si>
  <si>
    <t>-1654167141</t>
  </si>
  <si>
    <t>"Cesta-nátěr"</t>
  </si>
  <si>
    <t>" C2  km 0,000 - 0,630 " 3,5*630*1,1</t>
  </si>
  <si>
    <t>" C4  km 0,700 - 1,055 " 3,5*355*1,1</t>
  </si>
  <si>
    <t>" C5  km 1,055 - 1,564 " 3,5*509*1,1</t>
  </si>
  <si>
    <t>" C7  km 1,582 - 1,815 " 3,5*233*1,1</t>
  </si>
  <si>
    <t>32</t>
  </si>
  <si>
    <t>573411115</t>
  </si>
  <si>
    <t>Nátěr živičný uzavírací nebo udržovací s posypem kamenivem a se zaválcováním kameniva z asfaltu silničního, v množství 1,80 kg/m2</t>
  </si>
  <si>
    <t>878075755</t>
  </si>
  <si>
    <t>33</t>
  </si>
  <si>
    <t>574381112</t>
  </si>
  <si>
    <t>Penetrační makadam PM s rozprostřením kameniva na sucho, s prolitím živicí, s posypem drtí a se zhutněním hrubý (PMH) z kameniva hrubého drceného, po zhutnění tl. 100 mm</t>
  </si>
  <si>
    <t>-1651336278</t>
  </si>
  <si>
    <t xml:space="preserve">Poznámka k souboru cen:_x000D_
1. Penetrační makadamy větších tlouštěk je nutno provádět ve 2 vrstvách. </t>
  </si>
  <si>
    <t>"Cesta-PMH"</t>
  </si>
  <si>
    <t>" C2  km 0,000 - 0,630 " 3,5*630</t>
  </si>
  <si>
    <t>" C4  km 0,700 - 1,055 " 3,5*355</t>
  </si>
  <si>
    <t>" C5  km 1,055 - 1,564 " 3,5*509</t>
  </si>
  <si>
    <t>" C7  km 1,582 - 1,815 " 3,5*233</t>
  </si>
  <si>
    <t>34</t>
  </si>
  <si>
    <t>RP91</t>
  </si>
  <si>
    <t>Úprava dosavadního krytu z kameniva drceného jako podklad pro nový kryt s vyrovnáním profilu v příčném i podélném směru, s vlhčením a zhutněním, s doplněním kamenivem drceným, jeho rozprostřením promísení kladívkovou frézou a zhutněním, v množství přes 0,08 do 0,10 m3/m2</t>
  </si>
  <si>
    <t>-792092537</t>
  </si>
  <si>
    <t>pláň</t>
  </si>
  <si>
    <t>Ostatní konstrukce a práce, bourání</t>
  </si>
  <si>
    <t>35</t>
  </si>
  <si>
    <t>919441211</t>
  </si>
  <si>
    <t>Čelo propustku včetně římsy ze zdiva z lomového kamene, pro propustek z trub DN 300 až 500 mm</t>
  </si>
  <si>
    <t>-1851220020</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</si>
  <si>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</si>
  <si>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"HP-Čela"</t>
  </si>
  <si>
    <t>" HP2  km 0,293  - vpravo" 2</t>
  </si>
  <si>
    <t>" HP3  km 0,469  - vpravo" 2</t>
  </si>
  <si>
    <t>" HP4  km 0,635  - vpravo" 2</t>
  </si>
  <si>
    <t>" HP5  km 0,684  - vpravo" 2</t>
  </si>
  <si>
    <t>" HP8  km 1,568  - vpravo" 2</t>
  </si>
  <si>
    <t>36</t>
  </si>
  <si>
    <t>919443111</t>
  </si>
  <si>
    <t>Vtoková jímka propustku ze zdiva z lomového kamene na maltu cementovou, propustku z trub DN do 800 mm</t>
  </si>
  <si>
    <t>1230231329</t>
  </si>
  <si>
    <t xml:space="preserve">Poznámka k souboru cen:_x000D_
1. V cenách jsou započteny i náklady na: a) dlažbu dna jímky z lomového kamene tl. 250 mm, do lože z cementové malty, b) vyplnění spár a vyspárování dlažby dna jímky cementovou maltou. 2. V cenách 41-3111, -3211, -3121 a -3221 jsou započteny i náklady na zřízení i odstranění bednění. 3. V cenách 44-3111 a 44-3211 jsou započteny i náklady na vyspárování zdiva z lomového kamene cementovou maltou. 4. V cenách nejsou započteny náklady na: a) zemní práce, které se oceňují cenami části A 01 katalogu 800-1 Zemní práce, b) příp. projektem předepsanou podkladní vrstvu ze štěrkopísku, která se oceňuje cenami souboru cen 451 . . - . . Podklad nebo lože pod dlažbu, c) příp. projektem předepsané omítky stěn jímky, které se oceňují cenami části A 01 katalogu 827-1 Vedení trubní dálková a přípojná - vodovody a kanalizace, d) čela propustků, která se oceňují cenami souboru cen 919 4 . -1 . Čelo propustku, e) zábradlí, které se oceňuje cenami části A 01 katalogu 821-1 Mosty, f) mříže, příp. poklopy, které se oceňují cenami části A 01 katalogu 827-1 Vedení trubní dálková a přípojná vodovody a kanalizace. 5. Pro výpočet přesunu hmot se celková hmotnost položky sníží o hmotnost betonu, pokud je beton dodáván přímo na místo zabudování nebo do prostoru technologické manipulace. </t>
  </si>
  <si>
    <t>" TP4  km 0,845 " 1</t>
  </si>
  <si>
    <t>" TP5  km 1,072 " 1</t>
  </si>
  <si>
    <t>" TP9  km 1,775 " 1</t>
  </si>
  <si>
    <t>37</t>
  </si>
  <si>
    <t>919521140</t>
  </si>
  <si>
    <t>Zřízení silničního propustku z trub betonových nebo železobetonových DN 600 mm</t>
  </si>
  <si>
    <t>632425553</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</si>
  <si>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</si>
  <si>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 TP5  km 1,072 " 7,5</t>
  </si>
  <si>
    <t>38</t>
  </si>
  <si>
    <t>592237290</t>
  </si>
  <si>
    <t>podkladek betonový pod hrdlové trouby  80 x 17 x 15 cm</t>
  </si>
  <si>
    <t>-189300632</t>
  </si>
  <si>
    <t>"Trubní propust_beton-60"</t>
  </si>
  <si>
    <t>" TP5  km 1,072 " 6</t>
  </si>
  <si>
    <t>39</t>
  </si>
  <si>
    <t>592224100</t>
  </si>
  <si>
    <t>trouba hrdlová přímá železobetonová s integrovaným těsněním  60 x 250 x 10 cm</t>
  </si>
  <si>
    <t>-1111942700</t>
  </si>
  <si>
    <t>"TP-beton_60"</t>
  </si>
  <si>
    <t>" TP5  km 1,072 " 3</t>
  </si>
  <si>
    <t>40</t>
  </si>
  <si>
    <t>919551112</t>
  </si>
  <si>
    <t>Zřízení propustku z trub plastových polyetylenových rýhovaných [Pecor Optima] se spojkami nebo s hrdlem DN 400 mm</t>
  </si>
  <si>
    <t>-423883186</t>
  </si>
  <si>
    <t xml:space="preserve">Poznámka k souboru cen:_x000D_
1. V cenách nejsou započteny náklady na: a) zemní práce - zhotovení otevřené stavební jámy, - zemní konstrukce přesýpaného objektu ze vhodných zemin hutněných po vrstvách 150 až 200 mm na minimum 98 % Proctor Standard, které se oceňují podle katalogu 800-1 Zemní práce, b) podkladní a vyrovnávací vrstvy, které se oceňují souborem cen 451 . . - . . Lože pod potrubí, stoky a drobné objekty nebo souborem cen 452 . . - . . Podkladní konstrukce z betonu, části A01 katalogu 827-1 Vedení trubní, dálková a přípojná – vodovody a kanalizace, c) dodávku trub a spojek, které se oceňují zvlášť ve specifikaci, ztratné lze dohodnout ve směrné výši 1,5 %. Součástí dodávky trub je i jejich úprava podle konkrétních podmínek stavby (seříznutí, zkosení, vytvoření otvorů, apod.). </t>
  </si>
  <si>
    <t>" HP2  km 0,293  - vpravo" 10</t>
  </si>
  <si>
    <t>" HP3  km 0,469  - vpravo" 10</t>
  </si>
  <si>
    <t>" HP4  km 0,635  - vpravo" 10</t>
  </si>
  <si>
    <t>" HP5  km 0,684  - vpravo" 15</t>
  </si>
  <si>
    <t>" HP8  km 1,568  - vpravo" 10</t>
  </si>
  <si>
    <t>41</t>
  </si>
  <si>
    <t>562411110</t>
  </si>
  <si>
    <t>trouba HDPE flexibilní 8 kPA d = 400 mm</t>
  </si>
  <si>
    <t>942298964</t>
  </si>
  <si>
    <t>Poznámka k položce:
trouby s hladkou vnitřní a spirálovitě rýhovanou vnější stěnou</t>
  </si>
  <si>
    <t>55*1,015 'Přepočtené koeficientem množství</t>
  </si>
  <si>
    <t>42</t>
  </si>
  <si>
    <t>919551114</t>
  </si>
  <si>
    <t>Zřízení propustku z trub plastových polyetylenových rýhovaných [Pecor Optima] se spojkami nebo s hrdlem DN 600 mm</t>
  </si>
  <si>
    <t>-1249728384</t>
  </si>
  <si>
    <t>"TP"</t>
  </si>
  <si>
    <t>" TP4  km 0,845 " 8</t>
  </si>
  <si>
    <t>" TP9  km 1,775 " 8</t>
  </si>
  <si>
    <t>43</t>
  </si>
  <si>
    <t>562411130</t>
  </si>
  <si>
    <t>trouba HDPE flexibilní 8 kPA d = 600 mm</t>
  </si>
  <si>
    <t>-1980264090</t>
  </si>
  <si>
    <t>44</t>
  </si>
  <si>
    <t>919716111</t>
  </si>
  <si>
    <t>Ocelová výztuž cementobetonového krytu ze svařovaných sítí KARI hmotnosti do 7,5 kg/m2</t>
  </si>
  <si>
    <t>t</t>
  </si>
  <si>
    <t>2070255397</t>
  </si>
  <si>
    <t>" HP2  km 0,293  - vpravo" 10*0,85*0,79/1000</t>
  </si>
  <si>
    <t>" HP3  km 0,469  - vpravo" 10*0,85*0,79/1000</t>
  </si>
  <si>
    <t>" HP4  km 0,635  - vpravo" 10*0,85*0,79/1000</t>
  </si>
  <si>
    <t>" HP5  km 0,684  - vpravo" 15*0,85*0,79/1000</t>
  </si>
  <si>
    <t>" HP8  km 1,568  - vpravo" 10*0,85*0,79/1000</t>
  </si>
  <si>
    <t>" TP4  km 0,845 " 8*1,2*0,79/1000</t>
  </si>
  <si>
    <t>" TP9  km 1,775 " 8*1,2*0,79/1000</t>
  </si>
  <si>
    <t>45</t>
  </si>
  <si>
    <t>936561111</t>
  </si>
  <si>
    <t>Podkladní a krycí vrstvy trubních propustků nebo překopů cest z kameniva drceného</t>
  </si>
  <si>
    <t>21062427</t>
  </si>
  <si>
    <t>" TP4  km 0,845 " 8*1,72</t>
  </si>
  <si>
    <t>" TP5  km 1,072 " 7,5*1,72</t>
  </si>
  <si>
    <t>" TP9  km 1,775 " 8*1,72</t>
  </si>
  <si>
    <t>" HP2  km 0,293  - vpravo" 10*1,96</t>
  </si>
  <si>
    <t>" HP3  km 0,469  - vpravo" 10*1,96</t>
  </si>
  <si>
    <t>" HP4  km 0,635  - vpravo" 10*1,96</t>
  </si>
  <si>
    <t>" HP5  km 0,684  - vpravo" 15*1,96</t>
  </si>
  <si>
    <t>" HP8  km 1,568  - vpravo" 10*1,96</t>
  </si>
  <si>
    <t>46</t>
  </si>
  <si>
    <t>938902111</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</si>
  <si>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do 0,15 m3/m</t>
  </si>
  <si>
    <t>-473372845</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</si>
  <si>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</si>
  <si>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"Příkop_0,50"</t>
  </si>
  <si>
    <t>" P1  km 0,000 - 0,108  - vpravo" 108</t>
  </si>
  <si>
    <t>" P2  km 0,124 - 0,699  - vpravo" 575</t>
  </si>
  <si>
    <t>47</t>
  </si>
  <si>
    <t>938902112</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</si>
  <si>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0,15 do 0,30 m3/m</t>
  </si>
  <si>
    <t>-1927507882</t>
  </si>
  <si>
    <t>"Příkopy_0,30"</t>
  </si>
  <si>
    <t>" P3  km 0,699 - 0,845  - vpravo" 146</t>
  </si>
  <si>
    <t>" P4  km 0,857 - 0,944  - vpravo" 87</t>
  </si>
  <si>
    <t>" P5  km 0,944 - 1,072  - vpravo" 128</t>
  </si>
  <si>
    <t>" P7  km 1,568 - 1,815  - vpravo" 247</t>
  </si>
  <si>
    <t>48</t>
  </si>
  <si>
    <t>938902113</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</si>
  <si>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0,30 do 0,50 m3/m</t>
  </si>
  <si>
    <t>-1986339887</t>
  </si>
  <si>
    <t>"Příkopy_0,15"</t>
  </si>
  <si>
    <t>" P6  km 1,072 - 1,568  - vpravo" 496</t>
  </si>
  <si>
    <t>49</t>
  </si>
  <si>
    <t>938909311</t>
  </si>
  <si>
    <t>Čištění vozovek metením bláta, prachu nebo hlinitého nánosu s odklizením na hromady na vzdálenost do 20 m nebo naložením na dopravní prostředek strojně povrchu podkladu nebo krytu betonového nebo živičného</t>
  </si>
  <si>
    <t>-215496488</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</si>
  <si>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</si>
  <si>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50</t>
  </si>
  <si>
    <t>938909331</t>
  </si>
  <si>
    <t>Čištění vozovek metením bláta, prachu nebo hlinitého nánosu s odklizením na hromady na vzdálenost do 20 m nebo naložením na dopravní prostředek ručně povrchu podkladu nebo krytu betonového nebo živičného</t>
  </si>
  <si>
    <t>-1819609633</t>
  </si>
  <si>
    <t>51</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</si>
  <si>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</si>
  <si>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</si>
  <si>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1578407086</t>
  </si>
  <si>
    <t xml:space="preserve">Poznámka k souboru cen:_x000D_
1. V cenách nejsou započteny náklady na vodorovnou dopravu odstraněného materiálu, která se oceňuje cenami souboru cen 997 22-15 Vodorovná doprava suti. </t>
  </si>
  <si>
    <t>"Čištění krajnic"</t>
  </si>
  <si>
    <t>" K1  km 0,000 - 1,815 " 0,2*1815*2</t>
  </si>
  <si>
    <t>52</t>
  </si>
  <si>
    <t>R67</t>
  </si>
  <si>
    <t xml:space="preserve">Likvidace vybouraných hmot v souladu se zk. O odpadech č 185/2001 Sb. v platném znění. Součástí položky je doprava, potřebná manipulace s vybouranými hmotami a poplatky za uložení sutě na skládku. </t>
  </si>
  <si>
    <t>kpl</t>
  </si>
  <si>
    <t>63340259</t>
  </si>
  <si>
    <t>Poznámka k položce:
- odvoz sutě na skládku včetně poplatku za skládku
- předpokládá se odvoz na skládku ve vzdálenosti do cca 15 km</t>
  </si>
  <si>
    <t>"TP_čela"</t>
  </si>
  <si>
    <t>" TP3  km 0,699 " (3*0,5*1,5)+(2*0,5*1,5)</t>
  </si>
  <si>
    <t>"HP_ bourání"</t>
  </si>
  <si>
    <t>" HP5  km 0,684  - vpravo" (1*1*0,1)*3*2</t>
  </si>
  <si>
    <t>" HP7  km 1,391" (1*1*0,1)*3*2</t>
  </si>
  <si>
    <t>"Hospodářský propust DN 400"</t>
  </si>
  <si>
    <t>" HP7  km 1,391" 20</t>
  </si>
  <si>
    <t>53</t>
  </si>
  <si>
    <t>R68</t>
  </si>
  <si>
    <t>Bourání trubních propustů jakékoliv světlosti, vč. nosných konstrukcí, čel a jímek  s odklizením a uložením vybouraného materiálu na skládku na vzdálenost do 3 m nebo s naložením na dopravní prostředek.</t>
  </si>
  <si>
    <t>-2001863420</t>
  </si>
  <si>
    <t>Poznámka k položce:
Bourání trubních propustů jakékoliv světlosti, vč. nosných konstrukcí, čel a jímek.</t>
  </si>
  <si>
    <t>54</t>
  </si>
  <si>
    <t>RP27</t>
  </si>
  <si>
    <t>Dopravní značení  - označení neprůjezdnosti cyklotrailu a jeho údržba v průběhu stavby</t>
  </si>
  <si>
    <t>-840279523</t>
  </si>
  <si>
    <t>Poznámka k položce:
Obsahem této položky je kompletní dodávka, včetně montáže.</t>
  </si>
  <si>
    <t>55</t>
  </si>
  <si>
    <t>RP40</t>
  </si>
  <si>
    <t>Čelo propustku ze zdiva z lomového kamene, pro propustek z trub DN 600 až 800 mm</t>
  </si>
  <si>
    <t>-2138586783</t>
  </si>
  <si>
    <t>Poznámka k položce:
Položka vychází z položky 919441221
U položky je zvýšená kubatura zdiva  z cca 6,3 m3 na 7,3 m3 u DN 600 resp. 8,1 m3 u DN 800</t>
  </si>
  <si>
    <t>" TP3  km 0,699 " 1</t>
  </si>
  <si>
    <t>56</t>
  </si>
  <si>
    <t>RP42</t>
  </si>
  <si>
    <t>Obetonování trubního propustku betonem C25/30 - XF3</t>
  </si>
  <si>
    <t>-1762203336</t>
  </si>
  <si>
    <t>Poznámka k položce:
Položka vychází z položky 919535556
U položky se změnil beton V 4 tř. B 20 na C25/30 - XF3</t>
  </si>
  <si>
    <t>"TP_korug_obetonování"</t>
  </si>
  <si>
    <t>" TP4  km 0,845 " 8*0,61</t>
  </si>
  <si>
    <t>" TP9  km 1,775 " 8*0,61</t>
  </si>
  <si>
    <t>"HP_korug_obetonování"</t>
  </si>
  <si>
    <t>" HP2  km 0,293  - vpravo" 10*0,4</t>
  </si>
  <si>
    <t>" HP3  km 0,469  - vpravo" 10*0,4</t>
  </si>
  <si>
    <t>" HP4  km 0,635  - vpravo" 10*0,4</t>
  </si>
  <si>
    <t>" HP5  km 0,684  - vpravo" 15*0,4</t>
  </si>
  <si>
    <t>" HP8  km 1,568  - vpravo" 10*0,4</t>
  </si>
  <si>
    <t>998</t>
  </si>
  <si>
    <t>Vedlejší náklady</t>
  </si>
  <si>
    <t>57</t>
  </si>
  <si>
    <t>998225111</t>
  </si>
  <si>
    <t>Přesun hmot pro komunikace s krytem z kameniva, monolitickým betonovým nebo živičným dopravní vzdálenost do 200 m jakékoliv délky objektu</t>
  </si>
  <si>
    <t>1470004719</t>
  </si>
  <si>
    <t xml:space="preserve">Poznámka k souboru cen:_x000D_
1. Ceny lze použít i pro plochy letišť s krytem monolitickým betonovým nebo živičným. </t>
  </si>
  <si>
    <t>58</t>
  </si>
  <si>
    <t>998225192</t>
  </si>
  <si>
    <t>Přesun hmot pro komunikace s krytem z kameniva, monolitickým betonovým nebo živičným Příplatek k ceně za zvětšený přesun přes vymezenou největší dopravní vzdálenost do 2000 m</t>
  </si>
  <si>
    <t>-1667335119</t>
  </si>
  <si>
    <t>59</t>
  </si>
  <si>
    <t>R60</t>
  </si>
  <si>
    <t>Zajištění umístění šítku o povolení stavby a stejnopisu oznámení o záhajení oblastnímu inspektorátu práce na viditělním místě u vstupu na staveniště</t>
  </si>
  <si>
    <t>402605617</t>
  </si>
  <si>
    <t>60</t>
  </si>
  <si>
    <t>R64</t>
  </si>
  <si>
    <t>Vytýčení inženýrských sítí a zařízení</t>
  </si>
  <si>
    <t>2127648756</t>
  </si>
  <si>
    <t>Poznámka k položce:
Vytýčení inženýrských sítí a zařízení, včetně zajištění případné aktualizace vyjádření správců sítí, která pozbudou platnosti v období mezi předáním staveniště a vytyčením sítí
zajištění všech nezbytných opatření, jimiž bude předejito porušení jakékoliv inženýrské sítě během výstavby.</t>
  </si>
  <si>
    <t>Ostatní</t>
  </si>
  <si>
    <t>999</t>
  </si>
  <si>
    <t>Ostatní náklady</t>
  </si>
  <si>
    <t>61</t>
  </si>
  <si>
    <t>R67.1</t>
  </si>
  <si>
    <t>Zpracování časového a finančního harmonogramu stavby a jeho schválení investorem</t>
  </si>
  <si>
    <t>166321072</t>
  </si>
  <si>
    <t>62</t>
  </si>
  <si>
    <t>R69</t>
  </si>
  <si>
    <t>Fotodokumentace stavby</t>
  </si>
  <si>
    <t>1395784996</t>
  </si>
  <si>
    <t>Poznámka k položce:
Fotodokumentace před zahájením stavby, fotodokumentace průběhu stavby, pastportizace místních komunikací (včetně stavebních a konstrukčních detailů) v rozlišení a kvalitě pro tisk.</t>
  </si>
  <si>
    <t>63</t>
  </si>
  <si>
    <t>R70</t>
  </si>
  <si>
    <t>Vyhotovení plánu bezpečnosti a ochrany zdraví - pro celou stavbu</t>
  </si>
  <si>
    <t>-1816297674</t>
  </si>
  <si>
    <t xml:space="preserve">Poznámka k položce:
Vyhotovení plánu bezpečnosti a ochrany zdraví při práci na staveništi ve smyslu § 15 odstavce 2 zákona č. 309/2006 Sb., který předá zhotovitel objednateli k odsouhlasení při předání a převzetí staveniště - vyhotovení plánu bezpečnosti a ochrany zdraví při práci na staveništi ve smyslu § 15 odstavce 2 zákona č. 309/2006 Sb., který předá zhotovitel objednateli k odsouhlasení při předání a převzetí staveniště případné zajištění plnění povinností dle zákona č. 309/2006 Sb.   </t>
  </si>
  <si>
    <t>64</t>
  </si>
  <si>
    <t>R72</t>
  </si>
  <si>
    <t>Zpracování a předání dokumentace skutečného provedení stavby (3 paré) objednateli - pro celou stavbu</t>
  </si>
  <si>
    <t>250934541</t>
  </si>
  <si>
    <t>65</t>
  </si>
  <si>
    <t>R74</t>
  </si>
  <si>
    <t>Protokolární předání stavbou dotčených pozemků a komunikací, uvedených do původního stavu, zpět jejich vlastníkům</t>
  </si>
  <si>
    <t>-393379571</t>
  </si>
  <si>
    <t>66</t>
  </si>
  <si>
    <t>R76</t>
  </si>
  <si>
    <t>Zařízení staveniště včetně všech nákladů spojených s jeho zřízením, provozem, zabezpečením a likvidací</t>
  </si>
  <si>
    <t>338581628</t>
  </si>
  <si>
    <t>Poznámka k položce:
Položka obsahuje: 
zařízení staveniště včetně všech nákladů spojených s jeho zřízením, provozem a likvidací; zřízení a projednání potřebných ploch pro zařízení staveniště, skládky materiálu, mezideponie, včetně úhrady poplatků a úpravy povrchu po likvidaci staveniště.</t>
  </si>
  <si>
    <t>9998</t>
  </si>
  <si>
    <t>Zajištění všech nezbytných zkoušek pro řádné provedení konstručních vrtev vozovky dle ČSN 73 6121</t>
  </si>
  <si>
    <t>67</t>
  </si>
  <si>
    <t>R11</t>
  </si>
  <si>
    <t>Tloušťka konstrukčních vrstev v profilu po 100 m, 3 body na profil</t>
  </si>
  <si>
    <t>1385963118</t>
  </si>
  <si>
    <t>Poznámka k položce:
Pozn. Tloušťka vrstev bude deklarována geodeticky</t>
  </si>
  <si>
    <t>"C = 1 815 m"1815/100</t>
  </si>
  <si>
    <t>68</t>
  </si>
  <si>
    <t>R12</t>
  </si>
  <si>
    <t xml:space="preserve">Odchylka od příčného sklonu po 100 m </t>
  </si>
  <si>
    <t>-1011217608</t>
  </si>
  <si>
    <t>69</t>
  </si>
  <si>
    <t>R13</t>
  </si>
  <si>
    <t>Plocha položené konstrukční vrstvy</t>
  </si>
  <si>
    <t>1917574767</t>
  </si>
  <si>
    <t>Poznámka k položce:
Plocha konstrukční vrstvy bude deklarována geodetickým zaměřením.</t>
  </si>
  <si>
    <t>"PMH" 1</t>
  </si>
  <si>
    <t>9999</t>
  </si>
  <si>
    <t>Zajištění všech nezbytných zkoušek pro řádné provedení konstručních vrtev vozovky dle ČSN 73 6126-1</t>
  </si>
  <si>
    <t>70</t>
  </si>
  <si>
    <t>R02</t>
  </si>
  <si>
    <t>-906224366</t>
  </si>
  <si>
    <t>"C = 1 815  m "1815/100</t>
  </si>
  <si>
    <t>71</t>
  </si>
  <si>
    <t>R04</t>
  </si>
  <si>
    <t>Míra zhutnění 1x na 1000 m2</t>
  </si>
  <si>
    <t>1845458063</t>
  </si>
  <si>
    <t>Poznámka k položce:
Zkouška bude provedena statickou zatěžovací zkouškou podle ČSN 72 1006</t>
  </si>
  <si>
    <t>"C= 1 815 m2 "1815*3,5/1000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</si>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</sst>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0000A8"/>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sz val="8"/>
      <color rgb="FF80008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1" fillId="3" borderId="0" xfId="1" applyFont="1" applyFill="1" applyAlignment="1">
      <alignment vertical="center"/>
    </xf>
    <xf numFmtId="0" fontId="14" fillId="3" borderId="0" xfId="0"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7"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8" fillId="0" borderId="0" xfId="0" applyFont="1" applyBorder="1" applyAlignment="1" applyProtection="1">
      <alignment horizontal="lef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38" fillId="0" borderId="0" xfId="0" applyFont="1" applyBorder="1" applyAlignment="1" applyProtection="1">
      <alignment vertical="center" wrapText="1"/>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31"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84"/>
      <c r="AS2" s="384"/>
      <c r="AT2" s="384"/>
      <c r="AU2" s="384"/>
      <c r="AV2" s="384"/>
      <c r="AW2" s="384"/>
      <c r="AX2" s="384"/>
      <c r="AY2" s="384"/>
      <c r="AZ2" s="384"/>
      <c r="BA2" s="384"/>
      <c r="BB2" s="384"/>
      <c r="BC2" s="384"/>
      <c r="BD2" s="384"/>
      <c r="BE2" s="384"/>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49" t="s">
        <v>16</v>
      </c>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29"/>
      <c r="AQ5" s="31"/>
      <c r="BE5" s="347" t="s">
        <v>17</v>
      </c>
      <c r="BS5" s="24" t="s">
        <v>8</v>
      </c>
    </row>
    <row r="6" spans="1:74" ht="36.950000000000003" customHeight="1">
      <c r="B6" s="28"/>
      <c r="C6" s="29"/>
      <c r="D6" s="36" t="s">
        <v>18</v>
      </c>
      <c r="E6" s="29"/>
      <c r="F6" s="29"/>
      <c r="G6" s="29"/>
      <c r="H6" s="29"/>
      <c r="I6" s="29"/>
      <c r="J6" s="29"/>
      <c r="K6" s="351" t="s">
        <v>19</v>
      </c>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29"/>
      <c r="AQ6" s="31"/>
      <c r="BE6" s="348"/>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48"/>
      <c r="BS7" s="24" t="s">
        <v>8</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48"/>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48"/>
      <c r="BS9" s="24" t="s">
        <v>8</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21</v>
      </c>
      <c r="AO10" s="29"/>
      <c r="AP10" s="29"/>
      <c r="AQ10" s="31"/>
      <c r="BE10" s="348"/>
      <c r="BS10" s="24" t="s">
        <v>8</v>
      </c>
    </row>
    <row r="11" spans="1:74" ht="18.399999999999999"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21</v>
      </c>
      <c r="AO11" s="29"/>
      <c r="AP11" s="29"/>
      <c r="AQ11" s="31"/>
      <c r="BE11" s="348"/>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48"/>
      <c r="BS12" s="24" t="s">
        <v>8</v>
      </c>
    </row>
    <row r="13" spans="1:74" ht="14.45" customHeight="1">
      <c r="B13" s="28"/>
      <c r="C13" s="29"/>
      <c r="D13" s="37"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32</v>
      </c>
      <c r="AO13" s="29"/>
      <c r="AP13" s="29"/>
      <c r="AQ13" s="31"/>
      <c r="BE13" s="348"/>
      <c r="BS13" s="24" t="s">
        <v>8</v>
      </c>
    </row>
    <row r="14" spans="1:74">
      <c r="B14" s="28"/>
      <c r="C14" s="29"/>
      <c r="D14" s="29"/>
      <c r="E14" s="352" t="s">
        <v>32</v>
      </c>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7" t="s">
        <v>30</v>
      </c>
      <c r="AL14" s="29"/>
      <c r="AM14" s="29"/>
      <c r="AN14" s="39" t="s">
        <v>32</v>
      </c>
      <c r="AO14" s="29"/>
      <c r="AP14" s="29"/>
      <c r="AQ14" s="31"/>
      <c r="BE14" s="348"/>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48"/>
      <c r="BS15" s="24" t="s">
        <v>6</v>
      </c>
    </row>
    <row r="16" spans="1:74" ht="14.45" customHeight="1">
      <c r="B16" s="28"/>
      <c r="C16" s="29"/>
      <c r="D16" s="37"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34</v>
      </c>
      <c r="AO16" s="29"/>
      <c r="AP16" s="29"/>
      <c r="AQ16" s="31"/>
      <c r="BE16" s="348"/>
      <c r="BS16" s="24" t="s">
        <v>6</v>
      </c>
    </row>
    <row r="17" spans="2:71" ht="18.399999999999999" customHeight="1">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36</v>
      </c>
      <c r="AO17" s="29"/>
      <c r="AP17" s="29"/>
      <c r="AQ17" s="31"/>
      <c r="BE17" s="348"/>
      <c r="BS17" s="24" t="s">
        <v>37</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48"/>
      <c r="BS18" s="24" t="s">
        <v>8</v>
      </c>
    </row>
    <row r="19" spans="2:71" ht="14.45" customHeight="1">
      <c r="B19" s="28"/>
      <c r="C19" s="29"/>
      <c r="D19" s="37" t="s">
        <v>38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48"/>
      <c r="BS19" s="24" t="s">
        <v>8</v>
      </c>
    </row>
    <row r="20" spans="2:71" ht="22.5" customHeight="1">
      <c r="B20" s="28"/>
      <c r="C20" s="29"/>
      <c r="D20" s="29"/>
      <c r="E20" s="354" t="s">
        <v>21</v>
      </c>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29"/>
      <c r="AP20" s="29"/>
      <c r="AQ20" s="31"/>
      <c r="BE20" s="348"/>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48"/>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48"/>
    </row>
    <row r="23" spans="2:71" s="1" customFormat="1" ht="25.9" customHeight="1">
      <c r="B23" s="41"/>
      <c r="C23" s="42"/>
      <c r="D23" s="43"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5">
        <f>ROUND(AG51,2)</f>
        <v>0</v>
      </c>
      <c r="AL23" s="356"/>
      <c r="AM23" s="356"/>
      <c r="AN23" s="356"/>
      <c r="AO23" s="356"/>
      <c r="AP23" s="42"/>
      <c r="AQ23" s="45"/>
      <c r="BE23" s="348"/>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8"/>
    </row>
    <row r="25" spans="2:71" s="1" customFormat="1" ht="13.5">
      <c r="B25" s="41"/>
      <c r="C25" s="42"/>
      <c r="D25" s="42"/>
      <c r="E25" s="42"/>
      <c r="F25" s="42"/>
      <c r="G25" s="42"/>
      <c r="H25" s="42"/>
      <c r="I25" s="42"/>
      <c r="J25" s="42"/>
      <c r="K25" s="42"/>
      <c r="L25" s="357" t="s">
        <v>40</v>
      </c>
      <c r="M25" s="357"/>
      <c r="N25" s="357"/>
      <c r="O25" s="357"/>
      <c r="P25" s="42"/>
      <c r="Q25" s="42"/>
      <c r="R25" s="42"/>
      <c r="S25" s="42"/>
      <c r="T25" s="42"/>
      <c r="U25" s="42"/>
      <c r="V25" s="42"/>
      <c r="W25" s="357" t="s">
        <v>41</v>
      </c>
      <c r="X25" s="357"/>
      <c r="Y25" s="357"/>
      <c r="Z25" s="357"/>
      <c r="AA25" s="357"/>
      <c r="AB25" s="357"/>
      <c r="AC25" s="357"/>
      <c r="AD25" s="357"/>
      <c r="AE25" s="357"/>
      <c r="AF25" s="42"/>
      <c r="AG25" s="42"/>
      <c r="AH25" s="42"/>
      <c r="AI25" s="42"/>
      <c r="AJ25" s="42"/>
      <c r="AK25" s="357" t="s">
        <v>42</v>
      </c>
      <c r="AL25" s="357"/>
      <c r="AM25" s="357"/>
      <c r="AN25" s="357"/>
      <c r="AO25" s="357"/>
      <c r="AP25" s="42"/>
      <c r="AQ25" s="45"/>
      <c r="BE25" s="348"/>
    </row>
    <row r="26" spans="2:71" s="2" customFormat="1" ht="14.45" customHeight="1">
      <c r="B26" s="47"/>
      <c r="C26" s="48"/>
      <c r="D26" s="49" t="s">
        <v>43</v>
      </c>
      <c r="E26" s="48"/>
      <c r="F26" s="49" t="s">
        <v>44</v>
      </c>
      <c r="G26" s="48"/>
      <c r="H26" s="48"/>
      <c r="I26" s="48"/>
      <c r="J26" s="48"/>
      <c r="K26" s="48"/>
      <c r="L26" s="358">
        <v>0.21</v>
      </c>
      <c r="M26" s="359"/>
      <c r="N26" s="359"/>
      <c r="O26" s="359"/>
      <c r="P26" s="48"/>
      <c r="Q26" s="48"/>
      <c r="R26" s="48"/>
      <c r="S26" s="48"/>
      <c r="T26" s="48"/>
      <c r="U26" s="48"/>
      <c r="V26" s="48"/>
      <c r="W26" s="360">
        <f>ROUND(AZ51,2)</f>
        <v>0</v>
      </c>
      <c r="X26" s="359"/>
      <c r="Y26" s="359"/>
      <c r="Z26" s="359"/>
      <c r="AA26" s="359"/>
      <c r="AB26" s="359"/>
      <c r="AC26" s="359"/>
      <c r="AD26" s="359"/>
      <c r="AE26" s="359"/>
      <c r="AF26" s="48"/>
      <c r="AG26" s="48"/>
      <c r="AH26" s="48"/>
      <c r="AI26" s="48"/>
      <c r="AJ26" s="48"/>
      <c r="AK26" s="360">
        <f>ROUND(AV51,2)</f>
        <v>0</v>
      </c>
      <c r="AL26" s="359"/>
      <c r="AM26" s="359"/>
      <c r="AN26" s="359"/>
      <c r="AO26" s="359"/>
      <c r="AP26" s="48"/>
      <c r="AQ26" s="50"/>
      <c r="BE26" s="348"/>
    </row>
    <row r="27" spans="2:71" s="2" customFormat="1" ht="14.45" customHeight="1">
      <c r="B27" s="47"/>
      <c r="C27" s="48"/>
      <c r="D27" s="48"/>
      <c r="E27" s="48"/>
      <c r="F27" s="49" t="s">
        <v>45</v>
      </c>
      <c r="G27" s="48"/>
      <c r="H27" s="48"/>
      <c r="I27" s="48"/>
      <c r="J27" s="48"/>
      <c r="K27" s="48"/>
      <c r="L27" s="358">
        <v>0.15</v>
      </c>
      <c r="M27" s="359"/>
      <c r="N27" s="359"/>
      <c r="O27" s="359"/>
      <c r="P27" s="48"/>
      <c r="Q27" s="48"/>
      <c r="R27" s="48"/>
      <c r="S27" s="48"/>
      <c r="T27" s="48"/>
      <c r="U27" s="48"/>
      <c r="V27" s="48"/>
      <c r="W27" s="360">
        <f>ROUND(BA51,2)</f>
        <v>0</v>
      </c>
      <c r="X27" s="359"/>
      <c r="Y27" s="359"/>
      <c r="Z27" s="359"/>
      <c r="AA27" s="359"/>
      <c r="AB27" s="359"/>
      <c r="AC27" s="359"/>
      <c r="AD27" s="359"/>
      <c r="AE27" s="359"/>
      <c r="AF27" s="48"/>
      <c r="AG27" s="48"/>
      <c r="AH27" s="48"/>
      <c r="AI27" s="48"/>
      <c r="AJ27" s="48"/>
      <c r="AK27" s="360">
        <f>ROUND(AW51,2)</f>
        <v>0</v>
      </c>
      <c r="AL27" s="359"/>
      <c r="AM27" s="359"/>
      <c r="AN27" s="359"/>
      <c r="AO27" s="359"/>
      <c r="AP27" s="48"/>
      <c r="AQ27" s="50"/>
      <c r="BE27" s="348"/>
    </row>
    <row r="28" spans="2:71" s="2" customFormat="1" ht="14.45" hidden="1" customHeight="1">
      <c r="B28" s="47"/>
      <c r="C28" s="48"/>
      <c r="D28" s="48"/>
      <c r="E28" s="48"/>
      <c r="F28" s="49" t="s">
        <v>46</v>
      </c>
      <c r="G28" s="48"/>
      <c r="H28" s="48"/>
      <c r="I28" s="48"/>
      <c r="J28" s="48"/>
      <c r="K28" s="48"/>
      <c r="L28" s="358">
        <v>0.21</v>
      </c>
      <c r="M28" s="359"/>
      <c r="N28" s="359"/>
      <c r="O28" s="359"/>
      <c r="P28" s="48"/>
      <c r="Q28" s="48"/>
      <c r="R28" s="48"/>
      <c r="S28" s="48"/>
      <c r="T28" s="48"/>
      <c r="U28" s="48"/>
      <c r="V28" s="48"/>
      <c r="W28" s="360">
        <f>ROUND(BB51,2)</f>
        <v>0</v>
      </c>
      <c r="X28" s="359"/>
      <c r="Y28" s="359"/>
      <c r="Z28" s="359"/>
      <c r="AA28" s="359"/>
      <c r="AB28" s="359"/>
      <c r="AC28" s="359"/>
      <c r="AD28" s="359"/>
      <c r="AE28" s="359"/>
      <c r="AF28" s="48"/>
      <c r="AG28" s="48"/>
      <c r="AH28" s="48"/>
      <c r="AI28" s="48"/>
      <c r="AJ28" s="48"/>
      <c r="AK28" s="360">
        <v>0</v>
      </c>
      <c r="AL28" s="359"/>
      <c r="AM28" s="359"/>
      <c r="AN28" s="359"/>
      <c r="AO28" s="359"/>
      <c r="AP28" s="48"/>
      <c r="AQ28" s="50"/>
      <c r="BE28" s="348"/>
    </row>
    <row r="29" spans="2:71" s="2" customFormat="1" ht="14.45" hidden="1" customHeight="1">
      <c r="B29" s="47"/>
      <c r="C29" s="48"/>
      <c r="D29" s="48"/>
      <c r="E29" s="48"/>
      <c r="F29" s="49" t="s">
        <v>47</v>
      </c>
      <c r="G29" s="48"/>
      <c r="H29" s="48"/>
      <c r="I29" s="48"/>
      <c r="J29" s="48"/>
      <c r="K29" s="48"/>
      <c r="L29" s="358">
        <v>0.15</v>
      </c>
      <c r="M29" s="359"/>
      <c r="N29" s="359"/>
      <c r="O29" s="359"/>
      <c r="P29" s="48"/>
      <c r="Q29" s="48"/>
      <c r="R29" s="48"/>
      <c r="S29" s="48"/>
      <c r="T29" s="48"/>
      <c r="U29" s="48"/>
      <c r="V29" s="48"/>
      <c r="W29" s="360">
        <f>ROUND(BC51,2)</f>
        <v>0</v>
      </c>
      <c r="X29" s="359"/>
      <c r="Y29" s="359"/>
      <c r="Z29" s="359"/>
      <c r="AA29" s="359"/>
      <c r="AB29" s="359"/>
      <c r="AC29" s="359"/>
      <c r="AD29" s="359"/>
      <c r="AE29" s="359"/>
      <c r="AF29" s="48"/>
      <c r="AG29" s="48"/>
      <c r="AH29" s="48"/>
      <c r="AI29" s="48"/>
      <c r="AJ29" s="48"/>
      <c r="AK29" s="360">
        <v>0</v>
      </c>
      <c r="AL29" s="359"/>
      <c r="AM29" s="359"/>
      <c r="AN29" s="359"/>
      <c r="AO29" s="359"/>
      <c r="AP29" s="48"/>
      <c r="AQ29" s="50"/>
      <c r="BE29" s="348"/>
    </row>
    <row r="30" spans="2:71" s="2" customFormat="1" ht="14.45" hidden="1" customHeight="1">
      <c r="B30" s="47"/>
      <c r="C30" s="48"/>
      <c r="D30" s="48"/>
      <c r="E30" s="48"/>
      <c r="F30" s="49" t="s">
        <v>48</v>
      </c>
      <c r="G30" s="48"/>
      <c r="H30" s="48"/>
      <c r="I30" s="48"/>
      <c r="J30" s="48"/>
      <c r="K30" s="48"/>
      <c r="L30" s="358">
        <v>0</v>
      </c>
      <c r="M30" s="359"/>
      <c r="N30" s="359"/>
      <c r="O30" s="359"/>
      <c r="P30" s="48"/>
      <c r="Q30" s="48"/>
      <c r="R30" s="48"/>
      <c r="S30" s="48"/>
      <c r="T30" s="48"/>
      <c r="U30" s="48"/>
      <c r="V30" s="48"/>
      <c r="W30" s="360">
        <f>ROUND(BD51,2)</f>
        <v>0</v>
      </c>
      <c r="X30" s="359"/>
      <c r="Y30" s="359"/>
      <c r="Z30" s="359"/>
      <c r="AA30" s="359"/>
      <c r="AB30" s="359"/>
      <c r="AC30" s="359"/>
      <c r="AD30" s="359"/>
      <c r="AE30" s="359"/>
      <c r="AF30" s="48"/>
      <c r="AG30" s="48"/>
      <c r="AH30" s="48"/>
      <c r="AI30" s="48"/>
      <c r="AJ30" s="48"/>
      <c r="AK30" s="360">
        <v>0</v>
      </c>
      <c r="AL30" s="359"/>
      <c r="AM30" s="359"/>
      <c r="AN30" s="359"/>
      <c r="AO30" s="359"/>
      <c r="AP30" s="48"/>
      <c r="AQ30" s="50"/>
      <c r="BE30" s="348"/>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8"/>
    </row>
    <row r="32" spans="2:71" s="1" customFormat="1" ht="25.9" customHeight="1">
      <c r="B32" s="41"/>
      <c r="C32" s="51"/>
      <c r="D32" s="52" t="s">
        <v>49</v>
      </c>
      <c r="E32" s="53"/>
      <c r="F32" s="53"/>
      <c r="G32" s="53"/>
      <c r="H32" s="53"/>
      <c r="I32" s="53"/>
      <c r="J32" s="53"/>
      <c r="K32" s="53"/>
      <c r="L32" s="53"/>
      <c r="M32" s="53"/>
      <c r="N32" s="53"/>
      <c r="O32" s="53"/>
      <c r="P32" s="53"/>
      <c r="Q32" s="53"/>
      <c r="R32" s="53"/>
      <c r="S32" s="53"/>
      <c r="T32" s="54" t="s">
        <v>50</v>
      </c>
      <c r="U32" s="53"/>
      <c r="V32" s="53"/>
      <c r="W32" s="53"/>
      <c r="X32" s="361" t="s">
        <v>51</v>
      </c>
      <c r="Y32" s="362"/>
      <c r="Z32" s="362"/>
      <c r="AA32" s="362"/>
      <c r="AB32" s="362"/>
      <c r="AC32" s="53"/>
      <c r="AD32" s="53"/>
      <c r="AE32" s="53"/>
      <c r="AF32" s="53"/>
      <c r="AG32" s="53"/>
      <c r="AH32" s="53"/>
      <c r="AI32" s="53"/>
      <c r="AJ32" s="53"/>
      <c r="AK32" s="363">
        <f>SUM(AK23:AK30)</f>
        <v>0</v>
      </c>
      <c r="AL32" s="362"/>
      <c r="AM32" s="362"/>
      <c r="AN32" s="362"/>
      <c r="AO32" s="364"/>
      <c r="AP32" s="51"/>
      <c r="AQ32" s="55"/>
      <c r="BE32" s="348"/>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52</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16076-14XC-HT</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5" t="str">
        <f>K6</f>
        <v>Oprava části cyklotrasy č. 507 - Šibrnka II. etapa</v>
      </c>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23</v>
      </c>
      <c r="D44" s="63"/>
      <c r="E44" s="63"/>
      <c r="F44" s="63"/>
      <c r="G44" s="63"/>
      <c r="H44" s="63"/>
      <c r="I44" s="63"/>
      <c r="J44" s="63"/>
      <c r="K44" s="63"/>
      <c r="L44" s="72" t="str">
        <f>IF(K8="","",K8)</f>
        <v>k.ú. Jedovnice</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67" t="str">
        <f>IF(AN8= "","",AN8)</f>
        <v>6.2.2017</v>
      </c>
      <c r="AN44" s="367"/>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27</v>
      </c>
      <c r="D46" s="63"/>
      <c r="E46" s="63"/>
      <c r="F46" s="63"/>
      <c r="G46" s="63"/>
      <c r="H46" s="63"/>
      <c r="I46" s="63"/>
      <c r="J46" s="63"/>
      <c r="K46" s="63"/>
      <c r="L46" s="66" t="str">
        <f>IF(E11= "","",E11)</f>
        <v>ŠLP Masarykův les Křtiny</v>
      </c>
      <c r="M46" s="63"/>
      <c r="N46" s="63"/>
      <c r="O46" s="63"/>
      <c r="P46" s="63"/>
      <c r="Q46" s="63"/>
      <c r="R46" s="63"/>
      <c r="S46" s="63"/>
      <c r="T46" s="63"/>
      <c r="U46" s="63"/>
      <c r="V46" s="63"/>
      <c r="W46" s="63"/>
      <c r="X46" s="63"/>
      <c r="Y46" s="63"/>
      <c r="Z46" s="63"/>
      <c r="AA46" s="63"/>
      <c r="AB46" s="63"/>
      <c r="AC46" s="63"/>
      <c r="AD46" s="63"/>
      <c r="AE46" s="63"/>
      <c r="AF46" s="63"/>
      <c r="AG46" s="63"/>
      <c r="AH46" s="63"/>
      <c r="AI46" s="65" t="s">
        <v>33</v>
      </c>
      <c r="AJ46" s="63"/>
      <c r="AK46" s="63"/>
      <c r="AL46" s="63"/>
      <c r="AM46" s="368" t="str">
        <f>IF(E17="","",E17)</f>
        <v>Regioprojekt Brno, s.r.o</v>
      </c>
      <c r="AN46" s="368"/>
      <c r="AO46" s="368"/>
      <c r="AP46" s="368"/>
      <c r="AQ46" s="63"/>
      <c r="AR46" s="61"/>
      <c r="AS46" s="369" t="s">
        <v>53</v>
      </c>
      <c r="AT46" s="370"/>
      <c r="AU46" s="74"/>
      <c r="AV46" s="74"/>
      <c r="AW46" s="74"/>
      <c r="AX46" s="74"/>
      <c r="AY46" s="74"/>
      <c r="AZ46" s="74"/>
      <c r="BA46" s="74"/>
      <c r="BB46" s="74"/>
      <c r="BC46" s="74"/>
      <c r="BD46" s="75"/>
    </row>
    <row r="47" spans="2:56" s="1" customFormat="1">
      <c r="B47" s="41"/>
      <c r="C47" s="65" t="s">
        <v>31</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1"/>
      <c r="AT47" s="372"/>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3"/>
      <c r="AT48" s="374"/>
      <c r="AU48" s="42"/>
      <c r="AV48" s="42"/>
      <c r="AW48" s="42"/>
      <c r="AX48" s="42"/>
      <c r="AY48" s="42"/>
      <c r="AZ48" s="42"/>
      <c r="BA48" s="42"/>
      <c r="BB48" s="42"/>
      <c r="BC48" s="42"/>
      <c r="BD48" s="78"/>
    </row>
    <row r="49" spans="1:90" s="1" customFormat="1" ht="29.25" customHeight="1">
      <c r="B49" s="41"/>
      <c r="C49" s="375" t="s">
        <v>54</v>
      </c>
      <c r="D49" s="376"/>
      <c r="E49" s="376"/>
      <c r="F49" s="376"/>
      <c r="G49" s="376"/>
      <c r="H49" s="79"/>
      <c r="I49" s="377" t="s">
        <v>55</v>
      </c>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8" t="s">
        <v>56</v>
      </c>
      <c r="AH49" s="376"/>
      <c r="AI49" s="376"/>
      <c r="AJ49" s="376"/>
      <c r="AK49" s="376"/>
      <c r="AL49" s="376"/>
      <c r="AM49" s="376"/>
      <c r="AN49" s="377" t="s">
        <v>57</v>
      </c>
      <c r="AO49" s="376"/>
      <c r="AP49" s="376"/>
      <c r="AQ49" s="80" t="s">
        <v>58</v>
      </c>
      <c r="AR49" s="61"/>
      <c r="AS49" s="81" t="s">
        <v>59</v>
      </c>
      <c r="AT49" s="82" t="s">
        <v>60</v>
      </c>
      <c r="AU49" s="82" t="s">
        <v>61</v>
      </c>
      <c r="AV49" s="82" t="s">
        <v>62</v>
      </c>
      <c r="AW49" s="82" t="s">
        <v>63</v>
      </c>
      <c r="AX49" s="82" t="s">
        <v>64</v>
      </c>
      <c r="AY49" s="82" t="s">
        <v>65</v>
      </c>
      <c r="AZ49" s="82" t="s">
        <v>66</v>
      </c>
      <c r="BA49" s="82" t="s">
        <v>67</v>
      </c>
      <c r="BB49" s="82" t="s">
        <v>68</v>
      </c>
      <c r="BC49" s="82" t="s">
        <v>69</v>
      </c>
      <c r="BD49" s="83" t="s">
        <v>70</v>
      </c>
    </row>
    <row r="50" spans="1:90"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0" s="4" customFormat="1" ht="32.450000000000003" customHeight="1">
      <c r="B51" s="68"/>
      <c r="C51" s="87" t="s">
        <v>71</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82">
        <f>ROUND(AG52,2)</f>
        <v>0</v>
      </c>
      <c r="AH51" s="382"/>
      <c r="AI51" s="382"/>
      <c r="AJ51" s="382"/>
      <c r="AK51" s="382"/>
      <c r="AL51" s="382"/>
      <c r="AM51" s="382"/>
      <c r="AN51" s="383">
        <f>SUM(AG51,AT51)</f>
        <v>0</v>
      </c>
      <c r="AO51" s="383"/>
      <c r="AP51" s="383"/>
      <c r="AQ51" s="89" t="s">
        <v>21</v>
      </c>
      <c r="AR51" s="71"/>
      <c r="AS51" s="90">
        <f>ROUND(AS52,2)</f>
        <v>0</v>
      </c>
      <c r="AT51" s="91">
        <f>ROUND(SUM(AV51:AW51),2)</f>
        <v>0</v>
      </c>
      <c r="AU51" s="92">
        <f>ROUND(AU52,5)</f>
        <v>0</v>
      </c>
      <c r="AV51" s="91">
        <f>ROUND(AZ51*L26,2)</f>
        <v>0</v>
      </c>
      <c r="AW51" s="91">
        <f>ROUND(BA51*L27,2)</f>
        <v>0</v>
      </c>
      <c r="AX51" s="91">
        <f>ROUND(BB51*L26,2)</f>
        <v>0</v>
      </c>
      <c r="AY51" s="91">
        <f>ROUND(BC51*L27,2)</f>
        <v>0</v>
      </c>
      <c r="AZ51" s="91">
        <f>ROUND(AZ52,2)</f>
        <v>0</v>
      </c>
      <c r="BA51" s="91">
        <f>ROUND(BA52,2)</f>
        <v>0</v>
      </c>
      <c r="BB51" s="91">
        <f>ROUND(BB52,2)</f>
        <v>0</v>
      </c>
      <c r="BC51" s="91">
        <f>ROUND(BC52,2)</f>
        <v>0</v>
      </c>
      <c r="BD51" s="93">
        <f>ROUND(BD52,2)</f>
        <v>0</v>
      </c>
      <c r="BS51" s="94" t="s">
        <v>72</v>
      </c>
      <c r="BT51" s="94" t="s">
        <v>73</v>
      </c>
      <c r="BV51" s="94" t="s">
        <v>74</v>
      </c>
      <c r="BW51" s="94" t="s">
        <v>7</v>
      </c>
      <c r="BX51" s="94" t="s">
        <v>75</v>
      </c>
      <c r="CL51" s="94" t="s">
        <v>21</v>
      </c>
    </row>
    <row r="52" spans="1:90" s="5" customFormat="1" ht="37.5" customHeight="1">
      <c r="A52" s="95" t="s">
        <v>76</v>
      </c>
      <c r="B52" s="96"/>
      <c r="C52" s="97"/>
      <c r="D52" s="381" t="s">
        <v>16</v>
      </c>
      <c r="E52" s="381"/>
      <c r="F52" s="381"/>
      <c r="G52" s="381"/>
      <c r="H52" s="381"/>
      <c r="I52" s="98"/>
      <c r="J52" s="381" t="s">
        <v>19</v>
      </c>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79">
        <f>'16076-14XC-HT - Oprava čá...'!J25</f>
        <v>0</v>
      </c>
      <c r="AH52" s="380"/>
      <c r="AI52" s="380"/>
      <c r="AJ52" s="380"/>
      <c r="AK52" s="380"/>
      <c r="AL52" s="380"/>
      <c r="AM52" s="380"/>
      <c r="AN52" s="379">
        <f>SUM(AG52,AT52)</f>
        <v>0</v>
      </c>
      <c r="AO52" s="380"/>
      <c r="AP52" s="380"/>
      <c r="AQ52" s="99" t="s">
        <v>77</v>
      </c>
      <c r="AR52" s="100"/>
      <c r="AS52" s="101">
        <v>0</v>
      </c>
      <c r="AT52" s="102">
        <f>ROUND(SUM(AV52:AW52),2)</f>
        <v>0</v>
      </c>
      <c r="AU52" s="103">
        <f>'16076-14XC-HT - Oprava čá...'!P81</f>
        <v>0</v>
      </c>
      <c r="AV52" s="102">
        <f>'16076-14XC-HT - Oprava čá...'!J28</f>
        <v>0</v>
      </c>
      <c r="AW52" s="102">
        <f>'16076-14XC-HT - Oprava čá...'!J29</f>
        <v>0</v>
      </c>
      <c r="AX52" s="102">
        <f>'16076-14XC-HT - Oprava čá...'!J30</f>
        <v>0</v>
      </c>
      <c r="AY52" s="102">
        <f>'16076-14XC-HT - Oprava čá...'!J31</f>
        <v>0</v>
      </c>
      <c r="AZ52" s="102">
        <f>'16076-14XC-HT - Oprava čá...'!F28</f>
        <v>0</v>
      </c>
      <c r="BA52" s="102">
        <f>'16076-14XC-HT - Oprava čá...'!F29</f>
        <v>0</v>
      </c>
      <c r="BB52" s="102">
        <f>'16076-14XC-HT - Oprava čá...'!F30</f>
        <v>0</v>
      </c>
      <c r="BC52" s="102">
        <f>'16076-14XC-HT - Oprava čá...'!F31</f>
        <v>0</v>
      </c>
      <c r="BD52" s="104">
        <f>'16076-14XC-HT - Oprava čá...'!F32</f>
        <v>0</v>
      </c>
      <c r="BT52" s="105" t="s">
        <v>78</v>
      </c>
      <c r="BU52" s="105" t="s">
        <v>79</v>
      </c>
      <c r="BV52" s="105" t="s">
        <v>74</v>
      </c>
      <c r="BW52" s="105" t="s">
        <v>7</v>
      </c>
      <c r="BX52" s="105" t="s">
        <v>75</v>
      </c>
      <c r="CL52" s="105" t="s">
        <v>21</v>
      </c>
    </row>
    <row r="53" spans="1:90" s="1" customFormat="1" ht="30" customHeight="1">
      <c r="B53" s="41"/>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1"/>
    </row>
    <row r="54" spans="1:90" s="1" customFormat="1" ht="6.95"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61"/>
    </row>
  </sheetData>
  <sheetProtection algorithmName="SHA-512" hashValue="uVcXw4hdnM6p3PI4sSzkEhSfl5kRawvHWGLK94tAoqLBvW7oNoHeetxQqrGcdvVdu2KtEyZ60HGcPm6Mv00RSA==" saltValue="snbzd8HbmOFjRAuZ25VaCA==" spinCount="100000" sheet="1" objects="1" scenarios="1" formatCells="0" formatColumns="0" formatRows="0" sort="0" autoFilter="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6076-14XC-HT - Oprava čá...'!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3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80</v>
      </c>
      <c r="G1" s="388" t="s">
        <v>81</v>
      </c>
      <c r="H1" s="388"/>
      <c r="I1" s="110"/>
      <c r="J1" s="109" t="s">
        <v>82</v>
      </c>
      <c r="K1" s="108" t="s">
        <v>83</v>
      </c>
      <c r="L1" s="109" t="s">
        <v>84</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7</v>
      </c>
      <c r="AZ2" s="111" t="s">
        <v>85</v>
      </c>
      <c r="BA2" s="111" t="s">
        <v>86</v>
      </c>
      <c r="BB2" s="111" t="s">
        <v>87</v>
      </c>
      <c r="BC2" s="111" t="s">
        <v>88</v>
      </c>
      <c r="BD2" s="111" t="s">
        <v>89</v>
      </c>
    </row>
    <row r="3" spans="1:70" ht="6.95" customHeight="1">
      <c r="B3" s="25"/>
      <c r="C3" s="26"/>
      <c r="D3" s="26"/>
      <c r="E3" s="26"/>
      <c r="F3" s="26"/>
      <c r="G3" s="26"/>
      <c r="H3" s="26"/>
      <c r="I3" s="112"/>
      <c r="J3" s="26"/>
      <c r="K3" s="27"/>
      <c r="AT3" s="24" t="s">
        <v>89</v>
      </c>
      <c r="AZ3" s="111" t="s">
        <v>90</v>
      </c>
      <c r="BA3" s="111" t="s">
        <v>91</v>
      </c>
      <c r="BB3" s="111" t="s">
        <v>92</v>
      </c>
      <c r="BC3" s="111" t="s">
        <v>93</v>
      </c>
      <c r="BD3" s="111" t="s">
        <v>89</v>
      </c>
    </row>
    <row r="4" spans="1:70" ht="36.950000000000003" customHeight="1">
      <c r="B4" s="28"/>
      <c r="C4" s="29"/>
      <c r="D4" s="30" t="s">
        <v>94</v>
      </c>
      <c r="E4" s="29"/>
      <c r="F4" s="29"/>
      <c r="G4" s="29"/>
      <c r="H4" s="29"/>
      <c r="I4" s="113"/>
      <c r="J4" s="29"/>
      <c r="K4" s="31"/>
      <c r="M4" s="32" t="s">
        <v>12</v>
      </c>
      <c r="AT4" s="24" t="s">
        <v>6</v>
      </c>
      <c r="AZ4" s="111" t="s">
        <v>95</v>
      </c>
      <c r="BA4" s="111" t="s">
        <v>96</v>
      </c>
      <c r="BB4" s="111" t="s">
        <v>92</v>
      </c>
      <c r="BC4" s="111" t="s">
        <v>97</v>
      </c>
      <c r="BD4" s="111" t="s">
        <v>89</v>
      </c>
    </row>
    <row r="5" spans="1:70" ht="6.95" customHeight="1">
      <c r="B5" s="28"/>
      <c r="C5" s="29"/>
      <c r="D5" s="29"/>
      <c r="E5" s="29"/>
      <c r="F5" s="29"/>
      <c r="G5" s="29"/>
      <c r="H5" s="29"/>
      <c r="I5" s="113"/>
      <c r="J5" s="29"/>
      <c r="K5" s="31"/>
      <c r="AZ5" s="111" t="s">
        <v>98</v>
      </c>
      <c r="BA5" s="111" t="s">
        <v>99</v>
      </c>
      <c r="BB5" s="111" t="s">
        <v>92</v>
      </c>
      <c r="BC5" s="111" t="s">
        <v>100</v>
      </c>
      <c r="BD5" s="111" t="s">
        <v>89</v>
      </c>
    </row>
    <row r="6" spans="1:70" s="1" customFormat="1">
      <c r="B6" s="41"/>
      <c r="C6" s="42"/>
      <c r="D6" s="37" t="s">
        <v>18</v>
      </c>
      <c r="E6" s="42"/>
      <c r="F6" s="42"/>
      <c r="G6" s="42"/>
      <c r="H6" s="42"/>
      <c r="I6" s="114"/>
      <c r="J6" s="42"/>
      <c r="K6" s="45"/>
      <c r="AZ6" s="111" t="s">
        <v>101</v>
      </c>
      <c r="BA6" s="111" t="s">
        <v>102</v>
      </c>
      <c r="BB6" s="111" t="s">
        <v>92</v>
      </c>
      <c r="BC6" s="111" t="s">
        <v>103</v>
      </c>
      <c r="BD6" s="111" t="s">
        <v>89</v>
      </c>
    </row>
    <row r="7" spans="1:70" s="1" customFormat="1" ht="36.950000000000003" customHeight="1">
      <c r="B7" s="41"/>
      <c r="C7" s="42"/>
      <c r="D7" s="42"/>
      <c r="E7" s="385" t="s">
        <v>19</v>
      </c>
      <c r="F7" s="386"/>
      <c r="G7" s="386"/>
      <c r="H7" s="386"/>
      <c r="I7" s="114"/>
      <c r="J7" s="42"/>
      <c r="K7" s="45"/>
      <c r="AZ7" s="111" t="s">
        <v>104</v>
      </c>
      <c r="BA7" s="111" t="s">
        <v>104</v>
      </c>
      <c r="BB7" s="111" t="s">
        <v>92</v>
      </c>
      <c r="BC7" s="111" t="s">
        <v>105</v>
      </c>
      <c r="BD7" s="111" t="s">
        <v>89</v>
      </c>
    </row>
    <row r="8" spans="1:70" s="1" customFormat="1" ht="13.5">
      <c r="B8" s="41"/>
      <c r="C8" s="42"/>
      <c r="D8" s="42"/>
      <c r="E8" s="42"/>
      <c r="F8" s="42"/>
      <c r="G8" s="42"/>
      <c r="H8" s="42"/>
      <c r="I8" s="114"/>
      <c r="J8" s="42"/>
      <c r="K8" s="45"/>
      <c r="AZ8" s="111" t="s">
        <v>106</v>
      </c>
      <c r="BA8" s="111" t="s">
        <v>107</v>
      </c>
      <c r="BB8" s="111" t="s">
        <v>92</v>
      </c>
      <c r="BC8" s="111" t="s">
        <v>108</v>
      </c>
      <c r="BD8" s="111" t="s">
        <v>89</v>
      </c>
    </row>
    <row r="9" spans="1:70" s="1" customFormat="1" ht="14.45" customHeight="1">
      <c r="B9" s="41"/>
      <c r="C9" s="42"/>
      <c r="D9" s="37" t="s">
        <v>20</v>
      </c>
      <c r="E9" s="42"/>
      <c r="F9" s="35" t="s">
        <v>21</v>
      </c>
      <c r="G9" s="42"/>
      <c r="H9" s="42"/>
      <c r="I9" s="115" t="s">
        <v>22</v>
      </c>
      <c r="J9" s="35" t="s">
        <v>21</v>
      </c>
      <c r="K9" s="45"/>
      <c r="AZ9" s="111" t="s">
        <v>109</v>
      </c>
      <c r="BA9" s="111" t="s">
        <v>110</v>
      </c>
      <c r="BB9" s="111" t="s">
        <v>111</v>
      </c>
      <c r="BC9" s="111" t="s">
        <v>112</v>
      </c>
      <c r="BD9" s="111" t="s">
        <v>89</v>
      </c>
    </row>
    <row r="10" spans="1:70" s="1" customFormat="1" ht="14.45" customHeight="1">
      <c r="B10" s="41"/>
      <c r="C10" s="42"/>
      <c r="D10" s="37" t="s">
        <v>23</v>
      </c>
      <c r="E10" s="42"/>
      <c r="F10" s="35" t="s">
        <v>24</v>
      </c>
      <c r="G10" s="42"/>
      <c r="H10" s="42"/>
      <c r="I10" s="115" t="s">
        <v>25</v>
      </c>
      <c r="J10" s="116" t="str">
        <f>'Rekapitulace stavby'!AN8</f>
        <v>6.2.2017</v>
      </c>
      <c r="K10" s="45"/>
      <c r="AZ10" s="111" t="s">
        <v>113</v>
      </c>
      <c r="BA10" s="111" t="s">
        <v>114</v>
      </c>
      <c r="BB10" s="111" t="s">
        <v>111</v>
      </c>
      <c r="BC10" s="111" t="s">
        <v>115</v>
      </c>
      <c r="BD10" s="111" t="s">
        <v>89</v>
      </c>
    </row>
    <row r="11" spans="1:70" s="1" customFormat="1" ht="10.9" customHeight="1">
      <c r="B11" s="41"/>
      <c r="C11" s="42"/>
      <c r="D11" s="42"/>
      <c r="E11" s="42"/>
      <c r="F11" s="42"/>
      <c r="G11" s="42"/>
      <c r="H11" s="42"/>
      <c r="I11" s="114"/>
      <c r="J11" s="42"/>
      <c r="K11" s="45"/>
      <c r="AZ11" s="111" t="s">
        <v>116</v>
      </c>
      <c r="BA11" s="111" t="s">
        <v>117</v>
      </c>
      <c r="BB11" s="111" t="s">
        <v>111</v>
      </c>
      <c r="BC11" s="111" t="s">
        <v>118</v>
      </c>
      <c r="BD11" s="111" t="s">
        <v>89</v>
      </c>
    </row>
    <row r="12" spans="1:70" s="1" customFormat="1" ht="14.45" customHeight="1">
      <c r="B12" s="41"/>
      <c r="C12" s="42"/>
      <c r="D12" s="37" t="s">
        <v>27</v>
      </c>
      <c r="E12" s="42"/>
      <c r="F12" s="42"/>
      <c r="G12" s="42"/>
      <c r="H12" s="42"/>
      <c r="I12" s="115" t="s">
        <v>28</v>
      </c>
      <c r="J12" s="35" t="s">
        <v>21</v>
      </c>
      <c r="K12" s="45"/>
      <c r="AZ12" s="111" t="s">
        <v>119</v>
      </c>
      <c r="BA12" s="111" t="s">
        <v>120</v>
      </c>
      <c r="BB12" s="111" t="s">
        <v>87</v>
      </c>
      <c r="BC12" s="111" t="s">
        <v>121</v>
      </c>
      <c r="BD12" s="111" t="s">
        <v>89</v>
      </c>
    </row>
    <row r="13" spans="1:70" s="1" customFormat="1" ht="18" customHeight="1">
      <c r="B13" s="41"/>
      <c r="C13" s="42"/>
      <c r="D13" s="42"/>
      <c r="E13" s="35" t="s">
        <v>29</v>
      </c>
      <c r="F13" s="42"/>
      <c r="G13" s="42"/>
      <c r="H13" s="42"/>
      <c r="I13" s="115" t="s">
        <v>30</v>
      </c>
      <c r="J13" s="35" t="s">
        <v>21</v>
      </c>
      <c r="K13" s="45"/>
    </row>
    <row r="14" spans="1:70" s="1" customFormat="1" ht="6.95" customHeight="1">
      <c r="B14" s="41"/>
      <c r="C14" s="42"/>
      <c r="D14" s="42"/>
      <c r="E14" s="42"/>
      <c r="F14" s="42"/>
      <c r="G14" s="42"/>
      <c r="H14" s="42"/>
      <c r="I14" s="114"/>
      <c r="J14" s="42"/>
      <c r="K14" s="45"/>
    </row>
    <row r="15" spans="1:70" s="1" customFormat="1" ht="14.45" customHeight="1">
      <c r="B15" s="41"/>
      <c r="C15" s="42"/>
      <c r="D15" s="37" t="s">
        <v>31</v>
      </c>
      <c r="E15" s="42"/>
      <c r="F15" s="42"/>
      <c r="G15" s="42"/>
      <c r="H15" s="42"/>
      <c r="I15" s="115" t="s">
        <v>28</v>
      </c>
      <c r="J15" s="35" t="str">
        <f>IF('Rekapitulace stavby'!AN13="Vyplň údaj","",IF('Rekapitulace stavby'!AN13="","",'Rekapitulace stavby'!AN13))</f>
        <v/>
      </c>
      <c r="K15" s="45"/>
    </row>
    <row r="16" spans="1:70" s="1" customFormat="1" ht="18" customHeight="1">
      <c r="B16" s="41"/>
      <c r="C16" s="42"/>
      <c r="D16" s="42"/>
      <c r="E16" s="35" t="str">
        <f>IF('Rekapitulace stavby'!E14="Vyplň údaj","",IF('Rekapitulace stavby'!E14="","",'Rekapitulace stavby'!E14))</f>
        <v/>
      </c>
      <c r="F16" s="42"/>
      <c r="G16" s="42"/>
      <c r="H16" s="42"/>
      <c r="I16" s="115" t="s">
        <v>30</v>
      </c>
      <c r="J16" s="35" t="str">
        <f>IF('Rekapitulace stavby'!AN14="Vyplň údaj","",IF('Rekapitulace stavby'!AN14="","",'Rekapitulace stavby'!AN14))</f>
        <v/>
      </c>
      <c r="K16" s="45"/>
    </row>
    <row r="17" spans="2:11" s="1" customFormat="1" ht="6.95" customHeight="1">
      <c r="B17" s="41"/>
      <c r="C17" s="42"/>
      <c r="D17" s="42"/>
      <c r="E17" s="42"/>
      <c r="F17" s="42"/>
      <c r="G17" s="42"/>
      <c r="H17" s="42"/>
      <c r="I17" s="114"/>
      <c r="J17" s="42"/>
      <c r="K17" s="45"/>
    </row>
    <row r="18" spans="2:11" s="1" customFormat="1" ht="14.45" customHeight="1">
      <c r="B18" s="41"/>
      <c r="C18" s="42"/>
      <c r="D18" s="37" t="s">
        <v>33</v>
      </c>
      <c r="E18" s="42"/>
      <c r="F18" s="42"/>
      <c r="G18" s="42"/>
      <c r="H18" s="42"/>
      <c r="I18" s="115" t="s">
        <v>28</v>
      </c>
      <c r="J18" s="35" t="s">
        <v>34</v>
      </c>
      <c r="K18" s="45"/>
    </row>
    <row r="19" spans="2:11" s="1" customFormat="1" ht="18" customHeight="1">
      <c r="B19" s="41"/>
      <c r="C19" s="42"/>
      <c r="D19" s="42"/>
      <c r="E19" s="35" t="s">
        <v>35</v>
      </c>
      <c r="F19" s="42"/>
      <c r="G19" s="42"/>
      <c r="H19" s="42"/>
      <c r="I19" s="115" t="s">
        <v>30</v>
      </c>
      <c r="J19" s="35" t="s">
        <v>36</v>
      </c>
      <c r="K19" s="45"/>
    </row>
    <row r="20" spans="2:11" s="1" customFormat="1" ht="6.95" customHeight="1">
      <c r="B20" s="41"/>
      <c r="C20" s="42"/>
      <c r="D20" s="42"/>
      <c r="E20" s="42"/>
      <c r="F20" s="42"/>
      <c r="G20" s="42"/>
      <c r="H20" s="42"/>
      <c r="I20" s="114"/>
      <c r="J20" s="42"/>
      <c r="K20" s="45"/>
    </row>
    <row r="21" spans="2:11" s="1" customFormat="1" ht="14.45" customHeight="1">
      <c r="B21" s="41"/>
      <c r="C21" s="42"/>
      <c r="D21" s="37" t="s">
        <v>38</v>
      </c>
      <c r="E21" s="42"/>
      <c r="F21" s="42"/>
      <c r="G21" s="42"/>
      <c r="H21" s="42"/>
      <c r="I21" s="114"/>
      <c r="J21" s="42"/>
      <c r="K21" s="45"/>
    </row>
    <row r="22" spans="2:11" s="6" customFormat="1" ht="22.5" customHeight="1">
      <c r="B22" s="117"/>
      <c r="C22" s="118"/>
      <c r="D22" s="118"/>
      <c r="E22" s="354" t="s">
        <v>21</v>
      </c>
      <c r="F22" s="354"/>
      <c r="G22" s="354"/>
      <c r="H22" s="354"/>
      <c r="I22" s="119"/>
      <c r="J22" s="118"/>
      <c r="K22" s="120"/>
    </row>
    <row r="23" spans="2:11" s="1" customFormat="1" ht="6.95" customHeight="1">
      <c r="B23" s="41"/>
      <c r="C23" s="42"/>
      <c r="D23" s="42"/>
      <c r="E23" s="42"/>
      <c r="F23" s="42"/>
      <c r="G23" s="42"/>
      <c r="H23" s="42"/>
      <c r="I23" s="114"/>
      <c r="J23" s="42"/>
      <c r="K23" s="45"/>
    </row>
    <row r="24" spans="2:11" s="1" customFormat="1" ht="6.95" customHeight="1">
      <c r="B24" s="41"/>
      <c r="C24" s="42"/>
      <c r="D24" s="85"/>
      <c r="E24" s="85"/>
      <c r="F24" s="85"/>
      <c r="G24" s="85"/>
      <c r="H24" s="85"/>
      <c r="I24" s="121"/>
      <c r="J24" s="85"/>
      <c r="K24" s="122"/>
    </row>
    <row r="25" spans="2:11" s="1" customFormat="1" ht="25.35" customHeight="1">
      <c r="B25" s="41"/>
      <c r="C25" s="42"/>
      <c r="D25" s="123" t="s">
        <v>39</v>
      </c>
      <c r="E25" s="42"/>
      <c r="F25" s="42"/>
      <c r="G25" s="42"/>
      <c r="H25" s="42"/>
      <c r="I25" s="114"/>
      <c r="J25" s="124">
        <f>ROUND(J81,2)</f>
        <v>0</v>
      </c>
      <c r="K25" s="45"/>
    </row>
    <row r="26" spans="2:11" s="1" customFormat="1" ht="6.95" customHeight="1">
      <c r="B26" s="41"/>
      <c r="C26" s="42"/>
      <c r="D26" s="85"/>
      <c r="E26" s="85"/>
      <c r="F26" s="85"/>
      <c r="G26" s="85"/>
      <c r="H26" s="85"/>
      <c r="I26" s="121"/>
      <c r="J26" s="85"/>
      <c r="K26" s="122"/>
    </row>
    <row r="27" spans="2:11" s="1" customFormat="1" ht="14.45" customHeight="1">
      <c r="B27" s="41"/>
      <c r="C27" s="42"/>
      <c r="D27" s="42"/>
      <c r="E27" s="42"/>
      <c r="F27" s="46" t="s">
        <v>41</v>
      </c>
      <c r="G27" s="42"/>
      <c r="H27" s="42"/>
      <c r="I27" s="125" t="s">
        <v>40</v>
      </c>
      <c r="J27" s="46" t="s">
        <v>42</v>
      </c>
      <c r="K27" s="45"/>
    </row>
    <row r="28" spans="2:11" s="1" customFormat="1" ht="14.45" customHeight="1">
      <c r="B28" s="41"/>
      <c r="C28" s="42"/>
      <c r="D28" s="49" t="s">
        <v>43</v>
      </c>
      <c r="E28" s="49" t="s">
        <v>44</v>
      </c>
      <c r="F28" s="126">
        <f>ROUND(SUM(BE81:BE636), 2)</f>
        <v>0</v>
      </c>
      <c r="G28" s="42"/>
      <c r="H28" s="42"/>
      <c r="I28" s="127">
        <v>0.21</v>
      </c>
      <c r="J28" s="126">
        <f>ROUND(ROUND((SUM(BE81:BE636)), 2)*I28, 2)</f>
        <v>0</v>
      </c>
      <c r="K28" s="45"/>
    </row>
    <row r="29" spans="2:11" s="1" customFormat="1" ht="14.45" customHeight="1">
      <c r="B29" s="41"/>
      <c r="C29" s="42"/>
      <c r="D29" s="42"/>
      <c r="E29" s="49" t="s">
        <v>45</v>
      </c>
      <c r="F29" s="126">
        <f>ROUND(SUM(BF81:BF636), 2)</f>
        <v>0</v>
      </c>
      <c r="G29" s="42"/>
      <c r="H29" s="42"/>
      <c r="I29" s="127">
        <v>0.15</v>
      </c>
      <c r="J29" s="126">
        <f>ROUND(ROUND((SUM(BF81:BF636)), 2)*I29, 2)</f>
        <v>0</v>
      </c>
      <c r="K29" s="45"/>
    </row>
    <row r="30" spans="2:11" s="1" customFormat="1" ht="14.45" hidden="1" customHeight="1">
      <c r="B30" s="41"/>
      <c r="C30" s="42"/>
      <c r="D30" s="42"/>
      <c r="E30" s="49" t="s">
        <v>46</v>
      </c>
      <c r="F30" s="126">
        <f>ROUND(SUM(BG81:BG636), 2)</f>
        <v>0</v>
      </c>
      <c r="G30" s="42"/>
      <c r="H30" s="42"/>
      <c r="I30" s="127">
        <v>0.21</v>
      </c>
      <c r="J30" s="126">
        <v>0</v>
      </c>
      <c r="K30" s="45"/>
    </row>
    <row r="31" spans="2:11" s="1" customFormat="1" ht="14.45" hidden="1" customHeight="1">
      <c r="B31" s="41"/>
      <c r="C31" s="42"/>
      <c r="D31" s="42"/>
      <c r="E31" s="49" t="s">
        <v>47</v>
      </c>
      <c r="F31" s="126">
        <f>ROUND(SUM(BH81:BH636), 2)</f>
        <v>0</v>
      </c>
      <c r="G31" s="42"/>
      <c r="H31" s="42"/>
      <c r="I31" s="127">
        <v>0.15</v>
      </c>
      <c r="J31" s="126">
        <v>0</v>
      </c>
      <c r="K31" s="45"/>
    </row>
    <row r="32" spans="2:11" s="1" customFormat="1" ht="14.45" hidden="1" customHeight="1">
      <c r="B32" s="41"/>
      <c r="C32" s="42"/>
      <c r="D32" s="42"/>
      <c r="E32" s="49" t="s">
        <v>48</v>
      </c>
      <c r="F32" s="126">
        <f>ROUND(SUM(BI81:BI636), 2)</f>
        <v>0</v>
      </c>
      <c r="G32" s="42"/>
      <c r="H32" s="42"/>
      <c r="I32" s="127">
        <v>0</v>
      </c>
      <c r="J32" s="126">
        <v>0</v>
      </c>
      <c r="K32" s="45"/>
    </row>
    <row r="33" spans="2:11" s="1" customFormat="1" ht="6.95" customHeight="1">
      <c r="B33" s="41"/>
      <c r="C33" s="42"/>
      <c r="D33" s="42"/>
      <c r="E33" s="42"/>
      <c r="F33" s="42"/>
      <c r="G33" s="42"/>
      <c r="H33" s="42"/>
      <c r="I33" s="114"/>
      <c r="J33" s="42"/>
      <c r="K33" s="45"/>
    </row>
    <row r="34" spans="2:11" s="1" customFormat="1" ht="25.35" customHeight="1">
      <c r="B34" s="41"/>
      <c r="C34" s="128"/>
      <c r="D34" s="129" t="s">
        <v>49</v>
      </c>
      <c r="E34" s="79"/>
      <c r="F34" s="79"/>
      <c r="G34" s="130" t="s">
        <v>50</v>
      </c>
      <c r="H34" s="131" t="s">
        <v>51</v>
      </c>
      <c r="I34" s="132"/>
      <c r="J34" s="133">
        <f>SUM(J25:J32)</f>
        <v>0</v>
      </c>
      <c r="K34" s="134"/>
    </row>
    <row r="35" spans="2:11" s="1" customFormat="1" ht="14.45" customHeight="1">
      <c r="B35" s="56"/>
      <c r="C35" s="57"/>
      <c r="D35" s="57"/>
      <c r="E35" s="57"/>
      <c r="F35" s="57"/>
      <c r="G35" s="57"/>
      <c r="H35" s="57"/>
      <c r="I35" s="135"/>
      <c r="J35" s="57"/>
      <c r="K35" s="58"/>
    </row>
    <row r="39" spans="2:11" s="1" customFormat="1" ht="6.95" customHeight="1">
      <c r="B39" s="136"/>
      <c r="C39" s="137"/>
      <c r="D39" s="137"/>
      <c r="E39" s="137"/>
      <c r="F39" s="137"/>
      <c r="G39" s="137"/>
      <c r="H39" s="137"/>
      <c r="I39" s="138"/>
      <c r="J39" s="137"/>
      <c r="K39" s="139"/>
    </row>
    <row r="40" spans="2:11" s="1" customFormat="1" ht="36.950000000000003" customHeight="1">
      <c r="B40" s="41"/>
      <c r="C40" s="30" t="s">
        <v>122</v>
      </c>
      <c r="D40" s="42"/>
      <c r="E40" s="42"/>
      <c r="F40" s="42"/>
      <c r="G40" s="42"/>
      <c r="H40" s="42"/>
      <c r="I40" s="114"/>
      <c r="J40" s="42"/>
      <c r="K40" s="45"/>
    </row>
    <row r="41" spans="2:11" s="1" customFormat="1" ht="6.95" customHeight="1">
      <c r="B41" s="41"/>
      <c r="C41" s="42"/>
      <c r="D41" s="42"/>
      <c r="E41" s="42"/>
      <c r="F41" s="42"/>
      <c r="G41" s="42"/>
      <c r="H41" s="42"/>
      <c r="I41" s="114"/>
      <c r="J41" s="42"/>
      <c r="K41" s="45"/>
    </row>
    <row r="42" spans="2:11" s="1" customFormat="1" ht="14.45" customHeight="1">
      <c r="B42" s="41"/>
      <c r="C42" s="37" t="s">
        <v>18</v>
      </c>
      <c r="D42" s="42"/>
      <c r="E42" s="42"/>
      <c r="F42" s="42"/>
      <c r="G42" s="42"/>
      <c r="H42" s="42"/>
      <c r="I42" s="114"/>
      <c r="J42" s="42"/>
      <c r="K42" s="45"/>
    </row>
    <row r="43" spans="2:11" s="1" customFormat="1" ht="23.25" customHeight="1">
      <c r="B43" s="41"/>
      <c r="C43" s="42"/>
      <c r="D43" s="42"/>
      <c r="E43" s="385" t="str">
        <f>E7</f>
        <v>Oprava části cyklotrasy č. 507 - Šibrnka II. etapa</v>
      </c>
      <c r="F43" s="386"/>
      <c r="G43" s="386"/>
      <c r="H43" s="386"/>
      <c r="I43" s="114"/>
      <c r="J43" s="42"/>
      <c r="K43" s="45"/>
    </row>
    <row r="44" spans="2:11" s="1" customFormat="1" ht="6.95" customHeight="1">
      <c r="B44" s="41"/>
      <c r="C44" s="42"/>
      <c r="D44" s="42"/>
      <c r="E44" s="42"/>
      <c r="F44" s="42"/>
      <c r="G44" s="42"/>
      <c r="H44" s="42"/>
      <c r="I44" s="114"/>
      <c r="J44" s="42"/>
      <c r="K44" s="45"/>
    </row>
    <row r="45" spans="2:11" s="1" customFormat="1" ht="18" customHeight="1">
      <c r="B45" s="41"/>
      <c r="C45" s="37" t="s">
        <v>23</v>
      </c>
      <c r="D45" s="42"/>
      <c r="E45" s="42"/>
      <c r="F45" s="35" t="str">
        <f>F10</f>
        <v>k.ú. Jedovnice</v>
      </c>
      <c r="G45" s="42"/>
      <c r="H45" s="42"/>
      <c r="I45" s="115" t="s">
        <v>25</v>
      </c>
      <c r="J45" s="116" t="str">
        <f>IF(J10="","",J10)</f>
        <v>6.2.2017</v>
      </c>
      <c r="K45" s="45"/>
    </row>
    <row r="46" spans="2:11" s="1" customFormat="1" ht="6.95" customHeight="1">
      <c r="B46" s="41"/>
      <c r="C46" s="42"/>
      <c r="D46" s="42"/>
      <c r="E46" s="42"/>
      <c r="F46" s="42"/>
      <c r="G46" s="42"/>
      <c r="H46" s="42"/>
      <c r="I46" s="114"/>
      <c r="J46" s="42"/>
      <c r="K46" s="45"/>
    </row>
    <row r="47" spans="2:11" s="1" customFormat="1">
      <c r="B47" s="41"/>
      <c r="C47" s="37" t="s">
        <v>27</v>
      </c>
      <c r="D47" s="42"/>
      <c r="E47" s="42"/>
      <c r="F47" s="35" t="str">
        <f>E13</f>
        <v>ŠLP Masarykův les Křtiny</v>
      </c>
      <c r="G47" s="42"/>
      <c r="H47" s="42"/>
      <c r="I47" s="115" t="s">
        <v>33</v>
      </c>
      <c r="J47" s="35" t="str">
        <f>E19</f>
        <v>Regioprojekt Brno, s.r.o</v>
      </c>
      <c r="K47" s="45"/>
    </row>
    <row r="48" spans="2:11" s="1" customFormat="1" ht="14.45" customHeight="1">
      <c r="B48" s="41"/>
      <c r="C48" s="37" t="s">
        <v>31</v>
      </c>
      <c r="D48" s="42"/>
      <c r="E48" s="42"/>
      <c r="F48" s="35" t="str">
        <f>IF(E16="","",E16)</f>
        <v/>
      </c>
      <c r="G48" s="42"/>
      <c r="H48" s="42"/>
      <c r="I48" s="114"/>
      <c r="J48" s="42"/>
      <c r="K48" s="45"/>
    </row>
    <row r="49" spans="2:47" s="1" customFormat="1" ht="10.35" customHeight="1">
      <c r="B49" s="41"/>
      <c r="C49" s="42"/>
      <c r="D49" s="42"/>
      <c r="E49" s="42"/>
      <c r="F49" s="42"/>
      <c r="G49" s="42"/>
      <c r="H49" s="42"/>
      <c r="I49" s="114"/>
      <c r="J49" s="42"/>
      <c r="K49" s="45"/>
    </row>
    <row r="50" spans="2:47" s="1" customFormat="1" ht="29.25" customHeight="1">
      <c r="B50" s="41"/>
      <c r="C50" s="140" t="s">
        <v>123</v>
      </c>
      <c r="D50" s="128"/>
      <c r="E50" s="128"/>
      <c r="F50" s="128"/>
      <c r="G50" s="128"/>
      <c r="H50" s="128"/>
      <c r="I50" s="141"/>
      <c r="J50" s="142" t="s">
        <v>124</v>
      </c>
      <c r="K50" s="143"/>
    </row>
    <row r="51" spans="2:47" s="1" customFormat="1" ht="10.35" customHeight="1">
      <c r="B51" s="41"/>
      <c r="C51" s="42"/>
      <c r="D51" s="42"/>
      <c r="E51" s="42"/>
      <c r="F51" s="42"/>
      <c r="G51" s="42"/>
      <c r="H51" s="42"/>
      <c r="I51" s="114"/>
      <c r="J51" s="42"/>
      <c r="K51" s="45"/>
    </row>
    <row r="52" spans="2:47" s="1" customFormat="1" ht="29.25" customHeight="1">
      <c r="B52" s="41"/>
      <c r="C52" s="144" t="s">
        <v>125</v>
      </c>
      <c r="D52" s="42"/>
      <c r="E52" s="42"/>
      <c r="F52" s="42"/>
      <c r="G52" s="42"/>
      <c r="H52" s="42"/>
      <c r="I52" s="114"/>
      <c r="J52" s="124">
        <f>J81</f>
        <v>0</v>
      </c>
      <c r="K52" s="45"/>
      <c r="AU52" s="24" t="s">
        <v>126</v>
      </c>
    </row>
    <row r="53" spans="2:47" s="7" customFormat="1" ht="24.95" customHeight="1">
      <c r="B53" s="145"/>
      <c r="C53" s="146"/>
      <c r="D53" s="147" t="s">
        <v>127</v>
      </c>
      <c r="E53" s="148"/>
      <c r="F53" s="148"/>
      <c r="G53" s="148"/>
      <c r="H53" s="148"/>
      <c r="I53" s="149"/>
      <c r="J53" s="150">
        <f>J82</f>
        <v>0</v>
      </c>
      <c r="K53" s="151"/>
    </row>
    <row r="54" spans="2:47" s="8" customFormat="1" ht="19.899999999999999" customHeight="1">
      <c r="B54" s="152"/>
      <c r="C54" s="153"/>
      <c r="D54" s="154" t="s">
        <v>128</v>
      </c>
      <c r="E54" s="155"/>
      <c r="F54" s="155"/>
      <c r="G54" s="155"/>
      <c r="H54" s="155"/>
      <c r="I54" s="156"/>
      <c r="J54" s="157">
        <f>J83</f>
        <v>0</v>
      </c>
      <c r="K54" s="158"/>
    </row>
    <row r="55" spans="2:47" s="8" customFormat="1" ht="19.899999999999999" customHeight="1">
      <c r="B55" s="152"/>
      <c r="C55" s="153"/>
      <c r="D55" s="154" t="s">
        <v>129</v>
      </c>
      <c r="E55" s="155"/>
      <c r="F55" s="155"/>
      <c r="G55" s="155"/>
      <c r="H55" s="155"/>
      <c r="I55" s="156"/>
      <c r="J55" s="157">
        <f>J274</f>
        <v>0</v>
      </c>
      <c r="K55" s="158"/>
    </row>
    <row r="56" spans="2:47" s="8" customFormat="1" ht="19.899999999999999" customHeight="1">
      <c r="B56" s="152"/>
      <c r="C56" s="153"/>
      <c r="D56" s="154" t="s">
        <v>130</v>
      </c>
      <c r="E56" s="155"/>
      <c r="F56" s="155"/>
      <c r="G56" s="155"/>
      <c r="H56" s="155"/>
      <c r="I56" s="156"/>
      <c r="J56" s="157">
        <f>J314</f>
        <v>0</v>
      </c>
      <c r="K56" s="158"/>
    </row>
    <row r="57" spans="2:47" s="8" customFormat="1" ht="19.899999999999999" customHeight="1">
      <c r="B57" s="152"/>
      <c r="C57" s="153"/>
      <c r="D57" s="154" t="s">
        <v>131</v>
      </c>
      <c r="E57" s="155"/>
      <c r="F57" s="155"/>
      <c r="G57" s="155"/>
      <c r="H57" s="155"/>
      <c r="I57" s="156"/>
      <c r="J57" s="157">
        <f>J332</f>
        <v>0</v>
      </c>
      <c r="K57" s="158"/>
    </row>
    <row r="58" spans="2:47" s="8" customFormat="1" ht="19.899999999999999" customHeight="1">
      <c r="B58" s="152"/>
      <c r="C58" s="153"/>
      <c r="D58" s="154" t="s">
        <v>132</v>
      </c>
      <c r="E58" s="155"/>
      <c r="F58" s="155"/>
      <c r="G58" s="155"/>
      <c r="H58" s="155"/>
      <c r="I58" s="156"/>
      <c r="J58" s="157">
        <f>J425</f>
        <v>0</v>
      </c>
      <c r="K58" s="158"/>
    </row>
    <row r="59" spans="2:47" s="8" customFormat="1" ht="19.899999999999999" customHeight="1">
      <c r="B59" s="152"/>
      <c r="C59" s="153"/>
      <c r="D59" s="154" t="s">
        <v>133</v>
      </c>
      <c r="E59" s="155"/>
      <c r="F59" s="155"/>
      <c r="G59" s="155"/>
      <c r="H59" s="155"/>
      <c r="I59" s="156"/>
      <c r="J59" s="157">
        <f>J586</f>
        <v>0</v>
      </c>
      <c r="K59" s="158"/>
    </row>
    <row r="60" spans="2:47" s="7" customFormat="1" ht="24.95" customHeight="1">
      <c r="B60" s="145"/>
      <c r="C60" s="146"/>
      <c r="D60" s="147" t="s">
        <v>134</v>
      </c>
      <c r="E60" s="148"/>
      <c r="F60" s="148"/>
      <c r="G60" s="148"/>
      <c r="H60" s="148"/>
      <c r="I60" s="149"/>
      <c r="J60" s="150">
        <f>J594</f>
        <v>0</v>
      </c>
      <c r="K60" s="151"/>
    </row>
    <row r="61" spans="2:47" s="8" customFormat="1" ht="19.899999999999999" customHeight="1">
      <c r="B61" s="152"/>
      <c r="C61" s="153"/>
      <c r="D61" s="154" t="s">
        <v>135</v>
      </c>
      <c r="E61" s="155"/>
      <c r="F61" s="155"/>
      <c r="G61" s="155"/>
      <c r="H61" s="155"/>
      <c r="I61" s="156"/>
      <c r="J61" s="157">
        <f>J595</f>
        <v>0</v>
      </c>
      <c r="K61" s="158"/>
    </row>
    <row r="62" spans="2:47" s="8" customFormat="1" ht="14.85" customHeight="1">
      <c r="B62" s="152"/>
      <c r="C62" s="153"/>
      <c r="D62" s="154" t="s">
        <v>136</v>
      </c>
      <c r="E62" s="155"/>
      <c r="F62" s="155"/>
      <c r="G62" s="155"/>
      <c r="H62" s="155"/>
      <c r="I62" s="156"/>
      <c r="J62" s="157">
        <f>J605</f>
        <v>0</v>
      </c>
      <c r="K62" s="158"/>
    </row>
    <row r="63" spans="2:47" s="8" customFormat="1" ht="14.85" customHeight="1">
      <c r="B63" s="152"/>
      <c r="C63" s="153"/>
      <c r="D63" s="154" t="s">
        <v>137</v>
      </c>
      <c r="E63" s="155"/>
      <c r="F63" s="155"/>
      <c r="G63" s="155"/>
      <c r="H63" s="155"/>
      <c r="I63" s="156"/>
      <c r="J63" s="157">
        <f>J623</f>
        <v>0</v>
      </c>
      <c r="K63" s="158"/>
    </row>
    <row r="64" spans="2:47" s="1" customFormat="1" ht="21.75" customHeight="1">
      <c r="B64" s="41"/>
      <c r="C64" s="42"/>
      <c r="D64" s="42"/>
      <c r="E64" s="42"/>
      <c r="F64" s="42"/>
      <c r="G64" s="42"/>
      <c r="H64" s="42"/>
      <c r="I64" s="114"/>
      <c r="J64" s="42"/>
      <c r="K64" s="45"/>
    </row>
    <row r="65" spans="2:20" s="1" customFormat="1" ht="6.95" customHeight="1">
      <c r="B65" s="56"/>
      <c r="C65" s="57"/>
      <c r="D65" s="57"/>
      <c r="E65" s="57"/>
      <c r="F65" s="57"/>
      <c r="G65" s="57"/>
      <c r="H65" s="57"/>
      <c r="I65" s="135"/>
      <c r="J65" s="57"/>
      <c r="K65" s="58"/>
    </row>
    <row r="69" spans="2:20" s="1" customFormat="1" ht="6.95" customHeight="1">
      <c r="B69" s="59"/>
      <c r="C69" s="60"/>
      <c r="D69" s="60"/>
      <c r="E69" s="60"/>
      <c r="F69" s="60"/>
      <c r="G69" s="60"/>
      <c r="H69" s="60"/>
      <c r="I69" s="138"/>
      <c r="J69" s="60"/>
      <c r="K69" s="60"/>
      <c r="L69" s="61"/>
    </row>
    <row r="70" spans="2:20" s="1" customFormat="1" ht="36.950000000000003" customHeight="1">
      <c r="B70" s="41"/>
      <c r="C70" s="62" t="s">
        <v>138</v>
      </c>
      <c r="D70" s="63"/>
      <c r="E70" s="63"/>
      <c r="F70" s="63"/>
      <c r="G70" s="63"/>
      <c r="H70" s="63"/>
      <c r="I70" s="159"/>
      <c r="J70" s="63"/>
      <c r="K70" s="63"/>
      <c r="L70" s="61"/>
    </row>
    <row r="71" spans="2:20" s="1" customFormat="1" ht="6.95" customHeight="1">
      <c r="B71" s="41"/>
      <c r="C71" s="63"/>
      <c r="D71" s="63"/>
      <c r="E71" s="63"/>
      <c r="F71" s="63"/>
      <c r="G71" s="63"/>
      <c r="H71" s="63"/>
      <c r="I71" s="159"/>
      <c r="J71" s="63"/>
      <c r="K71" s="63"/>
      <c r="L71" s="61"/>
    </row>
    <row r="72" spans="2:20" s="1" customFormat="1" ht="14.45" customHeight="1">
      <c r="B72" s="41"/>
      <c r="C72" s="65" t="s">
        <v>18</v>
      </c>
      <c r="D72" s="63"/>
      <c r="E72" s="63"/>
      <c r="F72" s="63"/>
      <c r="G72" s="63"/>
      <c r="H72" s="63"/>
      <c r="I72" s="159"/>
      <c r="J72" s="63"/>
      <c r="K72" s="63"/>
      <c r="L72" s="61"/>
    </row>
    <row r="73" spans="2:20" s="1" customFormat="1" ht="23.25" customHeight="1">
      <c r="B73" s="41"/>
      <c r="C73" s="63"/>
      <c r="D73" s="63"/>
      <c r="E73" s="365" t="str">
        <f>E7</f>
        <v>Oprava části cyklotrasy č. 507 - Šibrnka II. etapa</v>
      </c>
      <c r="F73" s="387"/>
      <c r="G73" s="387"/>
      <c r="H73" s="387"/>
      <c r="I73" s="159"/>
      <c r="J73" s="63"/>
      <c r="K73" s="63"/>
      <c r="L73" s="61"/>
    </row>
    <row r="74" spans="2:20" s="1" customFormat="1" ht="6.95" customHeight="1">
      <c r="B74" s="41"/>
      <c r="C74" s="63"/>
      <c r="D74" s="63"/>
      <c r="E74" s="63"/>
      <c r="F74" s="63"/>
      <c r="G74" s="63"/>
      <c r="H74" s="63"/>
      <c r="I74" s="159"/>
      <c r="J74" s="63"/>
      <c r="K74" s="63"/>
      <c r="L74" s="61"/>
    </row>
    <row r="75" spans="2:20" s="1" customFormat="1" ht="18" customHeight="1">
      <c r="B75" s="41"/>
      <c r="C75" s="65" t="s">
        <v>23</v>
      </c>
      <c r="D75" s="63"/>
      <c r="E75" s="63"/>
      <c r="F75" s="160" t="str">
        <f>F10</f>
        <v>k.ú. Jedovnice</v>
      </c>
      <c r="G75" s="63"/>
      <c r="H75" s="63"/>
      <c r="I75" s="161" t="s">
        <v>25</v>
      </c>
      <c r="J75" s="73" t="str">
        <f>IF(J10="","",J10)</f>
        <v>6.2.2017</v>
      </c>
      <c r="K75" s="63"/>
      <c r="L75" s="61"/>
    </row>
    <row r="76" spans="2:20" s="1" customFormat="1" ht="6.95" customHeight="1">
      <c r="B76" s="41"/>
      <c r="C76" s="63"/>
      <c r="D76" s="63"/>
      <c r="E76" s="63"/>
      <c r="F76" s="63"/>
      <c r="G76" s="63"/>
      <c r="H76" s="63"/>
      <c r="I76" s="159"/>
      <c r="J76" s="63"/>
      <c r="K76" s="63"/>
      <c r="L76" s="61"/>
    </row>
    <row r="77" spans="2:20" s="1" customFormat="1">
      <c r="B77" s="41"/>
      <c r="C77" s="65" t="s">
        <v>27</v>
      </c>
      <c r="D77" s="63"/>
      <c r="E77" s="63"/>
      <c r="F77" s="160" t="str">
        <f>E13</f>
        <v>ŠLP Masarykův les Křtiny</v>
      </c>
      <c r="G77" s="63"/>
      <c r="H77" s="63"/>
      <c r="I77" s="161" t="s">
        <v>33</v>
      </c>
      <c r="J77" s="160" t="str">
        <f>E19</f>
        <v>Regioprojekt Brno, s.r.o</v>
      </c>
      <c r="K77" s="63"/>
      <c r="L77" s="61"/>
    </row>
    <row r="78" spans="2:20" s="1" customFormat="1" ht="14.45" customHeight="1">
      <c r="B78" s="41"/>
      <c r="C78" s="65" t="s">
        <v>31</v>
      </c>
      <c r="D78" s="63"/>
      <c r="E78" s="63"/>
      <c r="F78" s="160" t="str">
        <f>IF(E16="","",E16)</f>
        <v/>
      </c>
      <c r="G78" s="63"/>
      <c r="H78" s="63"/>
      <c r="I78" s="159"/>
      <c r="J78" s="63"/>
      <c r="K78" s="63"/>
      <c r="L78" s="61"/>
    </row>
    <row r="79" spans="2:20" s="1" customFormat="1" ht="10.35" customHeight="1">
      <c r="B79" s="41"/>
      <c r="C79" s="63"/>
      <c r="D79" s="63"/>
      <c r="E79" s="63"/>
      <c r="F79" s="63"/>
      <c r="G79" s="63"/>
      <c r="H79" s="63"/>
      <c r="I79" s="159"/>
      <c r="J79" s="63"/>
      <c r="K79" s="63"/>
      <c r="L79" s="61"/>
    </row>
    <row r="80" spans="2:20" s="9" customFormat="1" ht="29.25" customHeight="1">
      <c r="B80" s="162"/>
      <c r="C80" s="163" t="s">
        <v>139</v>
      </c>
      <c r="D80" s="164" t="s">
        <v>58</v>
      </c>
      <c r="E80" s="164" t="s">
        <v>54</v>
      </c>
      <c r="F80" s="164" t="s">
        <v>140</v>
      </c>
      <c r="G80" s="164" t="s">
        <v>141</v>
      </c>
      <c r="H80" s="164" t="s">
        <v>142</v>
      </c>
      <c r="I80" s="165" t="s">
        <v>143</v>
      </c>
      <c r="J80" s="164" t="s">
        <v>124</v>
      </c>
      <c r="K80" s="166" t="s">
        <v>144</v>
      </c>
      <c r="L80" s="167"/>
      <c r="M80" s="81" t="s">
        <v>145</v>
      </c>
      <c r="N80" s="82" t="s">
        <v>43</v>
      </c>
      <c r="O80" s="82" t="s">
        <v>146</v>
      </c>
      <c r="P80" s="82" t="s">
        <v>147</v>
      </c>
      <c r="Q80" s="82" t="s">
        <v>148</v>
      </c>
      <c r="R80" s="82" t="s">
        <v>149</v>
      </c>
      <c r="S80" s="82" t="s">
        <v>150</v>
      </c>
      <c r="T80" s="83" t="s">
        <v>151</v>
      </c>
    </row>
    <row r="81" spans="2:65" s="1" customFormat="1" ht="29.25" customHeight="1">
      <c r="B81" s="41"/>
      <c r="C81" s="87" t="s">
        <v>125</v>
      </c>
      <c r="D81" s="63"/>
      <c r="E81" s="63"/>
      <c r="F81" s="63"/>
      <c r="G81" s="63"/>
      <c r="H81" s="63"/>
      <c r="I81" s="159"/>
      <c r="J81" s="168">
        <f>BK81</f>
        <v>0</v>
      </c>
      <c r="K81" s="63"/>
      <c r="L81" s="61"/>
      <c r="M81" s="84"/>
      <c r="N81" s="85"/>
      <c r="O81" s="85"/>
      <c r="P81" s="169">
        <f>P82+P594</f>
        <v>0</v>
      </c>
      <c r="Q81" s="85"/>
      <c r="R81" s="169">
        <f>R82+R594</f>
        <v>2285.8451975163202</v>
      </c>
      <c r="S81" s="85"/>
      <c r="T81" s="170">
        <f>T82+T594</f>
        <v>731.86500000000001</v>
      </c>
      <c r="AT81" s="24" t="s">
        <v>72</v>
      </c>
      <c r="AU81" s="24" t="s">
        <v>126</v>
      </c>
      <c r="BK81" s="171">
        <f>BK82+BK594</f>
        <v>0</v>
      </c>
    </row>
    <row r="82" spans="2:65" s="10" customFormat="1" ht="37.35" customHeight="1">
      <c r="B82" s="172"/>
      <c r="C82" s="173"/>
      <c r="D82" s="174" t="s">
        <v>72</v>
      </c>
      <c r="E82" s="175" t="s">
        <v>152</v>
      </c>
      <c r="F82" s="175" t="s">
        <v>153</v>
      </c>
      <c r="G82" s="173"/>
      <c r="H82" s="173"/>
      <c r="I82" s="176"/>
      <c r="J82" s="177">
        <f>BK82</f>
        <v>0</v>
      </c>
      <c r="K82" s="173"/>
      <c r="L82" s="178"/>
      <c r="M82" s="179"/>
      <c r="N82" s="180"/>
      <c r="O82" s="180"/>
      <c r="P82" s="181">
        <f>P83+P274+P314+P332+P425+P586</f>
        <v>0</v>
      </c>
      <c r="Q82" s="180"/>
      <c r="R82" s="181">
        <f>R83+R274+R314+R332+R425+R586</f>
        <v>2285.8451975163202</v>
      </c>
      <c r="S82" s="180"/>
      <c r="T82" s="182">
        <f>T83+T274+T314+T332+T425+T586</f>
        <v>731.86500000000001</v>
      </c>
      <c r="AR82" s="183" t="s">
        <v>78</v>
      </c>
      <c r="AT82" s="184" t="s">
        <v>72</v>
      </c>
      <c r="AU82" s="184" t="s">
        <v>73</v>
      </c>
      <c r="AY82" s="183" t="s">
        <v>154</v>
      </c>
      <c r="BK82" s="185">
        <f>BK83+BK274+BK314+BK332+BK425+BK586</f>
        <v>0</v>
      </c>
    </row>
    <row r="83" spans="2:65" s="10" customFormat="1" ht="19.899999999999999" customHeight="1">
      <c r="B83" s="172"/>
      <c r="C83" s="173"/>
      <c r="D83" s="186" t="s">
        <v>72</v>
      </c>
      <c r="E83" s="187" t="s">
        <v>78</v>
      </c>
      <c r="F83" s="187" t="s">
        <v>155</v>
      </c>
      <c r="G83" s="173"/>
      <c r="H83" s="173"/>
      <c r="I83" s="176"/>
      <c r="J83" s="188">
        <f>BK83</f>
        <v>0</v>
      </c>
      <c r="K83" s="173"/>
      <c r="L83" s="178"/>
      <c r="M83" s="179"/>
      <c r="N83" s="180"/>
      <c r="O83" s="180"/>
      <c r="P83" s="181">
        <f>SUM(P84:P273)</f>
        <v>0</v>
      </c>
      <c r="Q83" s="180"/>
      <c r="R83" s="181">
        <f>SUM(R84:R273)</f>
        <v>5.1000000000000004E-3</v>
      </c>
      <c r="S83" s="180"/>
      <c r="T83" s="182">
        <f>SUM(T84:T273)</f>
        <v>0</v>
      </c>
      <c r="AR83" s="183" t="s">
        <v>78</v>
      </c>
      <c r="AT83" s="184" t="s">
        <v>72</v>
      </c>
      <c r="AU83" s="184" t="s">
        <v>78</v>
      </c>
      <c r="AY83" s="183" t="s">
        <v>154</v>
      </c>
      <c r="BK83" s="185">
        <f>SUM(BK84:BK273)</f>
        <v>0</v>
      </c>
    </row>
    <row r="84" spans="2:65" s="1" customFormat="1" ht="31.5" customHeight="1">
      <c r="B84" s="41"/>
      <c r="C84" s="189" t="s">
        <v>78</v>
      </c>
      <c r="D84" s="189" t="s">
        <v>156</v>
      </c>
      <c r="E84" s="190" t="s">
        <v>157</v>
      </c>
      <c r="F84" s="191" t="s">
        <v>158</v>
      </c>
      <c r="G84" s="192" t="s">
        <v>87</v>
      </c>
      <c r="H84" s="193">
        <v>7387.05</v>
      </c>
      <c r="I84" s="194"/>
      <c r="J84" s="195">
        <f>ROUND(I84*H84,2)</f>
        <v>0</v>
      </c>
      <c r="K84" s="191" t="s">
        <v>159</v>
      </c>
      <c r="L84" s="61"/>
      <c r="M84" s="196" t="s">
        <v>21</v>
      </c>
      <c r="N84" s="197" t="s">
        <v>44</v>
      </c>
      <c r="O84" s="42"/>
      <c r="P84" s="198">
        <f>O84*H84</f>
        <v>0</v>
      </c>
      <c r="Q84" s="198">
        <v>0</v>
      </c>
      <c r="R84" s="198">
        <f>Q84*H84</f>
        <v>0</v>
      </c>
      <c r="S84" s="198">
        <v>0</v>
      </c>
      <c r="T84" s="199">
        <f>S84*H84</f>
        <v>0</v>
      </c>
      <c r="AR84" s="24" t="s">
        <v>160</v>
      </c>
      <c r="AT84" s="24" t="s">
        <v>156</v>
      </c>
      <c r="AU84" s="24" t="s">
        <v>89</v>
      </c>
      <c r="AY84" s="24" t="s">
        <v>154</v>
      </c>
      <c r="BE84" s="200">
        <f>IF(N84="základní",J84,0)</f>
        <v>0</v>
      </c>
      <c r="BF84" s="200">
        <f>IF(N84="snížená",J84,0)</f>
        <v>0</v>
      </c>
      <c r="BG84" s="200">
        <f>IF(N84="zákl. přenesená",J84,0)</f>
        <v>0</v>
      </c>
      <c r="BH84" s="200">
        <f>IF(N84="sníž. přenesená",J84,0)</f>
        <v>0</v>
      </c>
      <c r="BI84" s="200">
        <f>IF(N84="nulová",J84,0)</f>
        <v>0</v>
      </c>
      <c r="BJ84" s="24" t="s">
        <v>78</v>
      </c>
      <c r="BK84" s="200">
        <f>ROUND(I84*H84,2)</f>
        <v>0</v>
      </c>
      <c r="BL84" s="24" t="s">
        <v>160</v>
      </c>
      <c r="BM84" s="24" t="s">
        <v>161</v>
      </c>
    </row>
    <row r="85" spans="2:65" s="1" customFormat="1" ht="54">
      <c r="B85" s="41"/>
      <c r="C85" s="63"/>
      <c r="D85" s="201" t="s">
        <v>162</v>
      </c>
      <c r="E85" s="63"/>
      <c r="F85" s="202" t="s">
        <v>163</v>
      </c>
      <c r="G85" s="63"/>
      <c r="H85" s="63"/>
      <c r="I85" s="159"/>
      <c r="J85" s="63"/>
      <c r="K85" s="63"/>
      <c r="L85" s="61"/>
      <c r="M85" s="203"/>
      <c r="N85" s="42"/>
      <c r="O85" s="42"/>
      <c r="P85" s="42"/>
      <c r="Q85" s="42"/>
      <c r="R85" s="42"/>
      <c r="S85" s="42"/>
      <c r="T85" s="78"/>
      <c r="AT85" s="24" t="s">
        <v>162</v>
      </c>
      <c r="AU85" s="24" t="s">
        <v>89</v>
      </c>
    </row>
    <row r="86" spans="2:65" s="11" customFormat="1" ht="13.5">
      <c r="B86" s="204"/>
      <c r="C86" s="205"/>
      <c r="D86" s="201" t="s">
        <v>164</v>
      </c>
      <c r="E86" s="206" t="s">
        <v>21</v>
      </c>
      <c r="F86" s="207" t="s">
        <v>165</v>
      </c>
      <c r="G86" s="205"/>
      <c r="H86" s="208">
        <v>7387.05</v>
      </c>
      <c r="I86" s="209"/>
      <c r="J86" s="205"/>
      <c r="K86" s="205"/>
      <c r="L86" s="210"/>
      <c r="M86" s="211"/>
      <c r="N86" s="212"/>
      <c r="O86" s="212"/>
      <c r="P86" s="212"/>
      <c r="Q86" s="212"/>
      <c r="R86" s="212"/>
      <c r="S86" s="212"/>
      <c r="T86" s="213"/>
      <c r="AT86" s="214" t="s">
        <v>164</v>
      </c>
      <c r="AU86" s="214" t="s">
        <v>89</v>
      </c>
      <c r="AV86" s="11" t="s">
        <v>89</v>
      </c>
      <c r="AW86" s="11" t="s">
        <v>37</v>
      </c>
      <c r="AX86" s="11" t="s">
        <v>73</v>
      </c>
      <c r="AY86" s="214" t="s">
        <v>154</v>
      </c>
    </row>
    <row r="87" spans="2:65" s="12" customFormat="1" ht="13.5">
      <c r="B87" s="215"/>
      <c r="C87" s="216"/>
      <c r="D87" s="201" t="s">
        <v>164</v>
      </c>
      <c r="E87" s="217" t="s">
        <v>21</v>
      </c>
      <c r="F87" s="218" t="s">
        <v>166</v>
      </c>
      <c r="G87" s="216"/>
      <c r="H87" s="219">
        <v>7387.05</v>
      </c>
      <c r="I87" s="220"/>
      <c r="J87" s="216"/>
      <c r="K87" s="216"/>
      <c r="L87" s="221"/>
      <c r="M87" s="222"/>
      <c r="N87" s="223"/>
      <c r="O87" s="223"/>
      <c r="P87" s="223"/>
      <c r="Q87" s="223"/>
      <c r="R87" s="223"/>
      <c r="S87" s="223"/>
      <c r="T87" s="224"/>
      <c r="AT87" s="225" t="s">
        <v>164</v>
      </c>
      <c r="AU87" s="225" t="s">
        <v>89</v>
      </c>
      <c r="AV87" s="12" t="s">
        <v>167</v>
      </c>
      <c r="AW87" s="12" t="s">
        <v>37</v>
      </c>
      <c r="AX87" s="12" t="s">
        <v>73</v>
      </c>
      <c r="AY87" s="225" t="s">
        <v>154</v>
      </c>
    </row>
    <row r="88" spans="2:65" s="13" customFormat="1" ht="13.5">
      <c r="B88" s="226"/>
      <c r="C88" s="227"/>
      <c r="D88" s="228" t="s">
        <v>164</v>
      </c>
      <c r="E88" s="229" t="s">
        <v>85</v>
      </c>
      <c r="F88" s="230" t="s">
        <v>168</v>
      </c>
      <c r="G88" s="227"/>
      <c r="H88" s="231">
        <v>7387.05</v>
      </c>
      <c r="I88" s="232"/>
      <c r="J88" s="227"/>
      <c r="K88" s="227"/>
      <c r="L88" s="233"/>
      <c r="M88" s="234"/>
      <c r="N88" s="235"/>
      <c r="O88" s="235"/>
      <c r="P88" s="235"/>
      <c r="Q88" s="235"/>
      <c r="R88" s="235"/>
      <c r="S88" s="235"/>
      <c r="T88" s="236"/>
      <c r="AT88" s="237" t="s">
        <v>164</v>
      </c>
      <c r="AU88" s="237" t="s">
        <v>89</v>
      </c>
      <c r="AV88" s="13" t="s">
        <v>160</v>
      </c>
      <c r="AW88" s="13" t="s">
        <v>37</v>
      </c>
      <c r="AX88" s="13" t="s">
        <v>78</v>
      </c>
      <c r="AY88" s="237" t="s">
        <v>154</v>
      </c>
    </row>
    <row r="89" spans="2:65" s="1" customFormat="1" ht="31.5" customHeight="1">
      <c r="B89" s="41"/>
      <c r="C89" s="189" t="s">
        <v>89</v>
      </c>
      <c r="D89" s="189" t="s">
        <v>156</v>
      </c>
      <c r="E89" s="190" t="s">
        <v>169</v>
      </c>
      <c r="F89" s="191" t="s">
        <v>170</v>
      </c>
      <c r="G89" s="192" t="s">
        <v>92</v>
      </c>
      <c r="H89" s="193">
        <v>257.35000000000002</v>
      </c>
      <c r="I89" s="194"/>
      <c r="J89" s="195">
        <f>ROUND(I89*H89,2)</f>
        <v>0</v>
      </c>
      <c r="K89" s="191" t="s">
        <v>159</v>
      </c>
      <c r="L89" s="61"/>
      <c r="M89" s="196" t="s">
        <v>21</v>
      </c>
      <c r="N89" s="197" t="s">
        <v>44</v>
      </c>
      <c r="O89" s="42"/>
      <c r="P89" s="198">
        <f>O89*H89</f>
        <v>0</v>
      </c>
      <c r="Q89" s="198">
        <v>0</v>
      </c>
      <c r="R89" s="198">
        <f>Q89*H89</f>
        <v>0</v>
      </c>
      <c r="S89" s="198">
        <v>0</v>
      </c>
      <c r="T89" s="199">
        <f>S89*H89</f>
        <v>0</v>
      </c>
      <c r="AR89" s="24" t="s">
        <v>160</v>
      </c>
      <c r="AT89" s="24" t="s">
        <v>156</v>
      </c>
      <c r="AU89" s="24" t="s">
        <v>89</v>
      </c>
      <c r="AY89" s="24" t="s">
        <v>154</v>
      </c>
      <c r="BE89" s="200">
        <f>IF(N89="základní",J89,0)</f>
        <v>0</v>
      </c>
      <c r="BF89" s="200">
        <f>IF(N89="snížená",J89,0)</f>
        <v>0</v>
      </c>
      <c r="BG89" s="200">
        <f>IF(N89="zákl. přenesená",J89,0)</f>
        <v>0</v>
      </c>
      <c r="BH89" s="200">
        <f>IF(N89="sníž. přenesená",J89,0)</f>
        <v>0</v>
      </c>
      <c r="BI89" s="200">
        <f>IF(N89="nulová",J89,0)</f>
        <v>0</v>
      </c>
      <c r="BJ89" s="24" t="s">
        <v>78</v>
      </c>
      <c r="BK89" s="200">
        <f>ROUND(I89*H89,2)</f>
        <v>0</v>
      </c>
      <c r="BL89" s="24" t="s">
        <v>160</v>
      </c>
      <c r="BM89" s="24" t="s">
        <v>171</v>
      </c>
    </row>
    <row r="90" spans="2:65" s="1" customFormat="1" ht="94.5">
      <c r="B90" s="41"/>
      <c r="C90" s="63"/>
      <c r="D90" s="201" t="s">
        <v>162</v>
      </c>
      <c r="E90" s="63"/>
      <c r="F90" s="202" t="s">
        <v>172</v>
      </c>
      <c r="G90" s="63"/>
      <c r="H90" s="63"/>
      <c r="I90" s="159"/>
      <c r="J90" s="63"/>
      <c r="K90" s="63"/>
      <c r="L90" s="61"/>
      <c r="M90" s="203"/>
      <c r="N90" s="42"/>
      <c r="O90" s="42"/>
      <c r="P90" s="42"/>
      <c r="Q90" s="42"/>
      <c r="R90" s="42"/>
      <c r="S90" s="42"/>
      <c r="T90" s="78"/>
      <c r="AT90" s="24" t="s">
        <v>162</v>
      </c>
      <c r="AU90" s="24" t="s">
        <v>89</v>
      </c>
    </row>
    <row r="91" spans="2:65" s="11" customFormat="1" ht="13.5">
      <c r="B91" s="204"/>
      <c r="C91" s="205"/>
      <c r="D91" s="201" t="s">
        <v>164</v>
      </c>
      <c r="E91" s="206" t="s">
        <v>21</v>
      </c>
      <c r="F91" s="207" t="s">
        <v>173</v>
      </c>
      <c r="G91" s="205"/>
      <c r="H91" s="208">
        <v>252</v>
      </c>
      <c r="I91" s="209"/>
      <c r="J91" s="205"/>
      <c r="K91" s="205"/>
      <c r="L91" s="210"/>
      <c r="M91" s="211"/>
      <c r="N91" s="212"/>
      <c r="O91" s="212"/>
      <c r="P91" s="212"/>
      <c r="Q91" s="212"/>
      <c r="R91" s="212"/>
      <c r="S91" s="212"/>
      <c r="T91" s="213"/>
      <c r="AT91" s="214" t="s">
        <v>164</v>
      </c>
      <c r="AU91" s="214" t="s">
        <v>89</v>
      </c>
      <c r="AV91" s="11" t="s">
        <v>89</v>
      </c>
      <c r="AW91" s="11" t="s">
        <v>37</v>
      </c>
      <c r="AX91" s="11" t="s">
        <v>73</v>
      </c>
      <c r="AY91" s="214" t="s">
        <v>154</v>
      </c>
    </row>
    <row r="92" spans="2:65" s="11" customFormat="1" ht="13.5">
      <c r="B92" s="204"/>
      <c r="C92" s="205"/>
      <c r="D92" s="201" t="s">
        <v>164</v>
      </c>
      <c r="E92" s="206" t="s">
        <v>21</v>
      </c>
      <c r="F92" s="207" t="s">
        <v>174</v>
      </c>
      <c r="G92" s="205"/>
      <c r="H92" s="208">
        <v>142</v>
      </c>
      <c r="I92" s="209"/>
      <c r="J92" s="205"/>
      <c r="K92" s="205"/>
      <c r="L92" s="210"/>
      <c r="M92" s="211"/>
      <c r="N92" s="212"/>
      <c r="O92" s="212"/>
      <c r="P92" s="212"/>
      <c r="Q92" s="212"/>
      <c r="R92" s="212"/>
      <c r="S92" s="212"/>
      <c r="T92" s="213"/>
      <c r="AT92" s="214" t="s">
        <v>164</v>
      </c>
      <c r="AU92" s="214" t="s">
        <v>89</v>
      </c>
      <c r="AV92" s="11" t="s">
        <v>89</v>
      </c>
      <c r="AW92" s="11" t="s">
        <v>37</v>
      </c>
      <c r="AX92" s="11" t="s">
        <v>73</v>
      </c>
      <c r="AY92" s="214" t="s">
        <v>154</v>
      </c>
    </row>
    <row r="93" spans="2:65" s="11" customFormat="1" ht="13.5">
      <c r="B93" s="204"/>
      <c r="C93" s="205"/>
      <c r="D93" s="201" t="s">
        <v>164</v>
      </c>
      <c r="E93" s="206" t="s">
        <v>21</v>
      </c>
      <c r="F93" s="207" t="s">
        <v>175</v>
      </c>
      <c r="G93" s="205"/>
      <c r="H93" s="208">
        <v>93.2</v>
      </c>
      <c r="I93" s="209"/>
      <c r="J93" s="205"/>
      <c r="K93" s="205"/>
      <c r="L93" s="210"/>
      <c r="M93" s="211"/>
      <c r="N93" s="212"/>
      <c r="O93" s="212"/>
      <c r="P93" s="212"/>
      <c r="Q93" s="212"/>
      <c r="R93" s="212"/>
      <c r="S93" s="212"/>
      <c r="T93" s="213"/>
      <c r="AT93" s="214" t="s">
        <v>164</v>
      </c>
      <c r="AU93" s="214" t="s">
        <v>89</v>
      </c>
      <c r="AV93" s="11" t="s">
        <v>89</v>
      </c>
      <c r="AW93" s="11" t="s">
        <v>37</v>
      </c>
      <c r="AX93" s="11" t="s">
        <v>73</v>
      </c>
      <c r="AY93" s="214" t="s">
        <v>154</v>
      </c>
    </row>
    <row r="94" spans="2:65" s="12" customFormat="1" ht="13.5">
      <c r="B94" s="215"/>
      <c r="C94" s="216"/>
      <c r="D94" s="201" t="s">
        <v>164</v>
      </c>
      <c r="E94" s="217" t="s">
        <v>21</v>
      </c>
      <c r="F94" s="218" t="s">
        <v>166</v>
      </c>
      <c r="G94" s="216"/>
      <c r="H94" s="219">
        <v>487.2</v>
      </c>
      <c r="I94" s="220"/>
      <c r="J94" s="216"/>
      <c r="K94" s="216"/>
      <c r="L94" s="221"/>
      <c r="M94" s="222"/>
      <c r="N94" s="223"/>
      <c r="O94" s="223"/>
      <c r="P94" s="223"/>
      <c r="Q94" s="223"/>
      <c r="R94" s="223"/>
      <c r="S94" s="223"/>
      <c r="T94" s="224"/>
      <c r="AT94" s="225" t="s">
        <v>164</v>
      </c>
      <c r="AU94" s="225" t="s">
        <v>89</v>
      </c>
      <c r="AV94" s="12" t="s">
        <v>167</v>
      </c>
      <c r="AW94" s="12" t="s">
        <v>37</v>
      </c>
      <c r="AX94" s="12" t="s">
        <v>73</v>
      </c>
      <c r="AY94" s="225" t="s">
        <v>154</v>
      </c>
    </row>
    <row r="95" spans="2:65" s="11" customFormat="1" ht="13.5">
      <c r="B95" s="204"/>
      <c r="C95" s="205"/>
      <c r="D95" s="201" t="s">
        <v>164</v>
      </c>
      <c r="E95" s="206" t="s">
        <v>21</v>
      </c>
      <c r="F95" s="207" t="s">
        <v>106</v>
      </c>
      <c r="G95" s="205"/>
      <c r="H95" s="208">
        <v>27.5</v>
      </c>
      <c r="I95" s="209"/>
      <c r="J95" s="205"/>
      <c r="K95" s="205"/>
      <c r="L95" s="210"/>
      <c r="M95" s="211"/>
      <c r="N95" s="212"/>
      <c r="O95" s="212"/>
      <c r="P95" s="212"/>
      <c r="Q95" s="212"/>
      <c r="R95" s="212"/>
      <c r="S95" s="212"/>
      <c r="T95" s="213"/>
      <c r="AT95" s="214" t="s">
        <v>164</v>
      </c>
      <c r="AU95" s="214" t="s">
        <v>89</v>
      </c>
      <c r="AV95" s="11" t="s">
        <v>89</v>
      </c>
      <c r="AW95" s="11" t="s">
        <v>37</v>
      </c>
      <c r="AX95" s="11" t="s">
        <v>73</v>
      </c>
      <c r="AY95" s="214" t="s">
        <v>154</v>
      </c>
    </row>
    <row r="96" spans="2:65" s="12" customFormat="1" ht="13.5">
      <c r="B96" s="215"/>
      <c r="C96" s="216"/>
      <c r="D96" s="201" t="s">
        <v>164</v>
      </c>
      <c r="E96" s="217" t="s">
        <v>21</v>
      </c>
      <c r="F96" s="218" t="s">
        <v>166</v>
      </c>
      <c r="G96" s="216"/>
      <c r="H96" s="219">
        <v>27.5</v>
      </c>
      <c r="I96" s="220"/>
      <c r="J96" s="216"/>
      <c r="K96" s="216"/>
      <c r="L96" s="221"/>
      <c r="M96" s="222"/>
      <c r="N96" s="223"/>
      <c r="O96" s="223"/>
      <c r="P96" s="223"/>
      <c r="Q96" s="223"/>
      <c r="R96" s="223"/>
      <c r="S96" s="223"/>
      <c r="T96" s="224"/>
      <c r="AT96" s="225" t="s">
        <v>164</v>
      </c>
      <c r="AU96" s="225" t="s">
        <v>89</v>
      </c>
      <c r="AV96" s="12" t="s">
        <v>167</v>
      </c>
      <c r="AW96" s="12" t="s">
        <v>37</v>
      </c>
      <c r="AX96" s="12" t="s">
        <v>73</v>
      </c>
      <c r="AY96" s="225" t="s">
        <v>154</v>
      </c>
    </row>
    <row r="97" spans="2:65" s="13" customFormat="1" ht="13.5">
      <c r="B97" s="226"/>
      <c r="C97" s="227"/>
      <c r="D97" s="201" t="s">
        <v>164</v>
      </c>
      <c r="E97" s="238" t="s">
        <v>90</v>
      </c>
      <c r="F97" s="239" t="s">
        <v>176</v>
      </c>
      <c r="G97" s="227"/>
      <c r="H97" s="240">
        <v>514.70000000000005</v>
      </c>
      <c r="I97" s="232"/>
      <c r="J97" s="227"/>
      <c r="K97" s="227"/>
      <c r="L97" s="233"/>
      <c r="M97" s="234"/>
      <c r="N97" s="235"/>
      <c r="O97" s="235"/>
      <c r="P97" s="235"/>
      <c r="Q97" s="235"/>
      <c r="R97" s="235"/>
      <c r="S97" s="235"/>
      <c r="T97" s="236"/>
      <c r="AT97" s="237" t="s">
        <v>164</v>
      </c>
      <c r="AU97" s="237" t="s">
        <v>89</v>
      </c>
      <c r="AV97" s="13" t="s">
        <v>160</v>
      </c>
      <c r="AW97" s="13" t="s">
        <v>37</v>
      </c>
      <c r="AX97" s="13" t="s">
        <v>78</v>
      </c>
      <c r="AY97" s="237" t="s">
        <v>154</v>
      </c>
    </row>
    <row r="98" spans="2:65" s="11" customFormat="1" ht="13.5">
      <c r="B98" s="204"/>
      <c r="C98" s="205"/>
      <c r="D98" s="228" t="s">
        <v>164</v>
      </c>
      <c r="E98" s="205"/>
      <c r="F98" s="241" t="s">
        <v>177</v>
      </c>
      <c r="G98" s="205"/>
      <c r="H98" s="242">
        <v>257.35000000000002</v>
      </c>
      <c r="I98" s="209"/>
      <c r="J98" s="205"/>
      <c r="K98" s="205"/>
      <c r="L98" s="210"/>
      <c r="M98" s="211"/>
      <c r="N98" s="212"/>
      <c r="O98" s="212"/>
      <c r="P98" s="212"/>
      <c r="Q98" s="212"/>
      <c r="R98" s="212"/>
      <c r="S98" s="212"/>
      <c r="T98" s="213"/>
      <c r="AT98" s="214" t="s">
        <v>164</v>
      </c>
      <c r="AU98" s="214" t="s">
        <v>89</v>
      </c>
      <c r="AV98" s="11" t="s">
        <v>89</v>
      </c>
      <c r="AW98" s="11" t="s">
        <v>6</v>
      </c>
      <c r="AX98" s="11" t="s">
        <v>78</v>
      </c>
      <c r="AY98" s="214" t="s">
        <v>154</v>
      </c>
    </row>
    <row r="99" spans="2:65" s="1" customFormat="1" ht="44.25" customHeight="1">
      <c r="B99" s="41"/>
      <c r="C99" s="189" t="s">
        <v>167</v>
      </c>
      <c r="D99" s="189" t="s">
        <v>156</v>
      </c>
      <c r="E99" s="190" t="s">
        <v>178</v>
      </c>
      <c r="F99" s="191" t="s">
        <v>179</v>
      </c>
      <c r="G99" s="192" t="s">
        <v>92</v>
      </c>
      <c r="H99" s="193">
        <v>51.47</v>
      </c>
      <c r="I99" s="194"/>
      <c r="J99" s="195">
        <f>ROUND(I99*H99,2)</f>
        <v>0</v>
      </c>
      <c r="K99" s="191" t="s">
        <v>159</v>
      </c>
      <c r="L99" s="61"/>
      <c r="M99" s="196" t="s">
        <v>21</v>
      </c>
      <c r="N99" s="197" t="s">
        <v>44</v>
      </c>
      <c r="O99" s="42"/>
      <c r="P99" s="198">
        <f>O99*H99</f>
        <v>0</v>
      </c>
      <c r="Q99" s="198">
        <v>0</v>
      </c>
      <c r="R99" s="198">
        <f>Q99*H99</f>
        <v>0</v>
      </c>
      <c r="S99" s="198">
        <v>0</v>
      </c>
      <c r="T99" s="199">
        <f>S99*H99</f>
        <v>0</v>
      </c>
      <c r="AR99" s="24" t="s">
        <v>160</v>
      </c>
      <c r="AT99" s="24" t="s">
        <v>156</v>
      </c>
      <c r="AU99" s="24" t="s">
        <v>89</v>
      </c>
      <c r="AY99" s="24" t="s">
        <v>154</v>
      </c>
      <c r="BE99" s="200">
        <f>IF(N99="základní",J99,0)</f>
        <v>0</v>
      </c>
      <c r="BF99" s="200">
        <f>IF(N99="snížená",J99,0)</f>
        <v>0</v>
      </c>
      <c r="BG99" s="200">
        <f>IF(N99="zákl. přenesená",J99,0)</f>
        <v>0</v>
      </c>
      <c r="BH99" s="200">
        <f>IF(N99="sníž. přenesená",J99,0)</f>
        <v>0</v>
      </c>
      <c r="BI99" s="200">
        <f>IF(N99="nulová",J99,0)</f>
        <v>0</v>
      </c>
      <c r="BJ99" s="24" t="s">
        <v>78</v>
      </c>
      <c r="BK99" s="200">
        <f>ROUND(I99*H99,2)</f>
        <v>0</v>
      </c>
      <c r="BL99" s="24" t="s">
        <v>160</v>
      </c>
      <c r="BM99" s="24" t="s">
        <v>180</v>
      </c>
    </row>
    <row r="100" spans="2:65" s="1" customFormat="1" ht="94.5">
      <c r="B100" s="41"/>
      <c r="C100" s="63"/>
      <c r="D100" s="201" t="s">
        <v>162</v>
      </c>
      <c r="E100" s="63"/>
      <c r="F100" s="202" t="s">
        <v>172</v>
      </c>
      <c r="G100" s="63"/>
      <c r="H100" s="63"/>
      <c r="I100" s="159"/>
      <c r="J100" s="63"/>
      <c r="K100" s="63"/>
      <c r="L100" s="61"/>
      <c r="M100" s="203"/>
      <c r="N100" s="42"/>
      <c r="O100" s="42"/>
      <c r="P100" s="42"/>
      <c r="Q100" s="42"/>
      <c r="R100" s="42"/>
      <c r="S100" s="42"/>
      <c r="T100" s="78"/>
      <c r="AT100" s="24" t="s">
        <v>162</v>
      </c>
      <c r="AU100" s="24" t="s">
        <v>89</v>
      </c>
    </row>
    <row r="101" spans="2:65" s="11" customFormat="1" ht="13.5">
      <c r="B101" s="204"/>
      <c r="C101" s="205"/>
      <c r="D101" s="201" t="s">
        <v>164</v>
      </c>
      <c r="E101" s="206" t="s">
        <v>21</v>
      </c>
      <c r="F101" s="207" t="s">
        <v>181</v>
      </c>
      <c r="G101" s="205"/>
      <c r="H101" s="208">
        <v>51.47</v>
      </c>
      <c r="I101" s="209"/>
      <c r="J101" s="205"/>
      <c r="K101" s="205"/>
      <c r="L101" s="210"/>
      <c r="M101" s="211"/>
      <c r="N101" s="212"/>
      <c r="O101" s="212"/>
      <c r="P101" s="212"/>
      <c r="Q101" s="212"/>
      <c r="R101" s="212"/>
      <c r="S101" s="212"/>
      <c r="T101" s="213"/>
      <c r="AT101" s="214" t="s">
        <v>164</v>
      </c>
      <c r="AU101" s="214" t="s">
        <v>89</v>
      </c>
      <c r="AV101" s="11" t="s">
        <v>89</v>
      </c>
      <c r="AW101" s="11" t="s">
        <v>37</v>
      </c>
      <c r="AX101" s="11" t="s">
        <v>73</v>
      </c>
      <c r="AY101" s="214" t="s">
        <v>154</v>
      </c>
    </row>
    <row r="102" spans="2:65" s="12" customFormat="1" ht="13.5">
      <c r="B102" s="215"/>
      <c r="C102" s="216"/>
      <c r="D102" s="201" t="s">
        <v>164</v>
      </c>
      <c r="E102" s="217" t="s">
        <v>21</v>
      </c>
      <c r="F102" s="218" t="s">
        <v>166</v>
      </c>
      <c r="G102" s="216"/>
      <c r="H102" s="219">
        <v>51.47</v>
      </c>
      <c r="I102" s="220"/>
      <c r="J102" s="216"/>
      <c r="K102" s="216"/>
      <c r="L102" s="221"/>
      <c r="M102" s="222"/>
      <c r="N102" s="223"/>
      <c r="O102" s="223"/>
      <c r="P102" s="223"/>
      <c r="Q102" s="223"/>
      <c r="R102" s="223"/>
      <c r="S102" s="223"/>
      <c r="T102" s="224"/>
      <c r="AT102" s="225" t="s">
        <v>164</v>
      </c>
      <c r="AU102" s="225" t="s">
        <v>89</v>
      </c>
      <c r="AV102" s="12" t="s">
        <v>167</v>
      </c>
      <c r="AW102" s="12" t="s">
        <v>37</v>
      </c>
      <c r="AX102" s="12" t="s">
        <v>73</v>
      </c>
      <c r="AY102" s="225" t="s">
        <v>154</v>
      </c>
    </row>
    <row r="103" spans="2:65" s="13" customFormat="1" ht="13.5">
      <c r="B103" s="226"/>
      <c r="C103" s="227"/>
      <c r="D103" s="228" t="s">
        <v>164</v>
      </c>
      <c r="E103" s="229" t="s">
        <v>21</v>
      </c>
      <c r="F103" s="230" t="s">
        <v>168</v>
      </c>
      <c r="G103" s="227"/>
      <c r="H103" s="231">
        <v>51.47</v>
      </c>
      <c r="I103" s="232"/>
      <c r="J103" s="227"/>
      <c r="K103" s="227"/>
      <c r="L103" s="233"/>
      <c r="M103" s="234"/>
      <c r="N103" s="235"/>
      <c r="O103" s="235"/>
      <c r="P103" s="235"/>
      <c r="Q103" s="235"/>
      <c r="R103" s="235"/>
      <c r="S103" s="235"/>
      <c r="T103" s="236"/>
      <c r="AT103" s="237" t="s">
        <v>164</v>
      </c>
      <c r="AU103" s="237" t="s">
        <v>89</v>
      </c>
      <c r="AV103" s="13" t="s">
        <v>160</v>
      </c>
      <c r="AW103" s="13" t="s">
        <v>37</v>
      </c>
      <c r="AX103" s="13" t="s">
        <v>78</v>
      </c>
      <c r="AY103" s="237" t="s">
        <v>154</v>
      </c>
    </row>
    <row r="104" spans="2:65" s="1" customFormat="1" ht="31.5" customHeight="1">
      <c r="B104" s="41"/>
      <c r="C104" s="189" t="s">
        <v>160</v>
      </c>
      <c r="D104" s="189" t="s">
        <v>156</v>
      </c>
      <c r="E104" s="190" t="s">
        <v>182</v>
      </c>
      <c r="F104" s="191" t="s">
        <v>183</v>
      </c>
      <c r="G104" s="192" t="s">
        <v>92</v>
      </c>
      <c r="H104" s="193">
        <v>257.35000000000002</v>
      </c>
      <c r="I104" s="194"/>
      <c r="J104" s="195">
        <f>ROUND(I104*H104,2)</f>
        <v>0</v>
      </c>
      <c r="K104" s="191" t="s">
        <v>159</v>
      </c>
      <c r="L104" s="61"/>
      <c r="M104" s="196" t="s">
        <v>21</v>
      </c>
      <c r="N104" s="197" t="s">
        <v>44</v>
      </c>
      <c r="O104" s="42"/>
      <c r="P104" s="198">
        <f>O104*H104</f>
        <v>0</v>
      </c>
      <c r="Q104" s="198">
        <v>0</v>
      </c>
      <c r="R104" s="198">
        <f>Q104*H104</f>
        <v>0</v>
      </c>
      <c r="S104" s="198">
        <v>0</v>
      </c>
      <c r="T104" s="199">
        <f>S104*H104</f>
        <v>0</v>
      </c>
      <c r="AR104" s="24" t="s">
        <v>160</v>
      </c>
      <c r="AT104" s="24" t="s">
        <v>156</v>
      </c>
      <c r="AU104" s="24" t="s">
        <v>89</v>
      </c>
      <c r="AY104" s="24" t="s">
        <v>154</v>
      </c>
      <c r="BE104" s="200">
        <f>IF(N104="základní",J104,0)</f>
        <v>0</v>
      </c>
      <c r="BF104" s="200">
        <f>IF(N104="snížená",J104,0)</f>
        <v>0</v>
      </c>
      <c r="BG104" s="200">
        <f>IF(N104="zákl. přenesená",J104,0)</f>
        <v>0</v>
      </c>
      <c r="BH104" s="200">
        <f>IF(N104="sníž. přenesená",J104,0)</f>
        <v>0</v>
      </c>
      <c r="BI104" s="200">
        <f>IF(N104="nulová",J104,0)</f>
        <v>0</v>
      </c>
      <c r="BJ104" s="24" t="s">
        <v>78</v>
      </c>
      <c r="BK104" s="200">
        <f>ROUND(I104*H104,2)</f>
        <v>0</v>
      </c>
      <c r="BL104" s="24" t="s">
        <v>160</v>
      </c>
      <c r="BM104" s="24" t="s">
        <v>184</v>
      </c>
    </row>
    <row r="105" spans="2:65" s="1" customFormat="1" ht="94.5">
      <c r="B105" s="41"/>
      <c r="C105" s="63"/>
      <c r="D105" s="201" t="s">
        <v>162</v>
      </c>
      <c r="E105" s="63"/>
      <c r="F105" s="202" t="s">
        <v>172</v>
      </c>
      <c r="G105" s="63"/>
      <c r="H105" s="63"/>
      <c r="I105" s="159"/>
      <c r="J105" s="63"/>
      <c r="K105" s="63"/>
      <c r="L105" s="61"/>
      <c r="M105" s="203"/>
      <c r="N105" s="42"/>
      <c r="O105" s="42"/>
      <c r="P105" s="42"/>
      <c r="Q105" s="42"/>
      <c r="R105" s="42"/>
      <c r="S105" s="42"/>
      <c r="T105" s="78"/>
      <c r="AT105" s="24" t="s">
        <v>162</v>
      </c>
      <c r="AU105" s="24" t="s">
        <v>89</v>
      </c>
    </row>
    <row r="106" spans="2:65" s="11" customFormat="1" ht="13.5">
      <c r="B106" s="204"/>
      <c r="C106" s="205"/>
      <c r="D106" s="201" t="s">
        <v>164</v>
      </c>
      <c r="E106" s="206" t="s">
        <v>21</v>
      </c>
      <c r="F106" s="207" t="s">
        <v>185</v>
      </c>
      <c r="G106" s="205"/>
      <c r="H106" s="208">
        <v>257.35000000000002</v>
      </c>
      <c r="I106" s="209"/>
      <c r="J106" s="205"/>
      <c r="K106" s="205"/>
      <c r="L106" s="210"/>
      <c r="M106" s="211"/>
      <c r="N106" s="212"/>
      <c r="O106" s="212"/>
      <c r="P106" s="212"/>
      <c r="Q106" s="212"/>
      <c r="R106" s="212"/>
      <c r="S106" s="212"/>
      <c r="T106" s="213"/>
      <c r="AT106" s="214" t="s">
        <v>164</v>
      </c>
      <c r="AU106" s="214" t="s">
        <v>89</v>
      </c>
      <c r="AV106" s="11" t="s">
        <v>89</v>
      </c>
      <c r="AW106" s="11" t="s">
        <v>37</v>
      </c>
      <c r="AX106" s="11" t="s">
        <v>73</v>
      </c>
      <c r="AY106" s="214" t="s">
        <v>154</v>
      </c>
    </row>
    <row r="107" spans="2:65" s="12" customFormat="1" ht="13.5">
      <c r="B107" s="215"/>
      <c r="C107" s="216"/>
      <c r="D107" s="201" t="s">
        <v>164</v>
      </c>
      <c r="E107" s="217" t="s">
        <v>21</v>
      </c>
      <c r="F107" s="218" t="s">
        <v>166</v>
      </c>
      <c r="G107" s="216"/>
      <c r="H107" s="219">
        <v>257.35000000000002</v>
      </c>
      <c r="I107" s="220"/>
      <c r="J107" s="216"/>
      <c r="K107" s="216"/>
      <c r="L107" s="221"/>
      <c r="M107" s="222"/>
      <c r="N107" s="223"/>
      <c r="O107" s="223"/>
      <c r="P107" s="223"/>
      <c r="Q107" s="223"/>
      <c r="R107" s="223"/>
      <c r="S107" s="223"/>
      <c r="T107" s="224"/>
      <c r="AT107" s="225" t="s">
        <v>164</v>
      </c>
      <c r="AU107" s="225" t="s">
        <v>89</v>
      </c>
      <c r="AV107" s="12" t="s">
        <v>167</v>
      </c>
      <c r="AW107" s="12" t="s">
        <v>37</v>
      </c>
      <c r="AX107" s="12" t="s">
        <v>73</v>
      </c>
      <c r="AY107" s="225" t="s">
        <v>154</v>
      </c>
    </row>
    <row r="108" spans="2:65" s="13" customFormat="1" ht="13.5">
      <c r="B108" s="226"/>
      <c r="C108" s="227"/>
      <c r="D108" s="228" t="s">
        <v>164</v>
      </c>
      <c r="E108" s="229" t="s">
        <v>21</v>
      </c>
      <c r="F108" s="230" t="s">
        <v>168</v>
      </c>
      <c r="G108" s="227"/>
      <c r="H108" s="231">
        <v>257.35000000000002</v>
      </c>
      <c r="I108" s="232"/>
      <c r="J108" s="227"/>
      <c r="K108" s="227"/>
      <c r="L108" s="233"/>
      <c r="M108" s="234"/>
      <c r="N108" s="235"/>
      <c r="O108" s="235"/>
      <c r="P108" s="235"/>
      <c r="Q108" s="235"/>
      <c r="R108" s="235"/>
      <c r="S108" s="235"/>
      <c r="T108" s="236"/>
      <c r="AT108" s="237" t="s">
        <v>164</v>
      </c>
      <c r="AU108" s="237" t="s">
        <v>89</v>
      </c>
      <c r="AV108" s="13" t="s">
        <v>160</v>
      </c>
      <c r="AW108" s="13" t="s">
        <v>37</v>
      </c>
      <c r="AX108" s="13" t="s">
        <v>78</v>
      </c>
      <c r="AY108" s="237" t="s">
        <v>154</v>
      </c>
    </row>
    <row r="109" spans="2:65" s="1" customFormat="1" ht="44.25" customHeight="1">
      <c r="B109" s="41"/>
      <c r="C109" s="189" t="s">
        <v>186</v>
      </c>
      <c r="D109" s="189" t="s">
        <v>156</v>
      </c>
      <c r="E109" s="190" t="s">
        <v>187</v>
      </c>
      <c r="F109" s="191" t="s">
        <v>188</v>
      </c>
      <c r="G109" s="192" t="s">
        <v>92</v>
      </c>
      <c r="H109" s="193">
        <v>51.47</v>
      </c>
      <c r="I109" s="194"/>
      <c r="J109" s="195">
        <f>ROUND(I109*H109,2)</f>
        <v>0</v>
      </c>
      <c r="K109" s="191" t="s">
        <v>159</v>
      </c>
      <c r="L109" s="61"/>
      <c r="M109" s="196" t="s">
        <v>21</v>
      </c>
      <c r="N109" s="197" t="s">
        <v>44</v>
      </c>
      <c r="O109" s="42"/>
      <c r="P109" s="198">
        <f>O109*H109</f>
        <v>0</v>
      </c>
      <c r="Q109" s="198">
        <v>0</v>
      </c>
      <c r="R109" s="198">
        <f>Q109*H109</f>
        <v>0</v>
      </c>
      <c r="S109" s="198">
        <v>0</v>
      </c>
      <c r="T109" s="199">
        <f>S109*H109</f>
        <v>0</v>
      </c>
      <c r="AR109" s="24" t="s">
        <v>160</v>
      </c>
      <c r="AT109" s="24" t="s">
        <v>156</v>
      </c>
      <c r="AU109" s="24" t="s">
        <v>89</v>
      </c>
      <c r="AY109" s="24" t="s">
        <v>154</v>
      </c>
      <c r="BE109" s="200">
        <f>IF(N109="základní",J109,0)</f>
        <v>0</v>
      </c>
      <c r="BF109" s="200">
        <f>IF(N109="snížená",J109,0)</f>
        <v>0</v>
      </c>
      <c r="BG109" s="200">
        <f>IF(N109="zákl. přenesená",J109,0)</f>
        <v>0</v>
      </c>
      <c r="BH109" s="200">
        <f>IF(N109="sníž. přenesená",J109,0)</f>
        <v>0</v>
      </c>
      <c r="BI109" s="200">
        <f>IF(N109="nulová",J109,0)</f>
        <v>0</v>
      </c>
      <c r="BJ109" s="24" t="s">
        <v>78</v>
      </c>
      <c r="BK109" s="200">
        <f>ROUND(I109*H109,2)</f>
        <v>0</v>
      </c>
      <c r="BL109" s="24" t="s">
        <v>160</v>
      </c>
      <c r="BM109" s="24" t="s">
        <v>189</v>
      </c>
    </row>
    <row r="110" spans="2:65" s="1" customFormat="1" ht="94.5">
      <c r="B110" s="41"/>
      <c r="C110" s="63"/>
      <c r="D110" s="201" t="s">
        <v>162</v>
      </c>
      <c r="E110" s="63"/>
      <c r="F110" s="202" t="s">
        <v>172</v>
      </c>
      <c r="G110" s="63"/>
      <c r="H110" s="63"/>
      <c r="I110" s="159"/>
      <c r="J110" s="63"/>
      <c r="K110" s="63"/>
      <c r="L110" s="61"/>
      <c r="M110" s="203"/>
      <c r="N110" s="42"/>
      <c r="O110" s="42"/>
      <c r="P110" s="42"/>
      <c r="Q110" s="42"/>
      <c r="R110" s="42"/>
      <c r="S110" s="42"/>
      <c r="T110" s="78"/>
      <c r="AT110" s="24" t="s">
        <v>162</v>
      </c>
      <c r="AU110" s="24" t="s">
        <v>89</v>
      </c>
    </row>
    <row r="111" spans="2:65" s="11" customFormat="1" ht="13.5">
      <c r="B111" s="204"/>
      <c r="C111" s="205"/>
      <c r="D111" s="201" t="s">
        <v>164</v>
      </c>
      <c r="E111" s="206" t="s">
        <v>21</v>
      </c>
      <c r="F111" s="207" t="s">
        <v>181</v>
      </c>
      <c r="G111" s="205"/>
      <c r="H111" s="208">
        <v>51.47</v>
      </c>
      <c r="I111" s="209"/>
      <c r="J111" s="205"/>
      <c r="K111" s="205"/>
      <c r="L111" s="210"/>
      <c r="M111" s="211"/>
      <c r="N111" s="212"/>
      <c r="O111" s="212"/>
      <c r="P111" s="212"/>
      <c r="Q111" s="212"/>
      <c r="R111" s="212"/>
      <c r="S111" s="212"/>
      <c r="T111" s="213"/>
      <c r="AT111" s="214" t="s">
        <v>164</v>
      </c>
      <c r="AU111" s="214" t="s">
        <v>89</v>
      </c>
      <c r="AV111" s="11" t="s">
        <v>89</v>
      </c>
      <c r="AW111" s="11" t="s">
        <v>37</v>
      </c>
      <c r="AX111" s="11" t="s">
        <v>73</v>
      </c>
      <c r="AY111" s="214" t="s">
        <v>154</v>
      </c>
    </row>
    <row r="112" spans="2:65" s="12" customFormat="1" ht="13.5">
      <c r="B112" s="215"/>
      <c r="C112" s="216"/>
      <c r="D112" s="201" t="s">
        <v>164</v>
      </c>
      <c r="E112" s="217" t="s">
        <v>21</v>
      </c>
      <c r="F112" s="218" t="s">
        <v>166</v>
      </c>
      <c r="G112" s="216"/>
      <c r="H112" s="219">
        <v>51.47</v>
      </c>
      <c r="I112" s="220"/>
      <c r="J112" s="216"/>
      <c r="K112" s="216"/>
      <c r="L112" s="221"/>
      <c r="M112" s="222"/>
      <c r="N112" s="223"/>
      <c r="O112" s="223"/>
      <c r="P112" s="223"/>
      <c r="Q112" s="223"/>
      <c r="R112" s="223"/>
      <c r="S112" s="223"/>
      <c r="T112" s="224"/>
      <c r="AT112" s="225" t="s">
        <v>164</v>
      </c>
      <c r="AU112" s="225" t="s">
        <v>89</v>
      </c>
      <c r="AV112" s="12" t="s">
        <v>167</v>
      </c>
      <c r="AW112" s="12" t="s">
        <v>37</v>
      </c>
      <c r="AX112" s="12" t="s">
        <v>73</v>
      </c>
      <c r="AY112" s="225" t="s">
        <v>154</v>
      </c>
    </row>
    <row r="113" spans="2:65" s="13" customFormat="1" ht="13.5">
      <c r="B113" s="226"/>
      <c r="C113" s="227"/>
      <c r="D113" s="228" t="s">
        <v>164</v>
      </c>
      <c r="E113" s="229" t="s">
        <v>21</v>
      </c>
      <c r="F113" s="230" t="s">
        <v>168</v>
      </c>
      <c r="G113" s="227"/>
      <c r="H113" s="231">
        <v>51.47</v>
      </c>
      <c r="I113" s="232"/>
      <c r="J113" s="227"/>
      <c r="K113" s="227"/>
      <c r="L113" s="233"/>
      <c r="M113" s="234"/>
      <c r="N113" s="235"/>
      <c r="O113" s="235"/>
      <c r="P113" s="235"/>
      <c r="Q113" s="235"/>
      <c r="R113" s="235"/>
      <c r="S113" s="235"/>
      <c r="T113" s="236"/>
      <c r="AT113" s="237" t="s">
        <v>164</v>
      </c>
      <c r="AU113" s="237" t="s">
        <v>89</v>
      </c>
      <c r="AV113" s="13" t="s">
        <v>160</v>
      </c>
      <c r="AW113" s="13" t="s">
        <v>37</v>
      </c>
      <c r="AX113" s="13" t="s">
        <v>78</v>
      </c>
      <c r="AY113" s="237" t="s">
        <v>154</v>
      </c>
    </row>
    <row r="114" spans="2:65" s="1" customFormat="1" ht="31.5" customHeight="1">
      <c r="B114" s="41"/>
      <c r="C114" s="189" t="s">
        <v>190</v>
      </c>
      <c r="D114" s="189" t="s">
        <v>156</v>
      </c>
      <c r="E114" s="190" t="s">
        <v>191</v>
      </c>
      <c r="F114" s="191" t="s">
        <v>192</v>
      </c>
      <c r="G114" s="192" t="s">
        <v>92</v>
      </c>
      <c r="H114" s="193">
        <v>100.175</v>
      </c>
      <c r="I114" s="194"/>
      <c r="J114" s="195">
        <f>ROUND(I114*H114,2)</f>
        <v>0</v>
      </c>
      <c r="K114" s="191" t="s">
        <v>159</v>
      </c>
      <c r="L114" s="61"/>
      <c r="M114" s="196" t="s">
        <v>21</v>
      </c>
      <c r="N114" s="197" t="s">
        <v>44</v>
      </c>
      <c r="O114" s="42"/>
      <c r="P114" s="198">
        <f>O114*H114</f>
        <v>0</v>
      </c>
      <c r="Q114" s="198">
        <v>0</v>
      </c>
      <c r="R114" s="198">
        <f>Q114*H114</f>
        <v>0</v>
      </c>
      <c r="S114" s="198">
        <v>0</v>
      </c>
      <c r="T114" s="199">
        <f>S114*H114</f>
        <v>0</v>
      </c>
      <c r="AR114" s="24" t="s">
        <v>160</v>
      </c>
      <c r="AT114" s="24" t="s">
        <v>156</v>
      </c>
      <c r="AU114" s="24" t="s">
        <v>89</v>
      </c>
      <c r="AY114" s="24" t="s">
        <v>154</v>
      </c>
      <c r="BE114" s="200">
        <f>IF(N114="základní",J114,0)</f>
        <v>0</v>
      </c>
      <c r="BF114" s="200">
        <f>IF(N114="snížená",J114,0)</f>
        <v>0</v>
      </c>
      <c r="BG114" s="200">
        <f>IF(N114="zákl. přenesená",J114,0)</f>
        <v>0</v>
      </c>
      <c r="BH114" s="200">
        <f>IF(N114="sníž. přenesená",J114,0)</f>
        <v>0</v>
      </c>
      <c r="BI114" s="200">
        <f>IF(N114="nulová",J114,0)</f>
        <v>0</v>
      </c>
      <c r="BJ114" s="24" t="s">
        <v>78</v>
      </c>
      <c r="BK114" s="200">
        <f>ROUND(I114*H114,2)</f>
        <v>0</v>
      </c>
      <c r="BL114" s="24" t="s">
        <v>160</v>
      </c>
      <c r="BM114" s="24" t="s">
        <v>193</v>
      </c>
    </row>
    <row r="115" spans="2:65" s="1" customFormat="1" ht="94.5">
      <c r="B115" s="41"/>
      <c r="C115" s="63"/>
      <c r="D115" s="201" t="s">
        <v>162</v>
      </c>
      <c r="E115" s="63"/>
      <c r="F115" s="202" t="s">
        <v>194</v>
      </c>
      <c r="G115" s="63"/>
      <c r="H115" s="63"/>
      <c r="I115" s="159"/>
      <c r="J115" s="63"/>
      <c r="K115" s="63"/>
      <c r="L115" s="61"/>
      <c r="M115" s="203"/>
      <c r="N115" s="42"/>
      <c r="O115" s="42"/>
      <c r="P115" s="42"/>
      <c r="Q115" s="42"/>
      <c r="R115" s="42"/>
      <c r="S115" s="42"/>
      <c r="T115" s="78"/>
      <c r="AT115" s="24" t="s">
        <v>162</v>
      </c>
      <c r="AU115" s="24" t="s">
        <v>89</v>
      </c>
    </row>
    <row r="116" spans="2:65" s="14" customFormat="1" ht="13.5">
      <c r="B116" s="243"/>
      <c r="C116" s="244"/>
      <c r="D116" s="201" t="s">
        <v>164</v>
      </c>
      <c r="E116" s="245" t="s">
        <v>21</v>
      </c>
      <c r="F116" s="246" t="s">
        <v>195</v>
      </c>
      <c r="G116" s="244"/>
      <c r="H116" s="247" t="s">
        <v>21</v>
      </c>
      <c r="I116" s="248"/>
      <c r="J116" s="244"/>
      <c r="K116" s="244"/>
      <c r="L116" s="249"/>
      <c r="M116" s="250"/>
      <c r="N116" s="251"/>
      <c r="O116" s="251"/>
      <c r="P116" s="251"/>
      <c r="Q116" s="251"/>
      <c r="R116" s="251"/>
      <c r="S116" s="251"/>
      <c r="T116" s="252"/>
      <c r="AT116" s="253" t="s">
        <v>164</v>
      </c>
      <c r="AU116" s="253" t="s">
        <v>89</v>
      </c>
      <c r="AV116" s="14" t="s">
        <v>78</v>
      </c>
      <c r="AW116" s="14" t="s">
        <v>37</v>
      </c>
      <c r="AX116" s="14" t="s">
        <v>73</v>
      </c>
      <c r="AY116" s="253" t="s">
        <v>154</v>
      </c>
    </row>
    <row r="117" spans="2:65" s="11" customFormat="1" ht="13.5">
      <c r="B117" s="204"/>
      <c r="C117" s="205"/>
      <c r="D117" s="201" t="s">
        <v>164</v>
      </c>
      <c r="E117" s="206" t="s">
        <v>21</v>
      </c>
      <c r="F117" s="207" t="s">
        <v>196</v>
      </c>
      <c r="G117" s="205"/>
      <c r="H117" s="208">
        <v>2.86</v>
      </c>
      <c r="I117" s="209"/>
      <c r="J117" s="205"/>
      <c r="K117" s="205"/>
      <c r="L117" s="210"/>
      <c r="M117" s="211"/>
      <c r="N117" s="212"/>
      <c r="O117" s="212"/>
      <c r="P117" s="212"/>
      <c r="Q117" s="212"/>
      <c r="R117" s="212"/>
      <c r="S117" s="212"/>
      <c r="T117" s="213"/>
      <c r="AT117" s="214" t="s">
        <v>164</v>
      </c>
      <c r="AU117" s="214" t="s">
        <v>89</v>
      </c>
      <c r="AV117" s="11" t="s">
        <v>89</v>
      </c>
      <c r="AW117" s="11" t="s">
        <v>37</v>
      </c>
      <c r="AX117" s="11" t="s">
        <v>73</v>
      </c>
      <c r="AY117" s="214" t="s">
        <v>154</v>
      </c>
    </row>
    <row r="118" spans="2:65" s="11" customFormat="1" ht="13.5">
      <c r="B118" s="204"/>
      <c r="C118" s="205"/>
      <c r="D118" s="201" t="s">
        <v>164</v>
      </c>
      <c r="E118" s="206" t="s">
        <v>21</v>
      </c>
      <c r="F118" s="207" t="s">
        <v>197</v>
      </c>
      <c r="G118" s="205"/>
      <c r="H118" s="208">
        <v>2.86</v>
      </c>
      <c r="I118" s="209"/>
      <c r="J118" s="205"/>
      <c r="K118" s="205"/>
      <c r="L118" s="210"/>
      <c r="M118" s="211"/>
      <c r="N118" s="212"/>
      <c r="O118" s="212"/>
      <c r="P118" s="212"/>
      <c r="Q118" s="212"/>
      <c r="R118" s="212"/>
      <c r="S118" s="212"/>
      <c r="T118" s="213"/>
      <c r="AT118" s="214" t="s">
        <v>164</v>
      </c>
      <c r="AU118" s="214" t="s">
        <v>89</v>
      </c>
      <c r="AV118" s="11" t="s">
        <v>89</v>
      </c>
      <c r="AW118" s="11" t="s">
        <v>37</v>
      </c>
      <c r="AX118" s="11" t="s">
        <v>73</v>
      </c>
      <c r="AY118" s="214" t="s">
        <v>154</v>
      </c>
    </row>
    <row r="119" spans="2:65" s="11" customFormat="1" ht="13.5">
      <c r="B119" s="204"/>
      <c r="C119" s="205"/>
      <c r="D119" s="201" t="s">
        <v>164</v>
      </c>
      <c r="E119" s="206" t="s">
        <v>21</v>
      </c>
      <c r="F119" s="207" t="s">
        <v>198</v>
      </c>
      <c r="G119" s="205"/>
      <c r="H119" s="208">
        <v>2.86</v>
      </c>
      <c r="I119" s="209"/>
      <c r="J119" s="205"/>
      <c r="K119" s="205"/>
      <c r="L119" s="210"/>
      <c r="M119" s="211"/>
      <c r="N119" s="212"/>
      <c r="O119" s="212"/>
      <c r="P119" s="212"/>
      <c r="Q119" s="212"/>
      <c r="R119" s="212"/>
      <c r="S119" s="212"/>
      <c r="T119" s="213"/>
      <c r="AT119" s="214" t="s">
        <v>164</v>
      </c>
      <c r="AU119" s="214" t="s">
        <v>89</v>
      </c>
      <c r="AV119" s="11" t="s">
        <v>89</v>
      </c>
      <c r="AW119" s="11" t="s">
        <v>37</v>
      </c>
      <c r="AX119" s="11" t="s">
        <v>73</v>
      </c>
      <c r="AY119" s="214" t="s">
        <v>154</v>
      </c>
    </row>
    <row r="120" spans="2:65" s="11" customFormat="1" ht="13.5">
      <c r="B120" s="204"/>
      <c r="C120" s="205"/>
      <c r="D120" s="201" t="s">
        <v>164</v>
      </c>
      <c r="E120" s="206" t="s">
        <v>21</v>
      </c>
      <c r="F120" s="207" t="s">
        <v>199</v>
      </c>
      <c r="G120" s="205"/>
      <c r="H120" s="208">
        <v>2.86</v>
      </c>
      <c r="I120" s="209"/>
      <c r="J120" s="205"/>
      <c r="K120" s="205"/>
      <c r="L120" s="210"/>
      <c r="M120" s="211"/>
      <c r="N120" s="212"/>
      <c r="O120" s="212"/>
      <c r="P120" s="212"/>
      <c r="Q120" s="212"/>
      <c r="R120" s="212"/>
      <c r="S120" s="212"/>
      <c r="T120" s="213"/>
      <c r="AT120" s="214" t="s">
        <v>164</v>
      </c>
      <c r="AU120" s="214" t="s">
        <v>89</v>
      </c>
      <c r="AV120" s="11" t="s">
        <v>89</v>
      </c>
      <c r="AW120" s="11" t="s">
        <v>37</v>
      </c>
      <c r="AX120" s="11" t="s">
        <v>73</v>
      </c>
      <c r="AY120" s="214" t="s">
        <v>154</v>
      </c>
    </row>
    <row r="121" spans="2:65" s="11" customFormat="1" ht="13.5">
      <c r="B121" s="204"/>
      <c r="C121" s="205"/>
      <c r="D121" s="201" t="s">
        <v>164</v>
      </c>
      <c r="E121" s="206" t="s">
        <v>21</v>
      </c>
      <c r="F121" s="207" t="s">
        <v>200</v>
      </c>
      <c r="G121" s="205"/>
      <c r="H121" s="208">
        <v>2.86</v>
      </c>
      <c r="I121" s="209"/>
      <c r="J121" s="205"/>
      <c r="K121" s="205"/>
      <c r="L121" s="210"/>
      <c r="M121" s="211"/>
      <c r="N121" s="212"/>
      <c r="O121" s="212"/>
      <c r="P121" s="212"/>
      <c r="Q121" s="212"/>
      <c r="R121" s="212"/>
      <c r="S121" s="212"/>
      <c r="T121" s="213"/>
      <c r="AT121" s="214" t="s">
        <v>164</v>
      </c>
      <c r="AU121" s="214" t="s">
        <v>89</v>
      </c>
      <c r="AV121" s="11" t="s">
        <v>89</v>
      </c>
      <c r="AW121" s="11" t="s">
        <v>37</v>
      </c>
      <c r="AX121" s="11" t="s">
        <v>73</v>
      </c>
      <c r="AY121" s="214" t="s">
        <v>154</v>
      </c>
    </row>
    <row r="122" spans="2:65" s="12" customFormat="1" ht="13.5">
      <c r="B122" s="215"/>
      <c r="C122" s="216"/>
      <c r="D122" s="201" t="s">
        <v>164</v>
      </c>
      <c r="E122" s="217" t="s">
        <v>21</v>
      </c>
      <c r="F122" s="218" t="s">
        <v>166</v>
      </c>
      <c r="G122" s="216"/>
      <c r="H122" s="219">
        <v>14.3</v>
      </c>
      <c r="I122" s="220"/>
      <c r="J122" s="216"/>
      <c r="K122" s="216"/>
      <c r="L122" s="221"/>
      <c r="M122" s="222"/>
      <c r="N122" s="223"/>
      <c r="O122" s="223"/>
      <c r="P122" s="223"/>
      <c r="Q122" s="223"/>
      <c r="R122" s="223"/>
      <c r="S122" s="223"/>
      <c r="T122" s="224"/>
      <c r="AT122" s="225" t="s">
        <v>164</v>
      </c>
      <c r="AU122" s="225" t="s">
        <v>89</v>
      </c>
      <c r="AV122" s="12" t="s">
        <v>167</v>
      </c>
      <c r="AW122" s="12" t="s">
        <v>37</v>
      </c>
      <c r="AX122" s="12" t="s">
        <v>73</v>
      </c>
      <c r="AY122" s="225" t="s">
        <v>154</v>
      </c>
    </row>
    <row r="123" spans="2:65" s="14" customFormat="1" ht="13.5">
      <c r="B123" s="243"/>
      <c r="C123" s="244"/>
      <c r="D123" s="201" t="s">
        <v>164</v>
      </c>
      <c r="E123" s="245" t="s">
        <v>21</v>
      </c>
      <c r="F123" s="246" t="s">
        <v>201</v>
      </c>
      <c r="G123" s="244"/>
      <c r="H123" s="247" t="s">
        <v>21</v>
      </c>
      <c r="I123" s="248"/>
      <c r="J123" s="244"/>
      <c r="K123" s="244"/>
      <c r="L123" s="249"/>
      <c r="M123" s="250"/>
      <c r="N123" s="251"/>
      <c r="O123" s="251"/>
      <c r="P123" s="251"/>
      <c r="Q123" s="251"/>
      <c r="R123" s="251"/>
      <c r="S123" s="251"/>
      <c r="T123" s="252"/>
      <c r="AT123" s="253" t="s">
        <v>164</v>
      </c>
      <c r="AU123" s="253" t="s">
        <v>89</v>
      </c>
      <c r="AV123" s="14" t="s">
        <v>78</v>
      </c>
      <c r="AW123" s="14" t="s">
        <v>37</v>
      </c>
      <c r="AX123" s="14" t="s">
        <v>73</v>
      </c>
      <c r="AY123" s="253" t="s">
        <v>154</v>
      </c>
    </row>
    <row r="124" spans="2:65" s="11" customFormat="1" ht="13.5">
      <c r="B124" s="204"/>
      <c r="C124" s="205"/>
      <c r="D124" s="201" t="s">
        <v>164</v>
      </c>
      <c r="E124" s="206" t="s">
        <v>21</v>
      </c>
      <c r="F124" s="207" t="s">
        <v>202</v>
      </c>
      <c r="G124" s="205"/>
      <c r="H124" s="208">
        <v>40.799999999999997</v>
      </c>
      <c r="I124" s="209"/>
      <c r="J124" s="205"/>
      <c r="K124" s="205"/>
      <c r="L124" s="210"/>
      <c r="M124" s="211"/>
      <c r="N124" s="212"/>
      <c r="O124" s="212"/>
      <c r="P124" s="212"/>
      <c r="Q124" s="212"/>
      <c r="R124" s="212"/>
      <c r="S124" s="212"/>
      <c r="T124" s="213"/>
      <c r="AT124" s="214" t="s">
        <v>164</v>
      </c>
      <c r="AU124" s="214" t="s">
        <v>89</v>
      </c>
      <c r="AV124" s="11" t="s">
        <v>89</v>
      </c>
      <c r="AW124" s="11" t="s">
        <v>37</v>
      </c>
      <c r="AX124" s="11" t="s">
        <v>73</v>
      </c>
      <c r="AY124" s="214" t="s">
        <v>154</v>
      </c>
    </row>
    <row r="125" spans="2:65" s="11" customFormat="1" ht="13.5">
      <c r="B125" s="204"/>
      <c r="C125" s="205"/>
      <c r="D125" s="201" t="s">
        <v>164</v>
      </c>
      <c r="E125" s="206" t="s">
        <v>21</v>
      </c>
      <c r="F125" s="207" t="s">
        <v>203</v>
      </c>
      <c r="G125" s="205"/>
      <c r="H125" s="208">
        <v>40.799999999999997</v>
      </c>
      <c r="I125" s="209"/>
      <c r="J125" s="205"/>
      <c r="K125" s="205"/>
      <c r="L125" s="210"/>
      <c r="M125" s="211"/>
      <c r="N125" s="212"/>
      <c r="O125" s="212"/>
      <c r="P125" s="212"/>
      <c r="Q125" s="212"/>
      <c r="R125" s="212"/>
      <c r="S125" s="212"/>
      <c r="T125" s="213"/>
      <c r="AT125" s="214" t="s">
        <v>164</v>
      </c>
      <c r="AU125" s="214" t="s">
        <v>89</v>
      </c>
      <c r="AV125" s="11" t="s">
        <v>89</v>
      </c>
      <c r="AW125" s="11" t="s">
        <v>37</v>
      </c>
      <c r="AX125" s="11" t="s">
        <v>73</v>
      </c>
      <c r="AY125" s="214" t="s">
        <v>154</v>
      </c>
    </row>
    <row r="126" spans="2:65" s="12" customFormat="1" ht="13.5">
      <c r="B126" s="215"/>
      <c r="C126" s="216"/>
      <c r="D126" s="201" t="s">
        <v>164</v>
      </c>
      <c r="E126" s="217" t="s">
        <v>21</v>
      </c>
      <c r="F126" s="218" t="s">
        <v>166</v>
      </c>
      <c r="G126" s="216"/>
      <c r="H126" s="219">
        <v>81.599999999999994</v>
      </c>
      <c r="I126" s="220"/>
      <c r="J126" s="216"/>
      <c r="K126" s="216"/>
      <c r="L126" s="221"/>
      <c r="M126" s="222"/>
      <c r="N126" s="223"/>
      <c r="O126" s="223"/>
      <c r="P126" s="223"/>
      <c r="Q126" s="223"/>
      <c r="R126" s="223"/>
      <c r="S126" s="223"/>
      <c r="T126" s="224"/>
      <c r="AT126" s="225" t="s">
        <v>164</v>
      </c>
      <c r="AU126" s="225" t="s">
        <v>89</v>
      </c>
      <c r="AV126" s="12" t="s">
        <v>167</v>
      </c>
      <c r="AW126" s="12" t="s">
        <v>37</v>
      </c>
      <c r="AX126" s="12" t="s">
        <v>73</v>
      </c>
      <c r="AY126" s="225" t="s">
        <v>154</v>
      </c>
    </row>
    <row r="127" spans="2:65" s="14" customFormat="1" ht="13.5">
      <c r="B127" s="243"/>
      <c r="C127" s="244"/>
      <c r="D127" s="201" t="s">
        <v>164</v>
      </c>
      <c r="E127" s="245" t="s">
        <v>21</v>
      </c>
      <c r="F127" s="246" t="s">
        <v>204</v>
      </c>
      <c r="G127" s="244"/>
      <c r="H127" s="247" t="s">
        <v>21</v>
      </c>
      <c r="I127" s="248"/>
      <c r="J127" s="244"/>
      <c r="K127" s="244"/>
      <c r="L127" s="249"/>
      <c r="M127" s="250"/>
      <c r="N127" s="251"/>
      <c r="O127" s="251"/>
      <c r="P127" s="251"/>
      <c r="Q127" s="251"/>
      <c r="R127" s="251"/>
      <c r="S127" s="251"/>
      <c r="T127" s="252"/>
      <c r="AT127" s="253" t="s">
        <v>164</v>
      </c>
      <c r="AU127" s="253" t="s">
        <v>89</v>
      </c>
      <c r="AV127" s="14" t="s">
        <v>78</v>
      </c>
      <c r="AW127" s="14" t="s">
        <v>37</v>
      </c>
      <c r="AX127" s="14" t="s">
        <v>73</v>
      </c>
      <c r="AY127" s="253" t="s">
        <v>154</v>
      </c>
    </row>
    <row r="128" spans="2:65" s="11" customFormat="1" ht="13.5">
      <c r="B128" s="204"/>
      <c r="C128" s="205"/>
      <c r="D128" s="201" t="s">
        <v>164</v>
      </c>
      <c r="E128" s="206" t="s">
        <v>21</v>
      </c>
      <c r="F128" s="207" t="s">
        <v>205</v>
      </c>
      <c r="G128" s="205"/>
      <c r="H128" s="208">
        <v>49.5</v>
      </c>
      <c r="I128" s="209"/>
      <c r="J128" s="205"/>
      <c r="K128" s="205"/>
      <c r="L128" s="210"/>
      <c r="M128" s="211"/>
      <c r="N128" s="212"/>
      <c r="O128" s="212"/>
      <c r="P128" s="212"/>
      <c r="Q128" s="212"/>
      <c r="R128" s="212"/>
      <c r="S128" s="212"/>
      <c r="T128" s="213"/>
      <c r="AT128" s="214" t="s">
        <v>164</v>
      </c>
      <c r="AU128" s="214" t="s">
        <v>89</v>
      </c>
      <c r="AV128" s="11" t="s">
        <v>89</v>
      </c>
      <c r="AW128" s="11" t="s">
        <v>37</v>
      </c>
      <c r="AX128" s="11" t="s">
        <v>73</v>
      </c>
      <c r="AY128" s="214" t="s">
        <v>154</v>
      </c>
    </row>
    <row r="129" spans="2:65" s="12" customFormat="1" ht="13.5">
      <c r="B129" s="215"/>
      <c r="C129" s="216"/>
      <c r="D129" s="201" t="s">
        <v>164</v>
      </c>
      <c r="E129" s="217" t="s">
        <v>21</v>
      </c>
      <c r="F129" s="218" t="s">
        <v>166</v>
      </c>
      <c r="G129" s="216"/>
      <c r="H129" s="219">
        <v>49.5</v>
      </c>
      <c r="I129" s="220"/>
      <c r="J129" s="216"/>
      <c r="K129" s="216"/>
      <c r="L129" s="221"/>
      <c r="M129" s="222"/>
      <c r="N129" s="223"/>
      <c r="O129" s="223"/>
      <c r="P129" s="223"/>
      <c r="Q129" s="223"/>
      <c r="R129" s="223"/>
      <c r="S129" s="223"/>
      <c r="T129" s="224"/>
      <c r="AT129" s="225" t="s">
        <v>164</v>
      </c>
      <c r="AU129" s="225" t="s">
        <v>89</v>
      </c>
      <c r="AV129" s="12" t="s">
        <v>167</v>
      </c>
      <c r="AW129" s="12" t="s">
        <v>37</v>
      </c>
      <c r="AX129" s="12" t="s">
        <v>73</v>
      </c>
      <c r="AY129" s="225" t="s">
        <v>154</v>
      </c>
    </row>
    <row r="130" spans="2:65" s="14" customFormat="1" ht="13.5">
      <c r="B130" s="243"/>
      <c r="C130" s="244"/>
      <c r="D130" s="201" t="s">
        <v>164</v>
      </c>
      <c r="E130" s="245" t="s">
        <v>21</v>
      </c>
      <c r="F130" s="246" t="s">
        <v>206</v>
      </c>
      <c r="G130" s="244"/>
      <c r="H130" s="247" t="s">
        <v>21</v>
      </c>
      <c r="I130" s="248"/>
      <c r="J130" s="244"/>
      <c r="K130" s="244"/>
      <c r="L130" s="249"/>
      <c r="M130" s="250"/>
      <c r="N130" s="251"/>
      <c r="O130" s="251"/>
      <c r="P130" s="251"/>
      <c r="Q130" s="251"/>
      <c r="R130" s="251"/>
      <c r="S130" s="251"/>
      <c r="T130" s="252"/>
      <c r="AT130" s="253" t="s">
        <v>164</v>
      </c>
      <c r="AU130" s="253" t="s">
        <v>89</v>
      </c>
      <c r="AV130" s="14" t="s">
        <v>78</v>
      </c>
      <c r="AW130" s="14" t="s">
        <v>37</v>
      </c>
      <c r="AX130" s="14" t="s">
        <v>73</v>
      </c>
      <c r="AY130" s="253" t="s">
        <v>154</v>
      </c>
    </row>
    <row r="131" spans="2:65" s="11" customFormat="1" ht="13.5">
      <c r="B131" s="204"/>
      <c r="C131" s="205"/>
      <c r="D131" s="201" t="s">
        <v>164</v>
      </c>
      <c r="E131" s="206" t="s">
        <v>21</v>
      </c>
      <c r="F131" s="207" t="s">
        <v>207</v>
      </c>
      <c r="G131" s="205"/>
      <c r="H131" s="208">
        <v>17</v>
      </c>
      <c r="I131" s="209"/>
      <c r="J131" s="205"/>
      <c r="K131" s="205"/>
      <c r="L131" s="210"/>
      <c r="M131" s="211"/>
      <c r="N131" s="212"/>
      <c r="O131" s="212"/>
      <c r="P131" s="212"/>
      <c r="Q131" s="212"/>
      <c r="R131" s="212"/>
      <c r="S131" s="212"/>
      <c r="T131" s="213"/>
      <c r="AT131" s="214" t="s">
        <v>164</v>
      </c>
      <c r="AU131" s="214" t="s">
        <v>89</v>
      </c>
      <c r="AV131" s="11" t="s">
        <v>89</v>
      </c>
      <c r="AW131" s="11" t="s">
        <v>37</v>
      </c>
      <c r="AX131" s="11" t="s">
        <v>73</v>
      </c>
      <c r="AY131" s="214" t="s">
        <v>154</v>
      </c>
    </row>
    <row r="132" spans="2:65" s="11" customFormat="1" ht="13.5">
      <c r="B132" s="204"/>
      <c r="C132" s="205"/>
      <c r="D132" s="201" t="s">
        <v>164</v>
      </c>
      <c r="E132" s="206" t="s">
        <v>21</v>
      </c>
      <c r="F132" s="207" t="s">
        <v>208</v>
      </c>
      <c r="G132" s="205"/>
      <c r="H132" s="208">
        <v>20.95</v>
      </c>
      <c r="I132" s="209"/>
      <c r="J132" s="205"/>
      <c r="K132" s="205"/>
      <c r="L132" s="210"/>
      <c r="M132" s="211"/>
      <c r="N132" s="212"/>
      <c r="O132" s="212"/>
      <c r="P132" s="212"/>
      <c r="Q132" s="212"/>
      <c r="R132" s="212"/>
      <c r="S132" s="212"/>
      <c r="T132" s="213"/>
      <c r="AT132" s="214" t="s">
        <v>164</v>
      </c>
      <c r="AU132" s="214" t="s">
        <v>89</v>
      </c>
      <c r="AV132" s="11" t="s">
        <v>89</v>
      </c>
      <c r="AW132" s="11" t="s">
        <v>37</v>
      </c>
      <c r="AX132" s="11" t="s">
        <v>73</v>
      </c>
      <c r="AY132" s="214" t="s">
        <v>154</v>
      </c>
    </row>
    <row r="133" spans="2:65" s="11" customFormat="1" ht="13.5">
      <c r="B133" s="204"/>
      <c r="C133" s="205"/>
      <c r="D133" s="201" t="s">
        <v>164</v>
      </c>
      <c r="E133" s="206" t="s">
        <v>21</v>
      </c>
      <c r="F133" s="207" t="s">
        <v>209</v>
      </c>
      <c r="G133" s="205"/>
      <c r="H133" s="208">
        <v>17</v>
      </c>
      <c r="I133" s="209"/>
      <c r="J133" s="205"/>
      <c r="K133" s="205"/>
      <c r="L133" s="210"/>
      <c r="M133" s="211"/>
      <c r="N133" s="212"/>
      <c r="O133" s="212"/>
      <c r="P133" s="212"/>
      <c r="Q133" s="212"/>
      <c r="R133" s="212"/>
      <c r="S133" s="212"/>
      <c r="T133" s="213"/>
      <c r="AT133" s="214" t="s">
        <v>164</v>
      </c>
      <c r="AU133" s="214" t="s">
        <v>89</v>
      </c>
      <c r="AV133" s="11" t="s">
        <v>89</v>
      </c>
      <c r="AW133" s="11" t="s">
        <v>37</v>
      </c>
      <c r="AX133" s="11" t="s">
        <v>73</v>
      </c>
      <c r="AY133" s="214" t="s">
        <v>154</v>
      </c>
    </row>
    <row r="134" spans="2:65" s="12" customFormat="1" ht="13.5">
      <c r="B134" s="215"/>
      <c r="C134" s="216"/>
      <c r="D134" s="201" t="s">
        <v>164</v>
      </c>
      <c r="E134" s="217" t="s">
        <v>21</v>
      </c>
      <c r="F134" s="218" t="s">
        <v>166</v>
      </c>
      <c r="G134" s="216"/>
      <c r="H134" s="219">
        <v>54.95</v>
      </c>
      <c r="I134" s="220"/>
      <c r="J134" s="216"/>
      <c r="K134" s="216"/>
      <c r="L134" s="221"/>
      <c r="M134" s="222"/>
      <c r="N134" s="223"/>
      <c r="O134" s="223"/>
      <c r="P134" s="223"/>
      <c r="Q134" s="223"/>
      <c r="R134" s="223"/>
      <c r="S134" s="223"/>
      <c r="T134" s="224"/>
      <c r="AT134" s="225" t="s">
        <v>164</v>
      </c>
      <c r="AU134" s="225" t="s">
        <v>89</v>
      </c>
      <c r="AV134" s="12" t="s">
        <v>167</v>
      </c>
      <c r="AW134" s="12" t="s">
        <v>37</v>
      </c>
      <c r="AX134" s="12" t="s">
        <v>73</v>
      </c>
      <c r="AY134" s="225" t="s">
        <v>154</v>
      </c>
    </row>
    <row r="135" spans="2:65" s="13" customFormat="1" ht="13.5">
      <c r="B135" s="226"/>
      <c r="C135" s="227"/>
      <c r="D135" s="201" t="s">
        <v>164</v>
      </c>
      <c r="E135" s="238" t="s">
        <v>95</v>
      </c>
      <c r="F135" s="239" t="s">
        <v>210</v>
      </c>
      <c r="G135" s="227"/>
      <c r="H135" s="240">
        <v>200.35</v>
      </c>
      <c r="I135" s="232"/>
      <c r="J135" s="227"/>
      <c r="K135" s="227"/>
      <c r="L135" s="233"/>
      <c r="M135" s="234"/>
      <c r="N135" s="235"/>
      <c r="O135" s="235"/>
      <c r="P135" s="235"/>
      <c r="Q135" s="235"/>
      <c r="R135" s="235"/>
      <c r="S135" s="235"/>
      <c r="T135" s="236"/>
      <c r="AT135" s="237" t="s">
        <v>164</v>
      </c>
      <c r="AU135" s="237" t="s">
        <v>89</v>
      </c>
      <c r="AV135" s="13" t="s">
        <v>160</v>
      </c>
      <c r="AW135" s="13" t="s">
        <v>37</v>
      </c>
      <c r="AX135" s="13" t="s">
        <v>78</v>
      </c>
      <c r="AY135" s="237" t="s">
        <v>154</v>
      </c>
    </row>
    <row r="136" spans="2:65" s="11" customFormat="1" ht="13.5">
      <c r="B136" s="204"/>
      <c r="C136" s="205"/>
      <c r="D136" s="228" t="s">
        <v>164</v>
      </c>
      <c r="E136" s="205"/>
      <c r="F136" s="241" t="s">
        <v>211</v>
      </c>
      <c r="G136" s="205"/>
      <c r="H136" s="242">
        <v>100.175</v>
      </c>
      <c r="I136" s="209"/>
      <c r="J136" s="205"/>
      <c r="K136" s="205"/>
      <c r="L136" s="210"/>
      <c r="M136" s="211"/>
      <c r="N136" s="212"/>
      <c r="O136" s="212"/>
      <c r="P136" s="212"/>
      <c r="Q136" s="212"/>
      <c r="R136" s="212"/>
      <c r="S136" s="212"/>
      <c r="T136" s="213"/>
      <c r="AT136" s="214" t="s">
        <v>164</v>
      </c>
      <c r="AU136" s="214" t="s">
        <v>89</v>
      </c>
      <c r="AV136" s="11" t="s">
        <v>89</v>
      </c>
      <c r="AW136" s="11" t="s">
        <v>6</v>
      </c>
      <c r="AX136" s="11" t="s">
        <v>78</v>
      </c>
      <c r="AY136" s="214" t="s">
        <v>154</v>
      </c>
    </row>
    <row r="137" spans="2:65" s="1" customFormat="1" ht="31.5" customHeight="1">
      <c r="B137" s="41"/>
      <c r="C137" s="189" t="s">
        <v>212</v>
      </c>
      <c r="D137" s="189" t="s">
        <v>156</v>
      </c>
      <c r="E137" s="190" t="s">
        <v>213</v>
      </c>
      <c r="F137" s="191" t="s">
        <v>214</v>
      </c>
      <c r="G137" s="192" t="s">
        <v>92</v>
      </c>
      <c r="H137" s="193">
        <v>20.035</v>
      </c>
      <c r="I137" s="194"/>
      <c r="J137" s="195">
        <f>ROUND(I137*H137,2)</f>
        <v>0</v>
      </c>
      <c r="K137" s="191" t="s">
        <v>159</v>
      </c>
      <c r="L137" s="61"/>
      <c r="M137" s="196" t="s">
        <v>21</v>
      </c>
      <c r="N137" s="197" t="s">
        <v>44</v>
      </c>
      <c r="O137" s="42"/>
      <c r="P137" s="198">
        <f>O137*H137</f>
        <v>0</v>
      </c>
      <c r="Q137" s="198">
        <v>0</v>
      </c>
      <c r="R137" s="198">
        <f>Q137*H137</f>
        <v>0</v>
      </c>
      <c r="S137" s="198">
        <v>0</v>
      </c>
      <c r="T137" s="199">
        <f>S137*H137</f>
        <v>0</v>
      </c>
      <c r="AR137" s="24" t="s">
        <v>160</v>
      </c>
      <c r="AT137" s="24" t="s">
        <v>156</v>
      </c>
      <c r="AU137" s="24" t="s">
        <v>89</v>
      </c>
      <c r="AY137" s="24" t="s">
        <v>154</v>
      </c>
      <c r="BE137" s="200">
        <f>IF(N137="základní",J137,0)</f>
        <v>0</v>
      </c>
      <c r="BF137" s="200">
        <f>IF(N137="snížená",J137,0)</f>
        <v>0</v>
      </c>
      <c r="BG137" s="200">
        <f>IF(N137="zákl. přenesená",J137,0)</f>
        <v>0</v>
      </c>
      <c r="BH137" s="200">
        <f>IF(N137="sníž. přenesená",J137,0)</f>
        <v>0</v>
      </c>
      <c r="BI137" s="200">
        <f>IF(N137="nulová",J137,0)</f>
        <v>0</v>
      </c>
      <c r="BJ137" s="24" t="s">
        <v>78</v>
      </c>
      <c r="BK137" s="200">
        <f>ROUND(I137*H137,2)</f>
        <v>0</v>
      </c>
      <c r="BL137" s="24" t="s">
        <v>160</v>
      </c>
      <c r="BM137" s="24" t="s">
        <v>215</v>
      </c>
    </row>
    <row r="138" spans="2:65" s="1" customFormat="1" ht="94.5">
      <c r="B138" s="41"/>
      <c r="C138" s="63"/>
      <c r="D138" s="201" t="s">
        <v>162</v>
      </c>
      <c r="E138" s="63"/>
      <c r="F138" s="202" t="s">
        <v>194</v>
      </c>
      <c r="G138" s="63"/>
      <c r="H138" s="63"/>
      <c r="I138" s="159"/>
      <c r="J138" s="63"/>
      <c r="K138" s="63"/>
      <c r="L138" s="61"/>
      <c r="M138" s="203"/>
      <c r="N138" s="42"/>
      <c r="O138" s="42"/>
      <c r="P138" s="42"/>
      <c r="Q138" s="42"/>
      <c r="R138" s="42"/>
      <c r="S138" s="42"/>
      <c r="T138" s="78"/>
      <c r="AT138" s="24" t="s">
        <v>162</v>
      </c>
      <c r="AU138" s="24" t="s">
        <v>89</v>
      </c>
    </row>
    <row r="139" spans="2:65" s="11" customFormat="1" ht="13.5">
      <c r="B139" s="204"/>
      <c r="C139" s="205"/>
      <c r="D139" s="201" t="s">
        <v>164</v>
      </c>
      <c r="E139" s="206" t="s">
        <v>21</v>
      </c>
      <c r="F139" s="207" t="s">
        <v>216</v>
      </c>
      <c r="G139" s="205"/>
      <c r="H139" s="208">
        <v>20.035</v>
      </c>
      <c r="I139" s="209"/>
      <c r="J139" s="205"/>
      <c r="K139" s="205"/>
      <c r="L139" s="210"/>
      <c r="M139" s="211"/>
      <c r="N139" s="212"/>
      <c r="O139" s="212"/>
      <c r="P139" s="212"/>
      <c r="Q139" s="212"/>
      <c r="R139" s="212"/>
      <c r="S139" s="212"/>
      <c r="T139" s="213"/>
      <c r="AT139" s="214" t="s">
        <v>164</v>
      </c>
      <c r="AU139" s="214" t="s">
        <v>89</v>
      </c>
      <c r="AV139" s="11" t="s">
        <v>89</v>
      </c>
      <c r="AW139" s="11" t="s">
        <v>37</v>
      </c>
      <c r="AX139" s="11" t="s">
        <v>73</v>
      </c>
      <c r="AY139" s="214" t="s">
        <v>154</v>
      </c>
    </row>
    <row r="140" spans="2:65" s="12" customFormat="1" ht="13.5">
      <c r="B140" s="215"/>
      <c r="C140" s="216"/>
      <c r="D140" s="201" t="s">
        <v>164</v>
      </c>
      <c r="E140" s="217" t="s">
        <v>21</v>
      </c>
      <c r="F140" s="218" t="s">
        <v>166</v>
      </c>
      <c r="G140" s="216"/>
      <c r="H140" s="219">
        <v>20.035</v>
      </c>
      <c r="I140" s="220"/>
      <c r="J140" s="216"/>
      <c r="K140" s="216"/>
      <c r="L140" s="221"/>
      <c r="M140" s="222"/>
      <c r="N140" s="223"/>
      <c r="O140" s="223"/>
      <c r="P140" s="223"/>
      <c r="Q140" s="223"/>
      <c r="R140" s="223"/>
      <c r="S140" s="223"/>
      <c r="T140" s="224"/>
      <c r="AT140" s="225" t="s">
        <v>164</v>
      </c>
      <c r="AU140" s="225" t="s">
        <v>89</v>
      </c>
      <c r="AV140" s="12" t="s">
        <v>167</v>
      </c>
      <c r="AW140" s="12" t="s">
        <v>37</v>
      </c>
      <c r="AX140" s="12" t="s">
        <v>73</v>
      </c>
      <c r="AY140" s="225" t="s">
        <v>154</v>
      </c>
    </row>
    <row r="141" spans="2:65" s="13" customFormat="1" ht="13.5">
      <c r="B141" s="226"/>
      <c r="C141" s="227"/>
      <c r="D141" s="228" t="s">
        <v>164</v>
      </c>
      <c r="E141" s="229" t="s">
        <v>21</v>
      </c>
      <c r="F141" s="230" t="s">
        <v>168</v>
      </c>
      <c r="G141" s="227"/>
      <c r="H141" s="231">
        <v>20.035</v>
      </c>
      <c r="I141" s="232"/>
      <c r="J141" s="227"/>
      <c r="K141" s="227"/>
      <c r="L141" s="233"/>
      <c r="M141" s="234"/>
      <c r="N141" s="235"/>
      <c r="O141" s="235"/>
      <c r="P141" s="235"/>
      <c r="Q141" s="235"/>
      <c r="R141" s="235"/>
      <c r="S141" s="235"/>
      <c r="T141" s="236"/>
      <c r="AT141" s="237" t="s">
        <v>164</v>
      </c>
      <c r="AU141" s="237" t="s">
        <v>89</v>
      </c>
      <c r="AV141" s="13" t="s">
        <v>160</v>
      </c>
      <c r="AW141" s="13" t="s">
        <v>37</v>
      </c>
      <c r="AX141" s="13" t="s">
        <v>78</v>
      </c>
      <c r="AY141" s="237" t="s">
        <v>154</v>
      </c>
    </row>
    <row r="142" spans="2:65" s="1" customFormat="1" ht="31.5" customHeight="1">
      <c r="B142" s="41"/>
      <c r="C142" s="189" t="s">
        <v>217</v>
      </c>
      <c r="D142" s="189" t="s">
        <v>156</v>
      </c>
      <c r="E142" s="190" t="s">
        <v>218</v>
      </c>
      <c r="F142" s="191" t="s">
        <v>219</v>
      </c>
      <c r="G142" s="192" t="s">
        <v>92</v>
      </c>
      <c r="H142" s="193">
        <v>100.175</v>
      </c>
      <c r="I142" s="194"/>
      <c r="J142" s="195">
        <f>ROUND(I142*H142,2)</f>
        <v>0</v>
      </c>
      <c r="K142" s="191" t="s">
        <v>159</v>
      </c>
      <c r="L142" s="61"/>
      <c r="M142" s="196" t="s">
        <v>21</v>
      </c>
      <c r="N142" s="197" t="s">
        <v>44</v>
      </c>
      <c r="O142" s="42"/>
      <c r="P142" s="198">
        <f>O142*H142</f>
        <v>0</v>
      </c>
      <c r="Q142" s="198">
        <v>0</v>
      </c>
      <c r="R142" s="198">
        <f>Q142*H142</f>
        <v>0</v>
      </c>
      <c r="S142" s="198">
        <v>0</v>
      </c>
      <c r="T142" s="199">
        <f>S142*H142</f>
        <v>0</v>
      </c>
      <c r="AR142" s="24" t="s">
        <v>160</v>
      </c>
      <c r="AT142" s="24" t="s">
        <v>156</v>
      </c>
      <c r="AU142" s="24" t="s">
        <v>89</v>
      </c>
      <c r="AY142" s="24" t="s">
        <v>154</v>
      </c>
      <c r="BE142" s="200">
        <f>IF(N142="základní",J142,0)</f>
        <v>0</v>
      </c>
      <c r="BF142" s="200">
        <f>IF(N142="snížená",J142,0)</f>
        <v>0</v>
      </c>
      <c r="BG142" s="200">
        <f>IF(N142="zákl. přenesená",J142,0)</f>
        <v>0</v>
      </c>
      <c r="BH142" s="200">
        <f>IF(N142="sníž. přenesená",J142,0)</f>
        <v>0</v>
      </c>
      <c r="BI142" s="200">
        <f>IF(N142="nulová",J142,0)</f>
        <v>0</v>
      </c>
      <c r="BJ142" s="24" t="s">
        <v>78</v>
      </c>
      <c r="BK142" s="200">
        <f>ROUND(I142*H142,2)</f>
        <v>0</v>
      </c>
      <c r="BL142" s="24" t="s">
        <v>160</v>
      </c>
      <c r="BM142" s="24" t="s">
        <v>220</v>
      </c>
    </row>
    <row r="143" spans="2:65" s="1" customFormat="1" ht="94.5">
      <c r="B143" s="41"/>
      <c r="C143" s="63"/>
      <c r="D143" s="201" t="s">
        <v>162</v>
      </c>
      <c r="E143" s="63"/>
      <c r="F143" s="202" t="s">
        <v>194</v>
      </c>
      <c r="G143" s="63"/>
      <c r="H143" s="63"/>
      <c r="I143" s="159"/>
      <c r="J143" s="63"/>
      <c r="K143" s="63"/>
      <c r="L143" s="61"/>
      <c r="M143" s="203"/>
      <c r="N143" s="42"/>
      <c r="O143" s="42"/>
      <c r="P143" s="42"/>
      <c r="Q143" s="42"/>
      <c r="R143" s="42"/>
      <c r="S143" s="42"/>
      <c r="T143" s="78"/>
      <c r="AT143" s="24" t="s">
        <v>162</v>
      </c>
      <c r="AU143" s="24" t="s">
        <v>89</v>
      </c>
    </row>
    <row r="144" spans="2:65" s="11" customFormat="1" ht="13.5">
      <c r="B144" s="204"/>
      <c r="C144" s="205"/>
      <c r="D144" s="201" t="s">
        <v>164</v>
      </c>
      <c r="E144" s="206" t="s">
        <v>21</v>
      </c>
      <c r="F144" s="207" t="s">
        <v>221</v>
      </c>
      <c r="G144" s="205"/>
      <c r="H144" s="208">
        <v>100.175</v>
      </c>
      <c r="I144" s="209"/>
      <c r="J144" s="205"/>
      <c r="K144" s="205"/>
      <c r="L144" s="210"/>
      <c r="M144" s="211"/>
      <c r="N144" s="212"/>
      <c r="O144" s="212"/>
      <c r="P144" s="212"/>
      <c r="Q144" s="212"/>
      <c r="R144" s="212"/>
      <c r="S144" s="212"/>
      <c r="T144" s="213"/>
      <c r="AT144" s="214" t="s">
        <v>164</v>
      </c>
      <c r="AU144" s="214" t="s">
        <v>89</v>
      </c>
      <c r="AV144" s="11" t="s">
        <v>89</v>
      </c>
      <c r="AW144" s="11" t="s">
        <v>37</v>
      </c>
      <c r="AX144" s="11" t="s">
        <v>73</v>
      </c>
      <c r="AY144" s="214" t="s">
        <v>154</v>
      </c>
    </row>
    <row r="145" spans="2:65" s="12" customFormat="1" ht="13.5">
      <c r="B145" s="215"/>
      <c r="C145" s="216"/>
      <c r="D145" s="201" t="s">
        <v>164</v>
      </c>
      <c r="E145" s="217" t="s">
        <v>21</v>
      </c>
      <c r="F145" s="218" t="s">
        <v>166</v>
      </c>
      <c r="G145" s="216"/>
      <c r="H145" s="219">
        <v>100.175</v>
      </c>
      <c r="I145" s="220"/>
      <c r="J145" s="216"/>
      <c r="K145" s="216"/>
      <c r="L145" s="221"/>
      <c r="M145" s="222"/>
      <c r="N145" s="223"/>
      <c r="O145" s="223"/>
      <c r="P145" s="223"/>
      <c r="Q145" s="223"/>
      <c r="R145" s="223"/>
      <c r="S145" s="223"/>
      <c r="T145" s="224"/>
      <c r="AT145" s="225" t="s">
        <v>164</v>
      </c>
      <c r="AU145" s="225" t="s">
        <v>89</v>
      </c>
      <c r="AV145" s="12" t="s">
        <v>167</v>
      </c>
      <c r="AW145" s="12" t="s">
        <v>37</v>
      </c>
      <c r="AX145" s="12" t="s">
        <v>73</v>
      </c>
      <c r="AY145" s="225" t="s">
        <v>154</v>
      </c>
    </row>
    <row r="146" spans="2:65" s="13" customFormat="1" ht="13.5">
      <c r="B146" s="226"/>
      <c r="C146" s="227"/>
      <c r="D146" s="228" t="s">
        <v>164</v>
      </c>
      <c r="E146" s="229" t="s">
        <v>21</v>
      </c>
      <c r="F146" s="230" t="s">
        <v>168</v>
      </c>
      <c r="G146" s="227"/>
      <c r="H146" s="231">
        <v>100.175</v>
      </c>
      <c r="I146" s="232"/>
      <c r="J146" s="227"/>
      <c r="K146" s="227"/>
      <c r="L146" s="233"/>
      <c r="M146" s="234"/>
      <c r="N146" s="235"/>
      <c r="O146" s="235"/>
      <c r="P146" s="235"/>
      <c r="Q146" s="235"/>
      <c r="R146" s="235"/>
      <c r="S146" s="235"/>
      <c r="T146" s="236"/>
      <c r="AT146" s="237" t="s">
        <v>164</v>
      </c>
      <c r="AU146" s="237" t="s">
        <v>89</v>
      </c>
      <c r="AV146" s="13" t="s">
        <v>160</v>
      </c>
      <c r="AW146" s="13" t="s">
        <v>37</v>
      </c>
      <c r="AX146" s="13" t="s">
        <v>78</v>
      </c>
      <c r="AY146" s="237" t="s">
        <v>154</v>
      </c>
    </row>
    <row r="147" spans="2:65" s="1" customFormat="1" ht="31.5" customHeight="1">
      <c r="B147" s="41"/>
      <c r="C147" s="189" t="s">
        <v>222</v>
      </c>
      <c r="D147" s="189" t="s">
        <v>156</v>
      </c>
      <c r="E147" s="190" t="s">
        <v>223</v>
      </c>
      <c r="F147" s="191" t="s">
        <v>224</v>
      </c>
      <c r="G147" s="192" t="s">
        <v>92</v>
      </c>
      <c r="H147" s="193">
        <v>20.035</v>
      </c>
      <c r="I147" s="194"/>
      <c r="J147" s="195">
        <f>ROUND(I147*H147,2)</f>
        <v>0</v>
      </c>
      <c r="K147" s="191" t="s">
        <v>159</v>
      </c>
      <c r="L147" s="61"/>
      <c r="M147" s="196" t="s">
        <v>21</v>
      </c>
      <c r="N147" s="197" t="s">
        <v>44</v>
      </c>
      <c r="O147" s="42"/>
      <c r="P147" s="198">
        <f>O147*H147</f>
        <v>0</v>
      </c>
      <c r="Q147" s="198">
        <v>0</v>
      </c>
      <c r="R147" s="198">
        <f>Q147*H147</f>
        <v>0</v>
      </c>
      <c r="S147" s="198">
        <v>0</v>
      </c>
      <c r="T147" s="199">
        <f>S147*H147</f>
        <v>0</v>
      </c>
      <c r="AR147" s="24" t="s">
        <v>160</v>
      </c>
      <c r="AT147" s="24" t="s">
        <v>156</v>
      </c>
      <c r="AU147" s="24" t="s">
        <v>89</v>
      </c>
      <c r="AY147" s="24" t="s">
        <v>154</v>
      </c>
      <c r="BE147" s="200">
        <f>IF(N147="základní",J147,0)</f>
        <v>0</v>
      </c>
      <c r="BF147" s="200">
        <f>IF(N147="snížená",J147,0)</f>
        <v>0</v>
      </c>
      <c r="BG147" s="200">
        <f>IF(N147="zákl. přenesená",J147,0)</f>
        <v>0</v>
      </c>
      <c r="BH147" s="200">
        <f>IF(N147="sníž. přenesená",J147,0)</f>
        <v>0</v>
      </c>
      <c r="BI147" s="200">
        <f>IF(N147="nulová",J147,0)</f>
        <v>0</v>
      </c>
      <c r="BJ147" s="24" t="s">
        <v>78</v>
      </c>
      <c r="BK147" s="200">
        <f>ROUND(I147*H147,2)</f>
        <v>0</v>
      </c>
      <c r="BL147" s="24" t="s">
        <v>160</v>
      </c>
      <c r="BM147" s="24" t="s">
        <v>225</v>
      </c>
    </row>
    <row r="148" spans="2:65" s="1" customFormat="1" ht="94.5">
      <c r="B148" s="41"/>
      <c r="C148" s="63"/>
      <c r="D148" s="201" t="s">
        <v>162</v>
      </c>
      <c r="E148" s="63"/>
      <c r="F148" s="202" t="s">
        <v>194</v>
      </c>
      <c r="G148" s="63"/>
      <c r="H148" s="63"/>
      <c r="I148" s="159"/>
      <c r="J148" s="63"/>
      <c r="K148" s="63"/>
      <c r="L148" s="61"/>
      <c r="M148" s="203"/>
      <c r="N148" s="42"/>
      <c r="O148" s="42"/>
      <c r="P148" s="42"/>
      <c r="Q148" s="42"/>
      <c r="R148" s="42"/>
      <c r="S148" s="42"/>
      <c r="T148" s="78"/>
      <c r="AT148" s="24" t="s">
        <v>162</v>
      </c>
      <c r="AU148" s="24" t="s">
        <v>89</v>
      </c>
    </row>
    <row r="149" spans="2:65" s="11" customFormat="1" ht="13.5">
      <c r="B149" s="204"/>
      <c r="C149" s="205"/>
      <c r="D149" s="201" t="s">
        <v>164</v>
      </c>
      <c r="E149" s="206" t="s">
        <v>21</v>
      </c>
      <c r="F149" s="207" t="s">
        <v>216</v>
      </c>
      <c r="G149" s="205"/>
      <c r="H149" s="208">
        <v>20.035</v>
      </c>
      <c r="I149" s="209"/>
      <c r="J149" s="205"/>
      <c r="K149" s="205"/>
      <c r="L149" s="210"/>
      <c r="M149" s="211"/>
      <c r="N149" s="212"/>
      <c r="O149" s="212"/>
      <c r="P149" s="212"/>
      <c r="Q149" s="212"/>
      <c r="R149" s="212"/>
      <c r="S149" s="212"/>
      <c r="T149" s="213"/>
      <c r="AT149" s="214" t="s">
        <v>164</v>
      </c>
      <c r="AU149" s="214" t="s">
        <v>89</v>
      </c>
      <c r="AV149" s="11" t="s">
        <v>89</v>
      </c>
      <c r="AW149" s="11" t="s">
        <v>37</v>
      </c>
      <c r="AX149" s="11" t="s">
        <v>73</v>
      </c>
      <c r="AY149" s="214" t="s">
        <v>154</v>
      </c>
    </row>
    <row r="150" spans="2:65" s="12" customFormat="1" ht="13.5">
      <c r="B150" s="215"/>
      <c r="C150" s="216"/>
      <c r="D150" s="201" t="s">
        <v>164</v>
      </c>
      <c r="E150" s="217" t="s">
        <v>21</v>
      </c>
      <c r="F150" s="218" t="s">
        <v>166</v>
      </c>
      <c r="G150" s="216"/>
      <c r="H150" s="219">
        <v>20.035</v>
      </c>
      <c r="I150" s="220"/>
      <c r="J150" s="216"/>
      <c r="K150" s="216"/>
      <c r="L150" s="221"/>
      <c r="M150" s="222"/>
      <c r="N150" s="223"/>
      <c r="O150" s="223"/>
      <c r="P150" s="223"/>
      <c r="Q150" s="223"/>
      <c r="R150" s="223"/>
      <c r="S150" s="223"/>
      <c r="T150" s="224"/>
      <c r="AT150" s="225" t="s">
        <v>164</v>
      </c>
      <c r="AU150" s="225" t="s">
        <v>89</v>
      </c>
      <c r="AV150" s="12" t="s">
        <v>167</v>
      </c>
      <c r="AW150" s="12" t="s">
        <v>37</v>
      </c>
      <c r="AX150" s="12" t="s">
        <v>73</v>
      </c>
      <c r="AY150" s="225" t="s">
        <v>154</v>
      </c>
    </row>
    <row r="151" spans="2:65" s="13" customFormat="1" ht="13.5">
      <c r="B151" s="226"/>
      <c r="C151" s="227"/>
      <c r="D151" s="228" t="s">
        <v>164</v>
      </c>
      <c r="E151" s="229" t="s">
        <v>21</v>
      </c>
      <c r="F151" s="230" t="s">
        <v>168</v>
      </c>
      <c r="G151" s="227"/>
      <c r="H151" s="231">
        <v>20.035</v>
      </c>
      <c r="I151" s="232"/>
      <c r="J151" s="227"/>
      <c r="K151" s="227"/>
      <c r="L151" s="233"/>
      <c r="M151" s="234"/>
      <c r="N151" s="235"/>
      <c r="O151" s="235"/>
      <c r="P151" s="235"/>
      <c r="Q151" s="235"/>
      <c r="R151" s="235"/>
      <c r="S151" s="235"/>
      <c r="T151" s="236"/>
      <c r="AT151" s="237" t="s">
        <v>164</v>
      </c>
      <c r="AU151" s="237" t="s">
        <v>89</v>
      </c>
      <c r="AV151" s="13" t="s">
        <v>160</v>
      </c>
      <c r="AW151" s="13" t="s">
        <v>37</v>
      </c>
      <c r="AX151" s="13" t="s">
        <v>78</v>
      </c>
      <c r="AY151" s="237" t="s">
        <v>154</v>
      </c>
    </row>
    <row r="152" spans="2:65" s="1" customFormat="1" ht="31.5" customHeight="1">
      <c r="B152" s="41"/>
      <c r="C152" s="189" t="s">
        <v>226</v>
      </c>
      <c r="D152" s="189" t="s">
        <v>156</v>
      </c>
      <c r="E152" s="190" t="s">
        <v>227</v>
      </c>
      <c r="F152" s="191" t="s">
        <v>228</v>
      </c>
      <c r="G152" s="192" t="s">
        <v>92</v>
      </c>
      <c r="H152" s="193">
        <v>52.3</v>
      </c>
      <c r="I152" s="194"/>
      <c r="J152" s="195">
        <f>ROUND(I152*H152,2)</f>
        <v>0</v>
      </c>
      <c r="K152" s="191" t="s">
        <v>159</v>
      </c>
      <c r="L152" s="61"/>
      <c r="M152" s="196" t="s">
        <v>21</v>
      </c>
      <c r="N152" s="197" t="s">
        <v>44</v>
      </c>
      <c r="O152" s="42"/>
      <c r="P152" s="198">
        <f>O152*H152</f>
        <v>0</v>
      </c>
      <c r="Q152" s="198">
        <v>0</v>
      </c>
      <c r="R152" s="198">
        <f>Q152*H152</f>
        <v>0</v>
      </c>
      <c r="S152" s="198">
        <v>0</v>
      </c>
      <c r="T152" s="199">
        <f>S152*H152</f>
        <v>0</v>
      </c>
      <c r="AR152" s="24" t="s">
        <v>160</v>
      </c>
      <c r="AT152" s="24" t="s">
        <v>156</v>
      </c>
      <c r="AU152" s="24" t="s">
        <v>89</v>
      </c>
      <c r="AY152" s="24" t="s">
        <v>154</v>
      </c>
      <c r="BE152" s="200">
        <f>IF(N152="základní",J152,0)</f>
        <v>0</v>
      </c>
      <c r="BF152" s="200">
        <f>IF(N152="snížená",J152,0)</f>
        <v>0</v>
      </c>
      <c r="BG152" s="200">
        <f>IF(N152="zákl. přenesená",J152,0)</f>
        <v>0</v>
      </c>
      <c r="BH152" s="200">
        <f>IF(N152="sníž. přenesená",J152,0)</f>
        <v>0</v>
      </c>
      <c r="BI152" s="200">
        <f>IF(N152="nulová",J152,0)</f>
        <v>0</v>
      </c>
      <c r="BJ152" s="24" t="s">
        <v>78</v>
      </c>
      <c r="BK152" s="200">
        <f>ROUND(I152*H152,2)</f>
        <v>0</v>
      </c>
      <c r="BL152" s="24" t="s">
        <v>160</v>
      </c>
      <c r="BM152" s="24" t="s">
        <v>229</v>
      </c>
    </row>
    <row r="153" spans="2:65" s="1" customFormat="1" ht="202.5">
      <c r="B153" s="41"/>
      <c r="C153" s="63"/>
      <c r="D153" s="201" t="s">
        <v>162</v>
      </c>
      <c r="E153" s="63"/>
      <c r="F153" s="202" t="s">
        <v>230</v>
      </c>
      <c r="G153" s="63"/>
      <c r="H153" s="63"/>
      <c r="I153" s="159"/>
      <c r="J153" s="63"/>
      <c r="K153" s="63"/>
      <c r="L153" s="61"/>
      <c r="M153" s="203"/>
      <c r="N153" s="42"/>
      <c r="O153" s="42"/>
      <c r="P153" s="42"/>
      <c r="Q153" s="42"/>
      <c r="R153" s="42"/>
      <c r="S153" s="42"/>
      <c r="T153" s="78"/>
      <c r="AT153" s="24" t="s">
        <v>162</v>
      </c>
      <c r="AU153" s="24" t="s">
        <v>89</v>
      </c>
    </row>
    <row r="154" spans="2:65" s="14" customFormat="1" ht="13.5">
      <c r="B154" s="243"/>
      <c r="C154" s="244"/>
      <c r="D154" s="201" t="s">
        <v>164</v>
      </c>
      <c r="E154" s="245" t="s">
        <v>21</v>
      </c>
      <c r="F154" s="246" t="s">
        <v>231</v>
      </c>
      <c r="G154" s="244"/>
      <c r="H154" s="247" t="s">
        <v>21</v>
      </c>
      <c r="I154" s="248"/>
      <c r="J154" s="244"/>
      <c r="K154" s="244"/>
      <c r="L154" s="249"/>
      <c r="M154" s="250"/>
      <c r="N154" s="251"/>
      <c r="O154" s="251"/>
      <c r="P154" s="251"/>
      <c r="Q154" s="251"/>
      <c r="R154" s="251"/>
      <c r="S154" s="251"/>
      <c r="T154" s="252"/>
      <c r="AT154" s="253" t="s">
        <v>164</v>
      </c>
      <c r="AU154" s="253" t="s">
        <v>89</v>
      </c>
      <c r="AV154" s="14" t="s">
        <v>78</v>
      </c>
      <c r="AW154" s="14" t="s">
        <v>37</v>
      </c>
      <c r="AX154" s="14" t="s">
        <v>73</v>
      </c>
      <c r="AY154" s="253" t="s">
        <v>154</v>
      </c>
    </row>
    <row r="155" spans="2:65" s="11" customFormat="1" ht="13.5">
      <c r="B155" s="204"/>
      <c r="C155" s="205"/>
      <c r="D155" s="201" t="s">
        <v>164</v>
      </c>
      <c r="E155" s="206" t="s">
        <v>21</v>
      </c>
      <c r="F155" s="207" t="s">
        <v>232</v>
      </c>
      <c r="G155" s="205"/>
      <c r="H155" s="208">
        <v>13</v>
      </c>
      <c r="I155" s="209"/>
      <c r="J155" s="205"/>
      <c r="K155" s="205"/>
      <c r="L155" s="210"/>
      <c r="M155" s="211"/>
      <c r="N155" s="212"/>
      <c r="O155" s="212"/>
      <c r="P155" s="212"/>
      <c r="Q155" s="212"/>
      <c r="R155" s="212"/>
      <c r="S155" s="212"/>
      <c r="T155" s="213"/>
      <c r="AT155" s="214" t="s">
        <v>164</v>
      </c>
      <c r="AU155" s="214" t="s">
        <v>89</v>
      </c>
      <c r="AV155" s="11" t="s">
        <v>89</v>
      </c>
      <c r="AW155" s="11" t="s">
        <v>37</v>
      </c>
      <c r="AX155" s="11" t="s">
        <v>73</v>
      </c>
      <c r="AY155" s="214" t="s">
        <v>154</v>
      </c>
    </row>
    <row r="156" spans="2:65" s="11" customFormat="1" ht="13.5">
      <c r="B156" s="204"/>
      <c r="C156" s="205"/>
      <c r="D156" s="201" t="s">
        <v>164</v>
      </c>
      <c r="E156" s="206" t="s">
        <v>21</v>
      </c>
      <c r="F156" s="207" t="s">
        <v>233</v>
      </c>
      <c r="G156" s="205"/>
      <c r="H156" s="208">
        <v>13</v>
      </c>
      <c r="I156" s="209"/>
      <c r="J156" s="205"/>
      <c r="K156" s="205"/>
      <c r="L156" s="210"/>
      <c r="M156" s="211"/>
      <c r="N156" s="212"/>
      <c r="O156" s="212"/>
      <c r="P156" s="212"/>
      <c r="Q156" s="212"/>
      <c r="R156" s="212"/>
      <c r="S156" s="212"/>
      <c r="T156" s="213"/>
      <c r="AT156" s="214" t="s">
        <v>164</v>
      </c>
      <c r="AU156" s="214" t="s">
        <v>89</v>
      </c>
      <c r="AV156" s="11" t="s">
        <v>89</v>
      </c>
      <c r="AW156" s="11" t="s">
        <v>37</v>
      </c>
      <c r="AX156" s="11" t="s">
        <v>73</v>
      </c>
      <c r="AY156" s="214" t="s">
        <v>154</v>
      </c>
    </row>
    <row r="157" spans="2:65" s="12" customFormat="1" ht="13.5">
      <c r="B157" s="215"/>
      <c r="C157" s="216"/>
      <c r="D157" s="201" t="s">
        <v>164</v>
      </c>
      <c r="E157" s="217" t="s">
        <v>21</v>
      </c>
      <c r="F157" s="218" t="s">
        <v>166</v>
      </c>
      <c r="G157" s="216"/>
      <c r="H157" s="219">
        <v>26</v>
      </c>
      <c r="I157" s="220"/>
      <c r="J157" s="216"/>
      <c r="K157" s="216"/>
      <c r="L157" s="221"/>
      <c r="M157" s="222"/>
      <c r="N157" s="223"/>
      <c r="O157" s="223"/>
      <c r="P157" s="223"/>
      <c r="Q157" s="223"/>
      <c r="R157" s="223"/>
      <c r="S157" s="223"/>
      <c r="T157" s="224"/>
      <c r="AT157" s="225" t="s">
        <v>164</v>
      </c>
      <c r="AU157" s="225" t="s">
        <v>89</v>
      </c>
      <c r="AV157" s="12" t="s">
        <v>167</v>
      </c>
      <c r="AW157" s="12" t="s">
        <v>37</v>
      </c>
      <c r="AX157" s="12" t="s">
        <v>73</v>
      </c>
      <c r="AY157" s="225" t="s">
        <v>154</v>
      </c>
    </row>
    <row r="158" spans="2:65" s="14" customFormat="1" ht="13.5">
      <c r="B158" s="243"/>
      <c r="C158" s="244"/>
      <c r="D158" s="201" t="s">
        <v>164</v>
      </c>
      <c r="E158" s="245" t="s">
        <v>21</v>
      </c>
      <c r="F158" s="246" t="s">
        <v>234</v>
      </c>
      <c r="G158" s="244"/>
      <c r="H158" s="247" t="s">
        <v>21</v>
      </c>
      <c r="I158" s="248"/>
      <c r="J158" s="244"/>
      <c r="K158" s="244"/>
      <c r="L158" s="249"/>
      <c r="M158" s="250"/>
      <c r="N158" s="251"/>
      <c r="O158" s="251"/>
      <c r="P158" s="251"/>
      <c r="Q158" s="251"/>
      <c r="R158" s="251"/>
      <c r="S158" s="251"/>
      <c r="T158" s="252"/>
      <c r="AT158" s="253" t="s">
        <v>164</v>
      </c>
      <c r="AU158" s="253" t="s">
        <v>89</v>
      </c>
      <c r="AV158" s="14" t="s">
        <v>78</v>
      </c>
      <c r="AW158" s="14" t="s">
        <v>37</v>
      </c>
      <c r="AX158" s="14" t="s">
        <v>73</v>
      </c>
      <c r="AY158" s="253" t="s">
        <v>154</v>
      </c>
    </row>
    <row r="159" spans="2:65" s="11" customFormat="1" ht="13.5">
      <c r="B159" s="204"/>
      <c r="C159" s="205"/>
      <c r="D159" s="201" t="s">
        <v>164</v>
      </c>
      <c r="E159" s="206" t="s">
        <v>21</v>
      </c>
      <c r="F159" s="207" t="s">
        <v>235</v>
      </c>
      <c r="G159" s="205"/>
      <c r="H159" s="208">
        <v>16.8</v>
      </c>
      <c r="I159" s="209"/>
      <c r="J159" s="205"/>
      <c r="K159" s="205"/>
      <c r="L159" s="210"/>
      <c r="M159" s="211"/>
      <c r="N159" s="212"/>
      <c r="O159" s="212"/>
      <c r="P159" s="212"/>
      <c r="Q159" s="212"/>
      <c r="R159" s="212"/>
      <c r="S159" s="212"/>
      <c r="T159" s="213"/>
      <c r="AT159" s="214" t="s">
        <v>164</v>
      </c>
      <c r="AU159" s="214" t="s">
        <v>89</v>
      </c>
      <c r="AV159" s="11" t="s">
        <v>89</v>
      </c>
      <c r="AW159" s="11" t="s">
        <v>37</v>
      </c>
      <c r="AX159" s="11" t="s">
        <v>73</v>
      </c>
      <c r="AY159" s="214" t="s">
        <v>154</v>
      </c>
    </row>
    <row r="160" spans="2:65" s="11" customFormat="1" ht="13.5">
      <c r="B160" s="204"/>
      <c r="C160" s="205"/>
      <c r="D160" s="201" t="s">
        <v>164</v>
      </c>
      <c r="E160" s="206" t="s">
        <v>21</v>
      </c>
      <c r="F160" s="207" t="s">
        <v>236</v>
      </c>
      <c r="G160" s="205"/>
      <c r="H160" s="208">
        <v>16.8</v>
      </c>
      <c r="I160" s="209"/>
      <c r="J160" s="205"/>
      <c r="K160" s="205"/>
      <c r="L160" s="210"/>
      <c r="M160" s="211"/>
      <c r="N160" s="212"/>
      <c r="O160" s="212"/>
      <c r="P160" s="212"/>
      <c r="Q160" s="212"/>
      <c r="R160" s="212"/>
      <c r="S160" s="212"/>
      <c r="T160" s="213"/>
      <c r="AT160" s="214" t="s">
        <v>164</v>
      </c>
      <c r="AU160" s="214" t="s">
        <v>89</v>
      </c>
      <c r="AV160" s="11" t="s">
        <v>89</v>
      </c>
      <c r="AW160" s="11" t="s">
        <v>37</v>
      </c>
      <c r="AX160" s="11" t="s">
        <v>73</v>
      </c>
      <c r="AY160" s="214" t="s">
        <v>154</v>
      </c>
    </row>
    <row r="161" spans="2:65" s="12" customFormat="1" ht="13.5">
      <c r="B161" s="215"/>
      <c r="C161" s="216"/>
      <c r="D161" s="201" t="s">
        <v>164</v>
      </c>
      <c r="E161" s="217" t="s">
        <v>21</v>
      </c>
      <c r="F161" s="218" t="s">
        <v>166</v>
      </c>
      <c r="G161" s="216"/>
      <c r="H161" s="219">
        <v>33.6</v>
      </c>
      <c r="I161" s="220"/>
      <c r="J161" s="216"/>
      <c r="K161" s="216"/>
      <c r="L161" s="221"/>
      <c r="M161" s="222"/>
      <c r="N161" s="223"/>
      <c r="O161" s="223"/>
      <c r="P161" s="223"/>
      <c r="Q161" s="223"/>
      <c r="R161" s="223"/>
      <c r="S161" s="223"/>
      <c r="T161" s="224"/>
      <c r="AT161" s="225" t="s">
        <v>164</v>
      </c>
      <c r="AU161" s="225" t="s">
        <v>89</v>
      </c>
      <c r="AV161" s="12" t="s">
        <v>167</v>
      </c>
      <c r="AW161" s="12" t="s">
        <v>37</v>
      </c>
      <c r="AX161" s="12" t="s">
        <v>73</v>
      </c>
      <c r="AY161" s="225" t="s">
        <v>154</v>
      </c>
    </row>
    <row r="162" spans="2:65" s="14" customFormat="1" ht="13.5">
      <c r="B162" s="243"/>
      <c r="C162" s="244"/>
      <c r="D162" s="201" t="s">
        <v>164</v>
      </c>
      <c r="E162" s="245" t="s">
        <v>21</v>
      </c>
      <c r="F162" s="246" t="s">
        <v>237</v>
      </c>
      <c r="G162" s="244"/>
      <c r="H162" s="247" t="s">
        <v>21</v>
      </c>
      <c r="I162" s="248"/>
      <c r="J162" s="244"/>
      <c r="K162" s="244"/>
      <c r="L162" s="249"/>
      <c r="M162" s="250"/>
      <c r="N162" s="251"/>
      <c r="O162" s="251"/>
      <c r="P162" s="251"/>
      <c r="Q162" s="251"/>
      <c r="R162" s="251"/>
      <c r="S162" s="251"/>
      <c r="T162" s="252"/>
      <c r="AT162" s="253" t="s">
        <v>164</v>
      </c>
      <c r="AU162" s="253" t="s">
        <v>89</v>
      </c>
      <c r="AV162" s="14" t="s">
        <v>78</v>
      </c>
      <c r="AW162" s="14" t="s">
        <v>37</v>
      </c>
      <c r="AX162" s="14" t="s">
        <v>73</v>
      </c>
      <c r="AY162" s="253" t="s">
        <v>154</v>
      </c>
    </row>
    <row r="163" spans="2:65" s="11" customFormat="1" ht="13.5">
      <c r="B163" s="204"/>
      <c r="C163" s="205"/>
      <c r="D163" s="201" t="s">
        <v>164</v>
      </c>
      <c r="E163" s="206" t="s">
        <v>21</v>
      </c>
      <c r="F163" s="207" t="s">
        <v>238</v>
      </c>
      <c r="G163" s="205"/>
      <c r="H163" s="208">
        <v>9</v>
      </c>
      <c r="I163" s="209"/>
      <c r="J163" s="205"/>
      <c r="K163" s="205"/>
      <c r="L163" s="210"/>
      <c r="M163" s="211"/>
      <c r="N163" s="212"/>
      <c r="O163" s="212"/>
      <c r="P163" s="212"/>
      <c r="Q163" s="212"/>
      <c r="R163" s="212"/>
      <c r="S163" s="212"/>
      <c r="T163" s="213"/>
      <c r="AT163" s="214" t="s">
        <v>164</v>
      </c>
      <c r="AU163" s="214" t="s">
        <v>89</v>
      </c>
      <c r="AV163" s="11" t="s">
        <v>89</v>
      </c>
      <c r="AW163" s="11" t="s">
        <v>37</v>
      </c>
      <c r="AX163" s="11" t="s">
        <v>73</v>
      </c>
      <c r="AY163" s="214" t="s">
        <v>154</v>
      </c>
    </row>
    <row r="164" spans="2:65" s="11" customFormat="1" ht="13.5">
      <c r="B164" s="204"/>
      <c r="C164" s="205"/>
      <c r="D164" s="201" t="s">
        <v>164</v>
      </c>
      <c r="E164" s="206" t="s">
        <v>21</v>
      </c>
      <c r="F164" s="207" t="s">
        <v>239</v>
      </c>
      <c r="G164" s="205"/>
      <c r="H164" s="208">
        <v>9</v>
      </c>
      <c r="I164" s="209"/>
      <c r="J164" s="205"/>
      <c r="K164" s="205"/>
      <c r="L164" s="210"/>
      <c r="M164" s="211"/>
      <c r="N164" s="212"/>
      <c r="O164" s="212"/>
      <c r="P164" s="212"/>
      <c r="Q164" s="212"/>
      <c r="R164" s="212"/>
      <c r="S164" s="212"/>
      <c r="T164" s="213"/>
      <c r="AT164" s="214" t="s">
        <v>164</v>
      </c>
      <c r="AU164" s="214" t="s">
        <v>89</v>
      </c>
      <c r="AV164" s="11" t="s">
        <v>89</v>
      </c>
      <c r="AW164" s="11" t="s">
        <v>37</v>
      </c>
      <c r="AX164" s="11" t="s">
        <v>73</v>
      </c>
      <c r="AY164" s="214" t="s">
        <v>154</v>
      </c>
    </row>
    <row r="165" spans="2:65" s="11" customFormat="1" ht="13.5">
      <c r="B165" s="204"/>
      <c r="C165" s="205"/>
      <c r="D165" s="201" t="s">
        <v>164</v>
      </c>
      <c r="E165" s="206" t="s">
        <v>21</v>
      </c>
      <c r="F165" s="207" t="s">
        <v>240</v>
      </c>
      <c r="G165" s="205"/>
      <c r="H165" s="208">
        <v>9</v>
      </c>
      <c r="I165" s="209"/>
      <c r="J165" s="205"/>
      <c r="K165" s="205"/>
      <c r="L165" s="210"/>
      <c r="M165" s="211"/>
      <c r="N165" s="212"/>
      <c r="O165" s="212"/>
      <c r="P165" s="212"/>
      <c r="Q165" s="212"/>
      <c r="R165" s="212"/>
      <c r="S165" s="212"/>
      <c r="T165" s="213"/>
      <c r="AT165" s="214" t="s">
        <v>164</v>
      </c>
      <c r="AU165" s="214" t="s">
        <v>89</v>
      </c>
      <c r="AV165" s="11" t="s">
        <v>89</v>
      </c>
      <c r="AW165" s="11" t="s">
        <v>37</v>
      </c>
      <c r="AX165" s="11" t="s">
        <v>73</v>
      </c>
      <c r="AY165" s="214" t="s">
        <v>154</v>
      </c>
    </row>
    <row r="166" spans="2:65" s="11" customFormat="1" ht="13.5">
      <c r="B166" s="204"/>
      <c r="C166" s="205"/>
      <c r="D166" s="201" t="s">
        <v>164</v>
      </c>
      <c r="E166" s="206" t="s">
        <v>21</v>
      </c>
      <c r="F166" s="207" t="s">
        <v>241</v>
      </c>
      <c r="G166" s="205"/>
      <c r="H166" s="208">
        <v>9</v>
      </c>
      <c r="I166" s="209"/>
      <c r="J166" s="205"/>
      <c r="K166" s="205"/>
      <c r="L166" s="210"/>
      <c r="M166" s="211"/>
      <c r="N166" s="212"/>
      <c r="O166" s="212"/>
      <c r="P166" s="212"/>
      <c r="Q166" s="212"/>
      <c r="R166" s="212"/>
      <c r="S166" s="212"/>
      <c r="T166" s="213"/>
      <c r="AT166" s="214" t="s">
        <v>164</v>
      </c>
      <c r="AU166" s="214" t="s">
        <v>89</v>
      </c>
      <c r="AV166" s="11" t="s">
        <v>89</v>
      </c>
      <c r="AW166" s="11" t="s">
        <v>37</v>
      </c>
      <c r="AX166" s="11" t="s">
        <v>73</v>
      </c>
      <c r="AY166" s="214" t="s">
        <v>154</v>
      </c>
    </row>
    <row r="167" spans="2:65" s="11" customFormat="1" ht="13.5">
      <c r="B167" s="204"/>
      <c r="C167" s="205"/>
      <c r="D167" s="201" t="s">
        <v>164</v>
      </c>
      <c r="E167" s="206" t="s">
        <v>21</v>
      </c>
      <c r="F167" s="207" t="s">
        <v>242</v>
      </c>
      <c r="G167" s="205"/>
      <c r="H167" s="208">
        <v>9</v>
      </c>
      <c r="I167" s="209"/>
      <c r="J167" s="205"/>
      <c r="K167" s="205"/>
      <c r="L167" s="210"/>
      <c r="M167" s="211"/>
      <c r="N167" s="212"/>
      <c r="O167" s="212"/>
      <c r="P167" s="212"/>
      <c r="Q167" s="212"/>
      <c r="R167" s="212"/>
      <c r="S167" s="212"/>
      <c r="T167" s="213"/>
      <c r="AT167" s="214" t="s">
        <v>164</v>
      </c>
      <c r="AU167" s="214" t="s">
        <v>89</v>
      </c>
      <c r="AV167" s="11" t="s">
        <v>89</v>
      </c>
      <c r="AW167" s="11" t="s">
        <v>37</v>
      </c>
      <c r="AX167" s="11" t="s">
        <v>73</v>
      </c>
      <c r="AY167" s="214" t="s">
        <v>154</v>
      </c>
    </row>
    <row r="168" spans="2:65" s="12" customFormat="1" ht="13.5">
      <c r="B168" s="215"/>
      <c r="C168" s="216"/>
      <c r="D168" s="201" t="s">
        <v>164</v>
      </c>
      <c r="E168" s="217" t="s">
        <v>21</v>
      </c>
      <c r="F168" s="218" t="s">
        <v>166</v>
      </c>
      <c r="G168" s="216"/>
      <c r="H168" s="219">
        <v>45</v>
      </c>
      <c r="I168" s="220"/>
      <c r="J168" s="216"/>
      <c r="K168" s="216"/>
      <c r="L168" s="221"/>
      <c r="M168" s="222"/>
      <c r="N168" s="223"/>
      <c r="O168" s="223"/>
      <c r="P168" s="223"/>
      <c r="Q168" s="223"/>
      <c r="R168" s="223"/>
      <c r="S168" s="223"/>
      <c r="T168" s="224"/>
      <c r="AT168" s="225" t="s">
        <v>164</v>
      </c>
      <c r="AU168" s="225" t="s">
        <v>89</v>
      </c>
      <c r="AV168" s="12" t="s">
        <v>167</v>
      </c>
      <c r="AW168" s="12" t="s">
        <v>37</v>
      </c>
      <c r="AX168" s="12" t="s">
        <v>73</v>
      </c>
      <c r="AY168" s="225" t="s">
        <v>154</v>
      </c>
    </row>
    <row r="169" spans="2:65" s="13" customFormat="1" ht="13.5">
      <c r="B169" s="226"/>
      <c r="C169" s="227"/>
      <c r="D169" s="201" t="s">
        <v>164</v>
      </c>
      <c r="E169" s="238" t="s">
        <v>98</v>
      </c>
      <c r="F169" s="239" t="s">
        <v>176</v>
      </c>
      <c r="G169" s="227"/>
      <c r="H169" s="240">
        <v>104.6</v>
      </c>
      <c r="I169" s="232"/>
      <c r="J169" s="227"/>
      <c r="K169" s="227"/>
      <c r="L169" s="233"/>
      <c r="M169" s="234"/>
      <c r="N169" s="235"/>
      <c r="O169" s="235"/>
      <c r="P169" s="235"/>
      <c r="Q169" s="235"/>
      <c r="R169" s="235"/>
      <c r="S169" s="235"/>
      <c r="T169" s="236"/>
      <c r="AT169" s="237" t="s">
        <v>164</v>
      </c>
      <c r="AU169" s="237" t="s">
        <v>89</v>
      </c>
      <c r="AV169" s="13" t="s">
        <v>160</v>
      </c>
      <c r="AW169" s="13" t="s">
        <v>37</v>
      </c>
      <c r="AX169" s="13" t="s">
        <v>78</v>
      </c>
      <c r="AY169" s="237" t="s">
        <v>154</v>
      </c>
    </row>
    <row r="170" spans="2:65" s="11" customFormat="1" ht="13.5">
      <c r="B170" s="204"/>
      <c r="C170" s="205"/>
      <c r="D170" s="228" t="s">
        <v>164</v>
      </c>
      <c r="E170" s="205"/>
      <c r="F170" s="241" t="s">
        <v>243</v>
      </c>
      <c r="G170" s="205"/>
      <c r="H170" s="242">
        <v>52.3</v>
      </c>
      <c r="I170" s="209"/>
      <c r="J170" s="205"/>
      <c r="K170" s="205"/>
      <c r="L170" s="210"/>
      <c r="M170" s="211"/>
      <c r="N170" s="212"/>
      <c r="O170" s="212"/>
      <c r="P170" s="212"/>
      <c r="Q170" s="212"/>
      <c r="R170" s="212"/>
      <c r="S170" s="212"/>
      <c r="T170" s="213"/>
      <c r="AT170" s="214" t="s">
        <v>164</v>
      </c>
      <c r="AU170" s="214" t="s">
        <v>89</v>
      </c>
      <c r="AV170" s="11" t="s">
        <v>89</v>
      </c>
      <c r="AW170" s="11" t="s">
        <v>6</v>
      </c>
      <c r="AX170" s="11" t="s">
        <v>78</v>
      </c>
      <c r="AY170" s="214" t="s">
        <v>154</v>
      </c>
    </row>
    <row r="171" spans="2:65" s="1" customFormat="1" ht="31.5" customHeight="1">
      <c r="B171" s="41"/>
      <c r="C171" s="189" t="s">
        <v>244</v>
      </c>
      <c r="D171" s="189" t="s">
        <v>156</v>
      </c>
      <c r="E171" s="190" t="s">
        <v>245</v>
      </c>
      <c r="F171" s="191" t="s">
        <v>246</v>
      </c>
      <c r="G171" s="192" t="s">
        <v>92</v>
      </c>
      <c r="H171" s="193">
        <v>10.46</v>
      </c>
      <c r="I171" s="194"/>
      <c r="J171" s="195">
        <f>ROUND(I171*H171,2)</f>
        <v>0</v>
      </c>
      <c r="K171" s="191" t="s">
        <v>159</v>
      </c>
      <c r="L171" s="61"/>
      <c r="M171" s="196" t="s">
        <v>21</v>
      </c>
      <c r="N171" s="197" t="s">
        <v>44</v>
      </c>
      <c r="O171" s="42"/>
      <c r="P171" s="198">
        <f>O171*H171</f>
        <v>0</v>
      </c>
      <c r="Q171" s="198">
        <v>0</v>
      </c>
      <c r="R171" s="198">
        <f>Q171*H171</f>
        <v>0</v>
      </c>
      <c r="S171" s="198">
        <v>0</v>
      </c>
      <c r="T171" s="199">
        <f>S171*H171</f>
        <v>0</v>
      </c>
      <c r="AR171" s="24" t="s">
        <v>160</v>
      </c>
      <c r="AT171" s="24" t="s">
        <v>156</v>
      </c>
      <c r="AU171" s="24" t="s">
        <v>89</v>
      </c>
      <c r="AY171" s="24" t="s">
        <v>154</v>
      </c>
      <c r="BE171" s="200">
        <f>IF(N171="základní",J171,0)</f>
        <v>0</v>
      </c>
      <c r="BF171" s="200">
        <f>IF(N171="snížená",J171,0)</f>
        <v>0</v>
      </c>
      <c r="BG171" s="200">
        <f>IF(N171="zákl. přenesená",J171,0)</f>
        <v>0</v>
      </c>
      <c r="BH171" s="200">
        <f>IF(N171="sníž. přenesená",J171,0)</f>
        <v>0</v>
      </c>
      <c r="BI171" s="200">
        <f>IF(N171="nulová",J171,0)</f>
        <v>0</v>
      </c>
      <c r="BJ171" s="24" t="s">
        <v>78</v>
      </c>
      <c r="BK171" s="200">
        <f>ROUND(I171*H171,2)</f>
        <v>0</v>
      </c>
      <c r="BL171" s="24" t="s">
        <v>160</v>
      </c>
      <c r="BM171" s="24" t="s">
        <v>247</v>
      </c>
    </row>
    <row r="172" spans="2:65" s="1" customFormat="1" ht="202.5">
      <c r="B172" s="41"/>
      <c r="C172" s="63"/>
      <c r="D172" s="201" t="s">
        <v>162</v>
      </c>
      <c r="E172" s="63"/>
      <c r="F172" s="202" t="s">
        <v>230</v>
      </c>
      <c r="G172" s="63"/>
      <c r="H172" s="63"/>
      <c r="I172" s="159"/>
      <c r="J172" s="63"/>
      <c r="K172" s="63"/>
      <c r="L172" s="61"/>
      <c r="M172" s="203"/>
      <c r="N172" s="42"/>
      <c r="O172" s="42"/>
      <c r="P172" s="42"/>
      <c r="Q172" s="42"/>
      <c r="R172" s="42"/>
      <c r="S172" s="42"/>
      <c r="T172" s="78"/>
      <c r="AT172" s="24" t="s">
        <v>162</v>
      </c>
      <c r="AU172" s="24" t="s">
        <v>89</v>
      </c>
    </row>
    <row r="173" spans="2:65" s="11" customFormat="1" ht="13.5">
      <c r="B173" s="204"/>
      <c r="C173" s="205"/>
      <c r="D173" s="201" t="s">
        <v>164</v>
      </c>
      <c r="E173" s="206" t="s">
        <v>21</v>
      </c>
      <c r="F173" s="207" t="s">
        <v>248</v>
      </c>
      <c r="G173" s="205"/>
      <c r="H173" s="208">
        <v>10.46</v>
      </c>
      <c r="I173" s="209"/>
      <c r="J173" s="205"/>
      <c r="K173" s="205"/>
      <c r="L173" s="210"/>
      <c r="M173" s="211"/>
      <c r="N173" s="212"/>
      <c r="O173" s="212"/>
      <c r="P173" s="212"/>
      <c r="Q173" s="212"/>
      <c r="R173" s="212"/>
      <c r="S173" s="212"/>
      <c r="T173" s="213"/>
      <c r="AT173" s="214" t="s">
        <v>164</v>
      </c>
      <c r="AU173" s="214" t="s">
        <v>89</v>
      </c>
      <c r="AV173" s="11" t="s">
        <v>89</v>
      </c>
      <c r="AW173" s="11" t="s">
        <v>37</v>
      </c>
      <c r="AX173" s="11" t="s">
        <v>73</v>
      </c>
      <c r="AY173" s="214" t="s">
        <v>154</v>
      </c>
    </row>
    <row r="174" spans="2:65" s="12" customFormat="1" ht="13.5">
      <c r="B174" s="215"/>
      <c r="C174" s="216"/>
      <c r="D174" s="201" t="s">
        <v>164</v>
      </c>
      <c r="E174" s="217" t="s">
        <v>21</v>
      </c>
      <c r="F174" s="218" t="s">
        <v>166</v>
      </c>
      <c r="G174" s="216"/>
      <c r="H174" s="219">
        <v>10.46</v>
      </c>
      <c r="I174" s="220"/>
      <c r="J174" s="216"/>
      <c r="K174" s="216"/>
      <c r="L174" s="221"/>
      <c r="M174" s="222"/>
      <c r="N174" s="223"/>
      <c r="O174" s="223"/>
      <c r="P174" s="223"/>
      <c r="Q174" s="223"/>
      <c r="R174" s="223"/>
      <c r="S174" s="223"/>
      <c r="T174" s="224"/>
      <c r="AT174" s="225" t="s">
        <v>164</v>
      </c>
      <c r="AU174" s="225" t="s">
        <v>89</v>
      </c>
      <c r="AV174" s="12" t="s">
        <v>167</v>
      </c>
      <c r="AW174" s="12" t="s">
        <v>37</v>
      </c>
      <c r="AX174" s="12" t="s">
        <v>73</v>
      </c>
      <c r="AY174" s="225" t="s">
        <v>154</v>
      </c>
    </row>
    <row r="175" spans="2:65" s="13" customFormat="1" ht="13.5">
      <c r="B175" s="226"/>
      <c r="C175" s="227"/>
      <c r="D175" s="228" t="s">
        <v>164</v>
      </c>
      <c r="E175" s="229" t="s">
        <v>21</v>
      </c>
      <c r="F175" s="230" t="s">
        <v>168</v>
      </c>
      <c r="G175" s="227"/>
      <c r="H175" s="231">
        <v>10.46</v>
      </c>
      <c r="I175" s="232"/>
      <c r="J175" s="227"/>
      <c r="K175" s="227"/>
      <c r="L175" s="233"/>
      <c r="M175" s="234"/>
      <c r="N175" s="235"/>
      <c r="O175" s="235"/>
      <c r="P175" s="235"/>
      <c r="Q175" s="235"/>
      <c r="R175" s="235"/>
      <c r="S175" s="235"/>
      <c r="T175" s="236"/>
      <c r="AT175" s="237" t="s">
        <v>164</v>
      </c>
      <c r="AU175" s="237" t="s">
        <v>89</v>
      </c>
      <c r="AV175" s="13" t="s">
        <v>160</v>
      </c>
      <c r="AW175" s="13" t="s">
        <v>37</v>
      </c>
      <c r="AX175" s="13" t="s">
        <v>78</v>
      </c>
      <c r="AY175" s="237" t="s">
        <v>154</v>
      </c>
    </row>
    <row r="176" spans="2:65" s="1" customFormat="1" ht="31.5" customHeight="1">
      <c r="B176" s="41"/>
      <c r="C176" s="189" t="s">
        <v>249</v>
      </c>
      <c r="D176" s="189" t="s">
        <v>156</v>
      </c>
      <c r="E176" s="190" t="s">
        <v>250</v>
      </c>
      <c r="F176" s="191" t="s">
        <v>251</v>
      </c>
      <c r="G176" s="192" t="s">
        <v>92</v>
      </c>
      <c r="H176" s="193">
        <v>52.3</v>
      </c>
      <c r="I176" s="194"/>
      <c r="J176" s="195">
        <f>ROUND(I176*H176,2)</f>
        <v>0</v>
      </c>
      <c r="K176" s="191" t="s">
        <v>159</v>
      </c>
      <c r="L176" s="61"/>
      <c r="M176" s="196" t="s">
        <v>21</v>
      </c>
      <c r="N176" s="197" t="s">
        <v>44</v>
      </c>
      <c r="O176" s="42"/>
      <c r="P176" s="198">
        <f>O176*H176</f>
        <v>0</v>
      </c>
      <c r="Q176" s="198">
        <v>0</v>
      </c>
      <c r="R176" s="198">
        <f>Q176*H176</f>
        <v>0</v>
      </c>
      <c r="S176" s="198">
        <v>0</v>
      </c>
      <c r="T176" s="199">
        <f>S176*H176</f>
        <v>0</v>
      </c>
      <c r="AR176" s="24" t="s">
        <v>160</v>
      </c>
      <c r="AT176" s="24" t="s">
        <v>156</v>
      </c>
      <c r="AU176" s="24" t="s">
        <v>89</v>
      </c>
      <c r="AY176" s="24" t="s">
        <v>154</v>
      </c>
      <c r="BE176" s="200">
        <f>IF(N176="základní",J176,0)</f>
        <v>0</v>
      </c>
      <c r="BF176" s="200">
        <f>IF(N176="snížená",J176,0)</f>
        <v>0</v>
      </c>
      <c r="BG176" s="200">
        <f>IF(N176="zákl. přenesená",J176,0)</f>
        <v>0</v>
      </c>
      <c r="BH176" s="200">
        <f>IF(N176="sníž. přenesená",J176,0)</f>
        <v>0</v>
      </c>
      <c r="BI176" s="200">
        <f>IF(N176="nulová",J176,0)</f>
        <v>0</v>
      </c>
      <c r="BJ176" s="24" t="s">
        <v>78</v>
      </c>
      <c r="BK176" s="200">
        <f>ROUND(I176*H176,2)</f>
        <v>0</v>
      </c>
      <c r="BL176" s="24" t="s">
        <v>160</v>
      </c>
      <c r="BM176" s="24" t="s">
        <v>252</v>
      </c>
    </row>
    <row r="177" spans="2:65" s="1" customFormat="1" ht="202.5">
      <c r="B177" s="41"/>
      <c r="C177" s="63"/>
      <c r="D177" s="201" t="s">
        <v>162</v>
      </c>
      <c r="E177" s="63"/>
      <c r="F177" s="202" t="s">
        <v>230</v>
      </c>
      <c r="G177" s="63"/>
      <c r="H177" s="63"/>
      <c r="I177" s="159"/>
      <c r="J177" s="63"/>
      <c r="K177" s="63"/>
      <c r="L177" s="61"/>
      <c r="M177" s="203"/>
      <c r="N177" s="42"/>
      <c r="O177" s="42"/>
      <c r="P177" s="42"/>
      <c r="Q177" s="42"/>
      <c r="R177" s="42"/>
      <c r="S177" s="42"/>
      <c r="T177" s="78"/>
      <c r="AT177" s="24" t="s">
        <v>162</v>
      </c>
      <c r="AU177" s="24" t="s">
        <v>89</v>
      </c>
    </row>
    <row r="178" spans="2:65" s="11" customFormat="1" ht="13.5">
      <c r="B178" s="204"/>
      <c r="C178" s="205"/>
      <c r="D178" s="201" t="s">
        <v>164</v>
      </c>
      <c r="E178" s="206" t="s">
        <v>21</v>
      </c>
      <c r="F178" s="207" t="s">
        <v>253</v>
      </c>
      <c r="G178" s="205"/>
      <c r="H178" s="208">
        <v>52.3</v>
      </c>
      <c r="I178" s="209"/>
      <c r="J178" s="205"/>
      <c r="K178" s="205"/>
      <c r="L178" s="210"/>
      <c r="M178" s="211"/>
      <c r="N178" s="212"/>
      <c r="O178" s="212"/>
      <c r="P178" s="212"/>
      <c r="Q178" s="212"/>
      <c r="R178" s="212"/>
      <c r="S178" s="212"/>
      <c r="T178" s="213"/>
      <c r="AT178" s="214" t="s">
        <v>164</v>
      </c>
      <c r="AU178" s="214" t="s">
        <v>89</v>
      </c>
      <c r="AV178" s="11" t="s">
        <v>89</v>
      </c>
      <c r="AW178" s="11" t="s">
        <v>37</v>
      </c>
      <c r="AX178" s="11" t="s">
        <v>73</v>
      </c>
      <c r="AY178" s="214" t="s">
        <v>154</v>
      </c>
    </row>
    <row r="179" spans="2:65" s="12" customFormat="1" ht="13.5">
      <c r="B179" s="215"/>
      <c r="C179" s="216"/>
      <c r="D179" s="201" t="s">
        <v>164</v>
      </c>
      <c r="E179" s="217" t="s">
        <v>21</v>
      </c>
      <c r="F179" s="218" t="s">
        <v>166</v>
      </c>
      <c r="G179" s="216"/>
      <c r="H179" s="219">
        <v>52.3</v>
      </c>
      <c r="I179" s="220"/>
      <c r="J179" s="216"/>
      <c r="K179" s="216"/>
      <c r="L179" s="221"/>
      <c r="M179" s="222"/>
      <c r="N179" s="223"/>
      <c r="O179" s="223"/>
      <c r="P179" s="223"/>
      <c r="Q179" s="223"/>
      <c r="R179" s="223"/>
      <c r="S179" s="223"/>
      <c r="T179" s="224"/>
      <c r="AT179" s="225" t="s">
        <v>164</v>
      </c>
      <c r="AU179" s="225" t="s">
        <v>89</v>
      </c>
      <c r="AV179" s="12" t="s">
        <v>167</v>
      </c>
      <c r="AW179" s="12" t="s">
        <v>37</v>
      </c>
      <c r="AX179" s="12" t="s">
        <v>73</v>
      </c>
      <c r="AY179" s="225" t="s">
        <v>154</v>
      </c>
    </row>
    <row r="180" spans="2:65" s="13" customFormat="1" ht="13.5">
      <c r="B180" s="226"/>
      <c r="C180" s="227"/>
      <c r="D180" s="228" t="s">
        <v>164</v>
      </c>
      <c r="E180" s="229" t="s">
        <v>21</v>
      </c>
      <c r="F180" s="230" t="s">
        <v>168</v>
      </c>
      <c r="G180" s="227"/>
      <c r="H180" s="231">
        <v>52.3</v>
      </c>
      <c r="I180" s="232"/>
      <c r="J180" s="227"/>
      <c r="K180" s="227"/>
      <c r="L180" s="233"/>
      <c r="M180" s="234"/>
      <c r="N180" s="235"/>
      <c r="O180" s="235"/>
      <c r="P180" s="235"/>
      <c r="Q180" s="235"/>
      <c r="R180" s="235"/>
      <c r="S180" s="235"/>
      <c r="T180" s="236"/>
      <c r="AT180" s="237" t="s">
        <v>164</v>
      </c>
      <c r="AU180" s="237" t="s">
        <v>89</v>
      </c>
      <c r="AV180" s="13" t="s">
        <v>160</v>
      </c>
      <c r="AW180" s="13" t="s">
        <v>37</v>
      </c>
      <c r="AX180" s="13" t="s">
        <v>78</v>
      </c>
      <c r="AY180" s="237" t="s">
        <v>154</v>
      </c>
    </row>
    <row r="181" spans="2:65" s="1" customFormat="1" ht="31.5" customHeight="1">
      <c r="B181" s="41"/>
      <c r="C181" s="189" t="s">
        <v>254</v>
      </c>
      <c r="D181" s="189" t="s">
        <v>156</v>
      </c>
      <c r="E181" s="190" t="s">
        <v>255</v>
      </c>
      <c r="F181" s="191" t="s">
        <v>256</v>
      </c>
      <c r="G181" s="192" t="s">
        <v>92</v>
      </c>
      <c r="H181" s="193">
        <v>10.46</v>
      </c>
      <c r="I181" s="194"/>
      <c r="J181" s="195">
        <f>ROUND(I181*H181,2)</f>
        <v>0</v>
      </c>
      <c r="K181" s="191" t="s">
        <v>159</v>
      </c>
      <c r="L181" s="61"/>
      <c r="M181" s="196" t="s">
        <v>21</v>
      </c>
      <c r="N181" s="197" t="s">
        <v>44</v>
      </c>
      <c r="O181" s="42"/>
      <c r="P181" s="198">
        <f>O181*H181</f>
        <v>0</v>
      </c>
      <c r="Q181" s="198">
        <v>0</v>
      </c>
      <c r="R181" s="198">
        <f>Q181*H181</f>
        <v>0</v>
      </c>
      <c r="S181" s="198">
        <v>0</v>
      </c>
      <c r="T181" s="199">
        <f>S181*H181</f>
        <v>0</v>
      </c>
      <c r="AR181" s="24" t="s">
        <v>160</v>
      </c>
      <c r="AT181" s="24" t="s">
        <v>156</v>
      </c>
      <c r="AU181" s="24" t="s">
        <v>89</v>
      </c>
      <c r="AY181" s="24" t="s">
        <v>154</v>
      </c>
      <c r="BE181" s="200">
        <f>IF(N181="základní",J181,0)</f>
        <v>0</v>
      </c>
      <c r="BF181" s="200">
        <f>IF(N181="snížená",J181,0)</f>
        <v>0</v>
      </c>
      <c r="BG181" s="200">
        <f>IF(N181="zákl. přenesená",J181,0)</f>
        <v>0</v>
      </c>
      <c r="BH181" s="200">
        <f>IF(N181="sníž. přenesená",J181,0)</f>
        <v>0</v>
      </c>
      <c r="BI181" s="200">
        <f>IF(N181="nulová",J181,0)</f>
        <v>0</v>
      </c>
      <c r="BJ181" s="24" t="s">
        <v>78</v>
      </c>
      <c r="BK181" s="200">
        <f>ROUND(I181*H181,2)</f>
        <v>0</v>
      </c>
      <c r="BL181" s="24" t="s">
        <v>160</v>
      </c>
      <c r="BM181" s="24" t="s">
        <v>257</v>
      </c>
    </row>
    <row r="182" spans="2:65" s="1" customFormat="1" ht="202.5">
      <c r="B182" s="41"/>
      <c r="C182" s="63"/>
      <c r="D182" s="201" t="s">
        <v>162</v>
      </c>
      <c r="E182" s="63"/>
      <c r="F182" s="202" t="s">
        <v>230</v>
      </c>
      <c r="G182" s="63"/>
      <c r="H182" s="63"/>
      <c r="I182" s="159"/>
      <c r="J182" s="63"/>
      <c r="K182" s="63"/>
      <c r="L182" s="61"/>
      <c r="M182" s="203"/>
      <c r="N182" s="42"/>
      <c r="O182" s="42"/>
      <c r="P182" s="42"/>
      <c r="Q182" s="42"/>
      <c r="R182" s="42"/>
      <c r="S182" s="42"/>
      <c r="T182" s="78"/>
      <c r="AT182" s="24" t="s">
        <v>162</v>
      </c>
      <c r="AU182" s="24" t="s">
        <v>89</v>
      </c>
    </row>
    <row r="183" spans="2:65" s="11" customFormat="1" ht="13.5">
      <c r="B183" s="204"/>
      <c r="C183" s="205"/>
      <c r="D183" s="201" t="s">
        <v>164</v>
      </c>
      <c r="E183" s="206" t="s">
        <v>21</v>
      </c>
      <c r="F183" s="207" t="s">
        <v>258</v>
      </c>
      <c r="G183" s="205"/>
      <c r="H183" s="208">
        <v>10.46</v>
      </c>
      <c r="I183" s="209"/>
      <c r="J183" s="205"/>
      <c r="K183" s="205"/>
      <c r="L183" s="210"/>
      <c r="M183" s="211"/>
      <c r="N183" s="212"/>
      <c r="O183" s="212"/>
      <c r="P183" s="212"/>
      <c r="Q183" s="212"/>
      <c r="R183" s="212"/>
      <c r="S183" s="212"/>
      <c r="T183" s="213"/>
      <c r="AT183" s="214" t="s">
        <v>164</v>
      </c>
      <c r="AU183" s="214" t="s">
        <v>89</v>
      </c>
      <c r="AV183" s="11" t="s">
        <v>89</v>
      </c>
      <c r="AW183" s="11" t="s">
        <v>37</v>
      </c>
      <c r="AX183" s="11" t="s">
        <v>73</v>
      </c>
      <c r="AY183" s="214" t="s">
        <v>154</v>
      </c>
    </row>
    <row r="184" spans="2:65" s="12" customFormat="1" ht="13.5">
      <c r="B184" s="215"/>
      <c r="C184" s="216"/>
      <c r="D184" s="201" t="s">
        <v>164</v>
      </c>
      <c r="E184" s="217" t="s">
        <v>21</v>
      </c>
      <c r="F184" s="218" t="s">
        <v>166</v>
      </c>
      <c r="G184" s="216"/>
      <c r="H184" s="219">
        <v>10.46</v>
      </c>
      <c r="I184" s="220"/>
      <c r="J184" s="216"/>
      <c r="K184" s="216"/>
      <c r="L184" s="221"/>
      <c r="M184" s="222"/>
      <c r="N184" s="223"/>
      <c r="O184" s="223"/>
      <c r="P184" s="223"/>
      <c r="Q184" s="223"/>
      <c r="R184" s="223"/>
      <c r="S184" s="223"/>
      <c r="T184" s="224"/>
      <c r="AT184" s="225" t="s">
        <v>164</v>
      </c>
      <c r="AU184" s="225" t="s">
        <v>89</v>
      </c>
      <c r="AV184" s="12" t="s">
        <v>167</v>
      </c>
      <c r="AW184" s="12" t="s">
        <v>37</v>
      </c>
      <c r="AX184" s="12" t="s">
        <v>73</v>
      </c>
      <c r="AY184" s="225" t="s">
        <v>154</v>
      </c>
    </row>
    <row r="185" spans="2:65" s="13" customFormat="1" ht="13.5">
      <c r="B185" s="226"/>
      <c r="C185" s="227"/>
      <c r="D185" s="228" t="s">
        <v>164</v>
      </c>
      <c r="E185" s="229" t="s">
        <v>21</v>
      </c>
      <c r="F185" s="230" t="s">
        <v>168</v>
      </c>
      <c r="G185" s="227"/>
      <c r="H185" s="231">
        <v>10.46</v>
      </c>
      <c r="I185" s="232"/>
      <c r="J185" s="227"/>
      <c r="K185" s="227"/>
      <c r="L185" s="233"/>
      <c r="M185" s="234"/>
      <c r="N185" s="235"/>
      <c r="O185" s="235"/>
      <c r="P185" s="235"/>
      <c r="Q185" s="235"/>
      <c r="R185" s="235"/>
      <c r="S185" s="235"/>
      <c r="T185" s="236"/>
      <c r="AT185" s="237" t="s">
        <v>164</v>
      </c>
      <c r="AU185" s="237" t="s">
        <v>89</v>
      </c>
      <c r="AV185" s="13" t="s">
        <v>160</v>
      </c>
      <c r="AW185" s="13" t="s">
        <v>37</v>
      </c>
      <c r="AX185" s="13" t="s">
        <v>78</v>
      </c>
      <c r="AY185" s="237" t="s">
        <v>154</v>
      </c>
    </row>
    <row r="186" spans="2:65" s="1" customFormat="1" ht="44.25" customHeight="1">
      <c r="B186" s="41"/>
      <c r="C186" s="189" t="s">
        <v>259</v>
      </c>
      <c r="D186" s="189" t="s">
        <v>156</v>
      </c>
      <c r="E186" s="190" t="s">
        <v>260</v>
      </c>
      <c r="F186" s="191" t="s">
        <v>261</v>
      </c>
      <c r="G186" s="192" t="s">
        <v>92</v>
      </c>
      <c r="H186" s="193">
        <v>1234.3399999999999</v>
      </c>
      <c r="I186" s="194"/>
      <c r="J186" s="195">
        <f>ROUND(I186*H186,2)</f>
        <v>0</v>
      </c>
      <c r="K186" s="191" t="s">
        <v>159</v>
      </c>
      <c r="L186" s="61"/>
      <c r="M186" s="196" t="s">
        <v>21</v>
      </c>
      <c r="N186" s="197" t="s">
        <v>44</v>
      </c>
      <c r="O186" s="42"/>
      <c r="P186" s="198">
        <f>O186*H186</f>
        <v>0</v>
      </c>
      <c r="Q186" s="198">
        <v>0</v>
      </c>
      <c r="R186" s="198">
        <f>Q186*H186</f>
        <v>0</v>
      </c>
      <c r="S186" s="198">
        <v>0</v>
      </c>
      <c r="T186" s="199">
        <f>S186*H186</f>
        <v>0</v>
      </c>
      <c r="AR186" s="24" t="s">
        <v>160</v>
      </c>
      <c r="AT186" s="24" t="s">
        <v>156</v>
      </c>
      <c r="AU186" s="24" t="s">
        <v>89</v>
      </c>
      <c r="AY186" s="24" t="s">
        <v>154</v>
      </c>
      <c r="BE186" s="200">
        <f>IF(N186="základní",J186,0)</f>
        <v>0</v>
      </c>
      <c r="BF186" s="200">
        <f>IF(N186="snížená",J186,0)</f>
        <v>0</v>
      </c>
      <c r="BG186" s="200">
        <f>IF(N186="zákl. přenesená",J186,0)</f>
        <v>0</v>
      </c>
      <c r="BH186" s="200">
        <f>IF(N186="sníž. přenesená",J186,0)</f>
        <v>0</v>
      </c>
      <c r="BI186" s="200">
        <f>IF(N186="nulová",J186,0)</f>
        <v>0</v>
      </c>
      <c r="BJ186" s="24" t="s">
        <v>78</v>
      </c>
      <c r="BK186" s="200">
        <f>ROUND(I186*H186,2)</f>
        <v>0</v>
      </c>
      <c r="BL186" s="24" t="s">
        <v>160</v>
      </c>
      <c r="BM186" s="24" t="s">
        <v>262</v>
      </c>
    </row>
    <row r="187" spans="2:65" s="1" customFormat="1" ht="189">
      <c r="B187" s="41"/>
      <c r="C187" s="63"/>
      <c r="D187" s="201" t="s">
        <v>162</v>
      </c>
      <c r="E187" s="63"/>
      <c r="F187" s="202" t="s">
        <v>263</v>
      </c>
      <c r="G187" s="63"/>
      <c r="H187" s="63"/>
      <c r="I187" s="159"/>
      <c r="J187" s="63"/>
      <c r="K187" s="63"/>
      <c r="L187" s="61"/>
      <c r="M187" s="203"/>
      <c r="N187" s="42"/>
      <c r="O187" s="42"/>
      <c r="P187" s="42"/>
      <c r="Q187" s="42"/>
      <c r="R187" s="42"/>
      <c r="S187" s="42"/>
      <c r="T187" s="78"/>
      <c r="AT187" s="24" t="s">
        <v>162</v>
      </c>
      <c r="AU187" s="24" t="s">
        <v>89</v>
      </c>
    </row>
    <row r="188" spans="2:65" s="11" customFormat="1" ht="13.5">
      <c r="B188" s="204"/>
      <c r="C188" s="205"/>
      <c r="D188" s="201" t="s">
        <v>164</v>
      </c>
      <c r="E188" s="206" t="s">
        <v>21</v>
      </c>
      <c r="F188" s="207" t="s">
        <v>90</v>
      </c>
      <c r="G188" s="205"/>
      <c r="H188" s="208">
        <v>514.70000000000005</v>
      </c>
      <c r="I188" s="209"/>
      <c r="J188" s="205"/>
      <c r="K188" s="205"/>
      <c r="L188" s="210"/>
      <c r="M188" s="211"/>
      <c r="N188" s="212"/>
      <c r="O188" s="212"/>
      <c r="P188" s="212"/>
      <c r="Q188" s="212"/>
      <c r="R188" s="212"/>
      <c r="S188" s="212"/>
      <c r="T188" s="213"/>
      <c r="AT188" s="214" t="s">
        <v>164</v>
      </c>
      <c r="AU188" s="214" t="s">
        <v>89</v>
      </c>
      <c r="AV188" s="11" t="s">
        <v>89</v>
      </c>
      <c r="AW188" s="11" t="s">
        <v>37</v>
      </c>
      <c r="AX188" s="11" t="s">
        <v>73</v>
      </c>
      <c r="AY188" s="214" t="s">
        <v>154</v>
      </c>
    </row>
    <row r="189" spans="2:65" s="11" customFormat="1" ht="13.5">
      <c r="B189" s="204"/>
      <c r="C189" s="205"/>
      <c r="D189" s="201" t="s">
        <v>164</v>
      </c>
      <c r="E189" s="206" t="s">
        <v>21</v>
      </c>
      <c r="F189" s="207" t="s">
        <v>95</v>
      </c>
      <c r="G189" s="205"/>
      <c r="H189" s="208">
        <v>200.35</v>
      </c>
      <c r="I189" s="209"/>
      <c r="J189" s="205"/>
      <c r="K189" s="205"/>
      <c r="L189" s="210"/>
      <c r="M189" s="211"/>
      <c r="N189" s="212"/>
      <c r="O189" s="212"/>
      <c r="P189" s="212"/>
      <c r="Q189" s="212"/>
      <c r="R189" s="212"/>
      <c r="S189" s="212"/>
      <c r="T189" s="213"/>
      <c r="AT189" s="214" t="s">
        <v>164</v>
      </c>
      <c r="AU189" s="214" t="s">
        <v>89</v>
      </c>
      <c r="AV189" s="11" t="s">
        <v>89</v>
      </c>
      <c r="AW189" s="11" t="s">
        <v>37</v>
      </c>
      <c r="AX189" s="11" t="s">
        <v>73</v>
      </c>
      <c r="AY189" s="214" t="s">
        <v>154</v>
      </c>
    </row>
    <row r="190" spans="2:65" s="11" customFormat="1" ht="13.5">
      <c r="B190" s="204"/>
      <c r="C190" s="205"/>
      <c r="D190" s="201" t="s">
        <v>164</v>
      </c>
      <c r="E190" s="206" t="s">
        <v>21</v>
      </c>
      <c r="F190" s="207" t="s">
        <v>98</v>
      </c>
      <c r="G190" s="205"/>
      <c r="H190" s="208">
        <v>104.6</v>
      </c>
      <c r="I190" s="209"/>
      <c r="J190" s="205"/>
      <c r="K190" s="205"/>
      <c r="L190" s="210"/>
      <c r="M190" s="211"/>
      <c r="N190" s="212"/>
      <c r="O190" s="212"/>
      <c r="P190" s="212"/>
      <c r="Q190" s="212"/>
      <c r="R190" s="212"/>
      <c r="S190" s="212"/>
      <c r="T190" s="213"/>
      <c r="AT190" s="214" t="s">
        <v>164</v>
      </c>
      <c r="AU190" s="214" t="s">
        <v>89</v>
      </c>
      <c r="AV190" s="11" t="s">
        <v>89</v>
      </c>
      <c r="AW190" s="11" t="s">
        <v>37</v>
      </c>
      <c r="AX190" s="11" t="s">
        <v>73</v>
      </c>
      <c r="AY190" s="214" t="s">
        <v>154</v>
      </c>
    </row>
    <row r="191" spans="2:65" s="12" customFormat="1" ht="13.5">
      <c r="B191" s="215"/>
      <c r="C191" s="216"/>
      <c r="D191" s="201" t="s">
        <v>164</v>
      </c>
      <c r="E191" s="217" t="s">
        <v>21</v>
      </c>
      <c r="F191" s="218" t="s">
        <v>166</v>
      </c>
      <c r="G191" s="216"/>
      <c r="H191" s="219">
        <v>819.65</v>
      </c>
      <c r="I191" s="220"/>
      <c r="J191" s="216"/>
      <c r="K191" s="216"/>
      <c r="L191" s="221"/>
      <c r="M191" s="222"/>
      <c r="N191" s="223"/>
      <c r="O191" s="223"/>
      <c r="P191" s="223"/>
      <c r="Q191" s="223"/>
      <c r="R191" s="223"/>
      <c r="S191" s="223"/>
      <c r="T191" s="224"/>
      <c r="AT191" s="225" t="s">
        <v>164</v>
      </c>
      <c r="AU191" s="225" t="s">
        <v>89</v>
      </c>
      <c r="AV191" s="12" t="s">
        <v>167</v>
      </c>
      <c r="AW191" s="12" t="s">
        <v>37</v>
      </c>
      <c r="AX191" s="12" t="s">
        <v>73</v>
      </c>
      <c r="AY191" s="225" t="s">
        <v>154</v>
      </c>
    </row>
    <row r="192" spans="2:65" s="11" customFormat="1" ht="13.5">
      <c r="B192" s="204"/>
      <c r="C192" s="205"/>
      <c r="D192" s="201" t="s">
        <v>164</v>
      </c>
      <c r="E192" s="206" t="s">
        <v>21</v>
      </c>
      <c r="F192" s="207" t="s">
        <v>264</v>
      </c>
      <c r="G192" s="205"/>
      <c r="H192" s="208">
        <v>102.45</v>
      </c>
      <c r="I192" s="209"/>
      <c r="J192" s="205"/>
      <c r="K192" s="205"/>
      <c r="L192" s="210"/>
      <c r="M192" s="211"/>
      <c r="N192" s="212"/>
      <c r="O192" s="212"/>
      <c r="P192" s="212"/>
      <c r="Q192" s="212"/>
      <c r="R192" s="212"/>
      <c r="S192" s="212"/>
      <c r="T192" s="213"/>
      <c r="AT192" s="214" t="s">
        <v>164</v>
      </c>
      <c r="AU192" s="214" t="s">
        <v>89</v>
      </c>
      <c r="AV192" s="11" t="s">
        <v>89</v>
      </c>
      <c r="AW192" s="11" t="s">
        <v>37</v>
      </c>
      <c r="AX192" s="11" t="s">
        <v>73</v>
      </c>
      <c r="AY192" s="214" t="s">
        <v>154</v>
      </c>
    </row>
    <row r="193" spans="2:65" s="11" customFormat="1" ht="13.5">
      <c r="B193" s="204"/>
      <c r="C193" s="205"/>
      <c r="D193" s="201" t="s">
        <v>164</v>
      </c>
      <c r="E193" s="206" t="s">
        <v>21</v>
      </c>
      <c r="F193" s="207" t="s">
        <v>265</v>
      </c>
      <c r="G193" s="205"/>
      <c r="H193" s="208">
        <v>182.4</v>
      </c>
      <c r="I193" s="209"/>
      <c r="J193" s="205"/>
      <c r="K193" s="205"/>
      <c r="L193" s="210"/>
      <c r="M193" s="211"/>
      <c r="N193" s="212"/>
      <c r="O193" s="212"/>
      <c r="P193" s="212"/>
      <c r="Q193" s="212"/>
      <c r="R193" s="212"/>
      <c r="S193" s="212"/>
      <c r="T193" s="213"/>
      <c r="AT193" s="214" t="s">
        <v>164</v>
      </c>
      <c r="AU193" s="214" t="s">
        <v>89</v>
      </c>
      <c r="AV193" s="11" t="s">
        <v>89</v>
      </c>
      <c r="AW193" s="11" t="s">
        <v>37</v>
      </c>
      <c r="AX193" s="11" t="s">
        <v>73</v>
      </c>
      <c r="AY193" s="214" t="s">
        <v>154</v>
      </c>
    </row>
    <row r="194" spans="2:65" s="11" customFormat="1" ht="13.5">
      <c r="B194" s="204"/>
      <c r="C194" s="205"/>
      <c r="D194" s="201" t="s">
        <v>164</v>
      </c>
      <c r="E194" s="206" t="s">
        <v>21</v>
      </c>
      <c r="F194" s="207" t="s">
        <v>266</v>
      </c>
      <c r="G194" s="205"/>
      <c r="H194" s="208">
        <v>248</v>
      </c>
      <c r="I194" s="209"/>
      <c r="J194" s="205"/>
      <c r="K194" s="205"/>
      <c r="L194" s="210"/>
      <c r="M194" s="211"/>
      <c r="N194" s="212"/>
      <c r="O194" s="212"/>
      <c r="P194" s="212"/>
      <c r="Q194" s="212"/>
      <c r="R194" s="212"/>
      <c r="S194" s="212"/>
      <c r="T194" s="213"/>
      <c r="AT194" s="214" t="s">
        <v>164</v>
      </c>
      <c r="AU194" s="214" t="s">
        <v>89</v>
      </c>
      <c r="AV194" s="11" t="s">
        <v>89</v>
      </c>
      <c r="AW194" s="11" t="s">
        <v>37</v>
      </c>
      <c r="AX194" s="11" t="s">
        <v>73</v>
      </c>
      <c r="AY194" s="214" t="s">
        <v>154</v>
      </c>
    </row>
    <row r="195" spans="2:65" s="12" customFormat="1" ht="13.5">
      <c r="B195" s="215"/>
      <c r="C195" s="216"/>
      <c r="D195" s="201" t="s">
        <v>164</v>
      </c>
      <c r="E195" s="217" t="s">
        <v>21</v>
      </c>
      <c r="F195" s="218" t="s">
        <v>166</v>
      </c>
      <c r="G195" s="216"/>
      <c r="H195" s="219">
        <v>532.85</v>
      </c>
      <c r="I195" s="220"/>
      <c r="J195" s="216"/>
      <c r="K195" s="216"/>
      <c r="L195" s="221"/>
      <c r="M195" s="222"/>
      <c r="N195" s="223"/>
      <c r="O195" s="223"/>
      <c r="P195" s="223"/>
      <c r="Q195" s="223"/>
      <c r="R195" s="223"/>
      <c r="S195" s="223"/>
      <c r="T195" s="224"/>
      <c r="AT195" s="225" t="s">
        <v>164</v>
      </c>
      <c r="AU195" s="225" t="s">
        <v>89</v>
      </c>
      <c r="AV195" s="12" t="s">
        <v>167</v>
      </c>
      <c r="AW195" s="12" t="s">
        <v>37</v>
      </c>
      <c r="AX195" s="12" t="s">
        <v>73</v>
      </c>
      <c r="AY195" s="225" t="s">
        <v>154</v>
      </c>
    </row>
    <row r="196" spans="2:65" s="11" customFormat="1" ht="13.5">
      <c r="B196" s="204"/>
      <c r="C196" s="205"/>
      <c r="D196" s="201" t="s">
        <v>164</v>
      </c>
      <c r="E196" s="206" t="s">
        <v>21</v>
      </c>
      <c r="F196" s="207" t="s">
        <v>267</v>
      </c>
      <c r="G196" s="205"/>
      <c r="H196" s="208">
        <v>-118.16</v>
      </c>
      <c r="I196" s="209"/>
      <c r="J196" s="205"/>
      <c r="K196" s="205"/>
      <c r="L196" s="210"/>
      <c r="M196" s="211"/>
      <c r="N196" s="212"/>
      <c r="O196" s="212"/>
      <c r="P196" s="212"/>
      <c r="Q196" s="212"/>
      <c r="R196" s="212"/>
      <c r="S196" s="212"/>
      <c r="T196" s="213"/>
      <c r="AT196" s="214" t="s">
        <v>164</v>
      </c>
      <c r="AU196" s="214" t="s">
        <v>89</v>
      </c>
      <c r="AV196" s="11" t="s">
        <v>89</v>
      </c>
      <c r="AW196" s="11" t="s">
        <v>37</v>
      </c>
      <c r="AX196" s="11" t="s">
        <v>73</v>
      </c>
      <c r="AY196" s="214" t="s">
        <v>154</v>
      </c>
    </row>
    <row r="197" spans="2:65" s="13" customFormat="1" ht="13.5">
      <c r="B197" s="226"/>
      <c r="C197" s="227"/>
      <c r="D197" s="228" t="s">
        <v>164</v>
      </c>
      <c r="E197" s="229" t="s">
        <v>101</v>
      </c>
      <c r="F197" s="230" t="s">
        <v>168</v>
      </c>
      <c r="G197" s="227"/>
      <c r="H197" s="231">
        <v>1234.3399999999999</v>
      </c>
      <c r="I197" s="232"/>
      <c r="J197" s="227"/>
      <c r="K197" s="227"/>
      <c r="L197" s="233"/>
      <c r="M197" s="234"/>
      <c r="N197" s="235"/>
      <c r="O197" s="235"/>
      <c r="P197" s="235"/>
      <c r="Q197" s="235"/>
      <c r="R197" s="235"/>
      <c r="S197" s="235"/>
      <c r="T197" s="236"/>
      <c r="AT197" s="237" t="s">
        <v>164</v>
      </c>
      <c r="AU197" s="237" t="s">
        <v>89</v>
      </c>
      <c r="AV197" s="13" t="s">
        <v>160</v>
      </c>
      <c r="AW197" s="13" t="s">
        <v>37</v>
      </c>
      <c r="AX197" s="13" t="s">
        <v>78</v>
      </c>
      <c r="AY197" s="237" t="s">
        <v>154</v>
      </c>
    </row>
    <row r="198" spans="2:65" s="1" customFormat="1" ht="44.25" customHeight="1">
      <c r="B198" s="41"/>
      <c r="C198" s="189" t="s">
        <v>10</v>
      </c>
      <c r="D198" s="189" t="s">
        <v>156</v>
      </c>
      <c r="E198" s="190" t="s">
        <v>268</v>
      </c>
      <c r="F198" s="191" t="s">
        <v>269</v>
      </c>
      <c r="G198" s="192" t="s">
        <v>92</v>
      </c>
      <c r="H198" s="193">
        <v>617.16999999999996</v>
      </c>
      <c r="I198" s="194"/>
      <c r="J198" s="195">
        <f>ROUND(I198*H198,2)</f>
        <v>0</v>
      </c>
      <c r="K198" s="191" t="s">
        <v>159</v>
      </c>
      <c r="L198" s="61"/>
      <c r="M198" s="196" t="s">
        <v>21</v>
      </c>
      <c r="N198" s="197" t="s">
        <v>44</v>
      </c>
      <c r="O198" s="42"/>
      <c r="P198" s="198">
        <f>O198*H198</f>
        <v>0</v>
      </c>
      <c r="Q198" s="198">
        <v>0</v>
      </c>
      <c r="R198" s="198">
        <f>Q198*H198</f>
        <v>0</v>
      </c>
      <c r="S198" s="198">
        <v>0</v>
      </c>
      <c r="T198" s="199">
        <f>S198*H198</f>
        <v>0</v>
      </c>
      <c r="AR198" s="24" t="s">
        <v>160</v>
      </c>
      <c r="AT198" s="24" t="s">
        <v>156</v>
      </c>
      <c r="AU198" s="24" t="s">
        <v>89</v>
      </c>
      <c r="AY198" s="24" t="s">
        <v>154</v>
      </c>
      <c r="BE198" s="200">
        <f>IF(N198="základní",J198,0)</f>
        <v>0</v>
      </c>
      <c r="BF198" s="200">
        <f>IF(N198="snížená",J198,0)</f>
        <v>0</v>
      </c>
      <c r="BG198" s="200">
        <f>IF(N198="zákl. přenesená",J198,0)</f>
        <v>0</v>
      </c>
      <c r="BH198" s="200">
        <f>IF(N198="sníž. přenesená",J198,0)</f>
        <v>0</v>
      </c>
      <c r="BI198" s="200">
        <f>IF(N198="nulová",J198,0)</f>
        <v>0</v>
      </c>
      <c r="BJ198" s="24" t="s">
        <v>78</v>
      </c>
      <c r="BK198" s="200">
        <f>ROUND(I198*H198,2)</f>
        <v>0</v>
      </c>
      <c r="BL198" s="24" t="s">
        <v>160</v>
      </c>
      <c r="BM198" s="24" t="s">
        <v>270</v>
      </c>
    </row>
    <row r="199" spans="2:65" s="1" customFormat="1" ht="409.5">
      <c r="B199" s="41"/>
      <c r="C199" s="63"/>
      <c r="D199" s="201" t="s">
        <v>162</v>
      </c>
      <c r="E199" s="63"/>
      <c r="F199" s="202" t="s">
        <v>271</v>
      </c>
      <c r="G199" s="63"/>
      <c r="H199" s="63"/>
      <c r="I199" s="159"/>
      <c r="J199" s="63"/>
      <c r="K199" s="63"/>
      <c r="L199" s="61"/>
      <c r="M199" s="203"/>
      <c r="N199" s="42"/>
      <c r="O199" s="42"/>
      <c r="P199" s="42"/>
      <c r="Q199" s="42"/>
      <c r="R199" s="42"/>
      <c r="S199" s="42"/>
      <c r="T199" s="78"/>
      <c r="AT199" s="24" t="s">
        <v>162</v>
      </c>
      <c r="AU199" s="24" t="s">
        <v>89</v>
      </c>
    </row>
    <row r="200" spans="2:65" s="11" customFormat="1" ht="13.5">
      <c r="B200" s="204"/>
      <c r="C200" s="205"/>
      <c r="D200" s="228" t="s">
        <v>164</v>
      </c>
      <c r="E200" s="254" t="s">
        <v>21</v>
      </c>
      <c r="F200" s="241" t="s">
        <v>272</v>
      </c>
      <c r="G200" s="205"/>
      <c r="H200" s="242">
        <v>617.16999999999996</v>
      </c>
      <c r="I200" s="209"/>
      <c r="J200" s="205"/>
      <c r="K200" s="205"/>
      <c r="L200" s="210"/>
      <c r="M200" s="211"/>
      <c r="N200" s="212"/>
      <c r="O200" s="212"/>
      <c r="P200" s="212"/>
      <c r="Q200" s="212"/>
      <c r="R200" s="212"/>
      <c r="S200" s="212"/>
      <c r="T200" s="213"/>
      <c r="AT200" s="214" t="s">
        <v>164</v>
      </c>
      <c r="AU200" s="214" t="s">
        <v>89</v>
      </c>
      <c r="AV200" s="11" t="s">
        <v>89</v>
      </c>
      <c r="AW200" s="11" t="s">
        <v>37</v>
      </c>
      <c r="AX200" s="11" t="s">
        <v>78</v>
      </c>
      <c r="AY200" s="214" t="s">
        <v>154</v>
      </c>
    </row>
    <row r="201" spans="2:65" s="1" customFormat="1" ht="22.5" customHeight="1">
      <c r="B201" s="41"/>
      <c r="C201" s="189" t="s">
        <v>273</v>
      </c>
      <c r="D201" s="189" t="s">
        <v>156</v>
      </c>
      <c r="E201" s="190" t="s">
        <v>274</v>
      </c>
      <c r="F201" s="191" t="s">
        <v>275</v>
      </c>
      <c r="G201" s="192" t="s">
        <v>92</v>
      </c>
      <c r="H201" s="193">
        <v>735.33</v>
      </c>
      <c r="I201" s="194"/>
      <c r="J201" s="195">
        <f>ROUND(I201*H201,2)</f>
        <v>0</v>
      </c>
      <c r="K201" s="191" t="s">
        <v>159</v>
      </c>
      <c r="L201" s="61"/>
      <c r="M201" s="196" t="s">
        <v>21</v>
      </c>
      <c r="N201" s="197" t="s">
        <v>44</v>
      </c>
      <c r="O201" s="42"/>
      <c r="P201" s="198">
        <f>O201*H201</f>
        <v>0</v>
      </c>
      <c r="Q201" s="198">
        <v>0</v>
      </c>
      <c r="R201" s="198">
        <f>Q201*H201</f>
        <v>0</v>
      </c>
      <c r="S201" s="198">
        <v>0</v>
      </c>
      <c r="T201" s="199">
        <f>S201*H201</f>
        <v>0</v>
      </c>
      <c r="AR201" s="24" t="s">
        <v>160</v>
      </c>
      <c r="AT201" s="24" t="s">
        <v>156</v>
      </c>
      <c r="AU201" s="24" t="s">
        <v>89</v>
      </c>
      <c r="AY201" s="24" t="s">
        <v>154</v>
      </c>
      <c r="BE201" s="200">
        <f>IF(N201="základní",J201,0)</f>
        <v>0</v>
      </c>
      <c r="BF201" s="200">
        <f>IF(N201="snížená",J201,0)</f>
        <v>0</v>
      </c>
      <c r="BG201" s="200">
        <f>IF(N201="zákl. přenesená",J201,0)</f>
        <v>0</v>
      </c>
      <c r="BH201" s="200">
        <f>IF(N201="sníž. přenesená",J201,0)</f>
        <v>0</v>
      </c>
      <c r="BI201" s="200">
        <f>IF(N201="nulová",J201,0)</f>
        <v>0</v>
      </c>
      <c r="BJ201" s="24" t="s">
        <v>78</v>
      </c>
      <c r="BK201" s="200">
        <f>ROUND(I201*H201,2)</f>
        <v>0</v>
      </c>
      <c r="BL201" s="24" t="s">
        <v>160</v>
      </c>
      <c r="BM201" s="24" t="s">
        <v>276</v>
      </c>
    </row>
    <row r="202" spans="2:65" s="1" customFormat="1" ht="297">
      <c r="B202" s="41"/>
      <c r="C202" s="63"/>
      <c r="D202" s="201" t="s">
        <v>162</v>
      </c>
      <c r="E202" s="63"/>
      <c r="F202" s="202" t="s">
        <v>277</v>
      </c>
      <c r="G202" s="63"/>
      <c r="H202" s="63"/>
      <c r="I202" s="159"/>
      <c r="J202" s="63"/>
      <c r="K202" s="63"/>
      <c r="L202" s="61"/>
      <c r="M202" s="203"/>
      <c r="N202" s="42"/>
      <c r="O202" s="42"/>
      <c r="P202" s="42"/>
      <c r="Q202" s="42"/>
      <c r="R202" s="42"/>
      <c r="S202" s="42"/>
      <c r="T202" s="78"/>
      <c r="AT202" s="24" t="s">
        <v>162</v>
      </c>
      <c r="AU202" s="24" t="s">
        <v>89</v>
      </c>
    </row>
    <row r="203" spans="2:65" s="11" customFormat="1" ht="13.5">
      <c r="B203" s="204"/>
      <c r="C203" s="205"/>
      <c r="D203" s="201" t="s">
        <v>164</v>
      </c>
      <c r="E203" s="206" t="s">
        <v>21</v>
      </c>
      <c r="F203" s="207" t="s">
        <v>104</v>
      </c>
      <c r="G203" s="205"/>
      <c r="H203" s="208">
        <v>118.16</v>
      </c>
      <c r="I203" s="209"/>
      <c r="J203" s="205"/>
      <c r="K203" s="205"/>
      <c r="L203" s="210"/>
      <c r="M203" s="211"/>
      <c r="N203" s="212"/>
      <c r="O203" s="212"/>
      <c r="P203" s="212"/>
      <c r="Q203" s="212"/>
      <c r="R203" s="212"/>
      <c r="S203" s="212"/>
      <c r="T203" s="213"/>
      <c r="AT203" s="214" t="s">
        <v>164</v>
      </c>
      <c r="AU203" s="214" t="s">
        <v>89</v>
      </c>
      <c r="AV203" s="11" t="s">
        <v>89</v>
      </c>
      <c r="AW203" s="11" t="s">
        <v>37</v>
      </c>
      <c r="AX203" s="11" t="s">
        <v>73</v>
      </c>
      <c r="AY203" s="214" t="s">
        <v>154</v>
      </c>
    </row>
    <row r="204" spans="2:65" s="11" customFormat="1" ht="13.5">
      <c r="B204" s="204"/>
      <c r="C204" s="205"/>
      <c r="D204" s="201" t="s">
        <v>164</v>
      </c>
      <c r="E204" s="206" t="s">
        <v>21</v>
      </c>
      <c r="F204" s="207" t="s">
        <v>272</v>
      </c>
      <c r="G204" s="205"/>
      <c r="H204" s="208">
        <v>617.16999999999996</v>
      </c>
      <c r="I204" s="209"/>
      <c r="J204" s="205"/>
      <c r="K204" s="205"/>
      <c r="L204" s="210"/>
      <c r="M204" s="211"/>
      <c r="N204" s="212"/>
      <c r="O204" s="212"/>
      <c r="P204" s="212"/>
      <c r="Q204" s="212"/>
      <c r="R204" s="212"/>
      <c r="S204" s="212"/>
      <c r="T204" s="213"/>
      <c r="AT204" s="214" t="s">
        <v>164</v>
      </c>
      <c r="AU204" s="214" t="s">
        <v>89</v>
      </c>
      <c r="AV204" s="11" t="s">
        <v>89</v>
      </c>
      <c r="AW204" s="11" t="s">
        <v>37</v>
      </c>
      <c r="AX204" s="11" t="s">
        <v>73</v>
      </c>
      <c r="AY204" s="214" t="s">
        <v>154</v>
      </c>
    </row>
    <row r="205" spans="2:65" s="13" customFormat="1" ht="13.5">
      <c r="B205" s="226"/>
      <c r="C205" s="227"/>
      <c r="D205" s="228" t="s">
        <v>164</v>
      </c>
      <c r="E205" s="229" t="s">
        <v>21</v>
      </c>
      <c r="F205" s="230" t="s">
        <v>168</v>
      </c>
      <c r="G205" s="227"/>
      <c r="H205" s="231">
        <v>735.33</v>
      </c>
      <c r="I205" s="232"/>
      <c r="J205" s="227"/>
      <c r="K205" s="227"/>
      <c r="L205" s="233"/>
      <c r="M205" s="234"/>
      <c r="N205" s="235"/>
      <c r="O205" s="235"/>
      <c r="P205" s="235"/>
      <c r="Q205" s="235"/>
      <c r="R205" s="235"/>
      <c r="S205" s="235"/>
      <c r="T205" s="236"/>
      <c r="AT205" s="237" t="s">
        <v>164</v>
      </c>
      <c r="AU205" s="237" t="s">
        <v>89</v>
      </c>
      <c r="AV205" s="13" t="s">
        <v>160</v>
      </c>
      <c r="AW205" s="13" t="s">
        <v>37</v>
      </c>
      <c r="AX205" s="13" t="s">
        <v>78</v>
      </c>
      <c r="AY205" s="237" t="s">
        <v>154</v>
      </c>
    </row>
    <row r="206" spans="2:65" s="1" customFormat="1" ht="31.5" customHeight="1">
      <c r="B206" s="41"/>
      <c r="C206" s="189" t="s">
        <v>278</v>
      </c>
      <c r="D206" s="189" t="s">
        <v>156</v>
      </c>
      <c r="E206" s="190" t="s">
        <v>279</v>
      </c>
      <c r="F206" s="191" t="s">
        <v>280</v>
      </c>
      <c r="G206" s="192" t="s">
        <v>92</v>
      </c>
      <c r="H206" s="193">
        <v>118.16</v>
      </c>
      <c r="I206" s="194"/>
      <c r="J206" s="195">
        <f>ROUND(I206*H206,2)</f>
        <v>0</v>
      </c>
      <c r="K206" s="191" t="s">
        <v>159</v>
      </c>
      <c r="L206" s="61"/>
      <c r="M206" s="196" t="s">
        <v>21</v>
      </c>
      <c r="N206" s="197" t="s">
        <v>44</v>
      </c>
      <c r="O206" s="42"/>
      <c r="P206" s="198">
        <f>O206*H206</f>
        <v>0</v>
      </c>
      <c r="Q206" s="198">
        <v>0</v>
      </c>
      <c r="R206" s="198">
        <f>Q206*H206</f>
        <v>0</v>
      </c>
      <c r="S206" s="198">
        <v>0</v>
      </c>
      <c r="T206" s="199">
        <f>S206*H206</f>
        <v>0</v>
      </c>
      <c r="AR206" s="24" t="s">
        <v>160</v>
      </c>
      <c r="AT206" s="24" t="s">
        <v>156</v>
      </c>
      <c r="AU206" s="24" t="s">
        <v>89</v>
      </c>
      <c r="AY206" s="24" t="s">
        <v>154</v>
      </c>
      <c r="BE206" s="200">
        <f>IF(N206="základní",J206,0)</f>
        <v>0</v>
      </c>
      <c r="BF206" s="200">
        <f>IF(N206="snížená",J206,0)</f>
        <v>0</v>
      </c>
      <c r="BG206" s="200">
        <f>IF(N206="zákl. přenesená",J206,0)</f>
        <v>0</v>
      </c>
      <c r="BH206" s="200">
        <f>IF(N206="sníž. přenesená",J206,0)</f>
        <v>0</v>
      </c>
      <c r="BI206" s="200">
        <f>IF(N206="nulová",J206,0)</f>
        <v>0</v>
      </c>
      <c r="BJ206" s="24" t="s">
        <v>78</v>
      </c>
      <c r="BK206" s="200">
        <f>ROUND(I206*H206,2)</f>
        <v>0</v>
      </c>
      <c r="BL206" s="24" t="s">
        <v>160</v>
      </c>
      <c r="BM206" s="24" t="s">
        <v>281</v>
      </c>
    </row>
    <row r="207" spans="2:65" s="1" customFormat="1" ht="409.5">
      <c r="B207" s="41"/>
      <c r="C207" s="63"/>
      <c r="D207" s="201" t="s">
        <v>162</v>
      </c>
      <c r="E207" s="63"/>
      <c r="F207" s="202" t="s">
        <v>282</v>
      </c>
      <c r="G207" s="63"/>
      <c r="H207" s="63"/>
      <c r="I207" s="159"/>
      <c r="J207" s="63"/>
      <c r="K207" s="63"/>
      <c r="L207" s="61"/>
      <c r="M207" s="203"/>
      <c r="N207" s="42"/>
      <c r="O207" s="42"/>
      <c r="P207" s="42"/>
      <c r="Q207" s="42"/>
      <c r="R207" s="42"/>
      <c r="S207" s="42"/>
      <c r="T207" s="78"/>
      <c r="AT207" s="24" t="s">
        <v>162</v>
      </c>
      <c r="AU207" s="24" t="s">
        <v>89</v>
      </c>
    </row>
    <row r="208" spans="2:65" s="14" customFormat="1" ht="13.5">
      <c r="B208" s="243"/>
      <c r="C208" s="244"/>
      <c r="D208" s="201" t="s">
        <v>164</v>
      </c>
      <c r="E208" s="245" t="s">
        <v>21</v>
      </c>
      <c r="F208" s="246" t="s">
        <v>283</v>
      </c>
      <c r="G208" s="244"/>
      <c r="H208" s="247" t="s">
        <v>21</v>
      </c>
      <c r="I208" s="248"/>
      <c r="J208" s="244"/>
      <c r="K208" s="244"/>
      <c r="L208" s="249"/>
      <c r="M208" s="250"/>
      <c r="N208" s="251"/>
      <c r="O208" s="251"/>
      <c r="P208" s="251"/>
      <c r="Q208" s="251"/>
      <c r="R208" s="251"/>
      <c r="S208" s="251"/>
      <c r="T208" s="252"/>
      <c r="AT208" s="253" t="s">
        <v>164</v>
      </c>
      <c r="AU208" s="253" t="s">
        <v>89</v>
      </c>
      <c r="AV208" s="14" t="s">
        <v>78</v>
      </c>
      <c r="AW208" s="14" t="s">
        <v>37</v>
      </c>
      <c r="AX208" s="14" t="s">
        <v>73</v>
      </c>
      <c r="AY208" s="253" t="s">
        <v>154</v>
      </c>
    </row>
    <row r="209" spans="2:51" s="11" customFormat="1" ht="13.5">
      <c r="B209" s="204"/>
      <c r="C209" s="205"/>
      <c r="D209" s="201" t="s">
        <v>164</v>
      </c>
      <c r="E209" s="206" t="s">
        <v>21</v>
      </c>
      <c r="F209" s="207" t="s">
        <v>284</v>
      </c>
      <c r="G209" s="205"/>
      <c r="H209" s="208">
        <v>9.4</v>
      </c>
      <c r="I209" s="209"/>
      <c r="J209" s="205"/>
      <c r="K209" s="205"/>
      <c r="L209" s="210"/>
      <c r="M209" s="211"/>
      <c r="N209" s="212"/>
      <c r="O209" s="212"/>
      <c r="P209" s="212"/>
      <c r="Q209" s="212"/>
      <c r="R209" s="212"/>
      <c r="S209" s="212"/>
      <c r="T209" s="213"/>
      <c r="AT209" s="214" t="s">
        <v>164</v>
      </c>
      <c r="AU209" s="214" t="s">
        <v>89</v>
      </c>
      <c r="AV209" s="11" t="s">
        <v>89</v>
      </c>
      <c r="AW209" s="11" t="s">
        <v>37</v>
      </c>
      <c r="AX209" s="11" t="s">
        <v>73</v>
      </c>
      <c r="AY209" s="214" t="s">
        <v>154</v>
      </c>
    </row>
    <row r="210" spans="2:51" s="11" customFormat="1" ht="13.5">
      <c r="B210" s="204"/>
      <c r="C210" s="205"/>
      <c r="D210" s="201" t="s">
        <v>164</v>
      </c>
      <c r="E210" s="206" t="s">
        <v>21</v>
      </c>
      <c r="F210" s="207" t="s">
        <v>285</v>
      </c>
      <c r="G210" s="205"/>
      <c r="H210" s="208">
        <v>9.4</v>
      </c>
      <c r="I210" s="209"/>
      <c r="J210" s="205"/>
      <c r="K210" s="205"/>
      <c r="L210" s="210"/>
      <c r="M210" s="211"/>
      <c r="N210" s="212"/>
      <c r="O210" s="212"/>
      <c r="P210" s="212"/>
      <c r="Q210" s="212"/>
      <c r="R210" s="212"/>
      <c r="S210" s="212"/>
      <c r="T210" s="213"/>
      <c r="AT210" s="214" t="s">
        <v>164</v>
      </c>
      <c r="AU210" s="214" t="s">
        <v>89</v>
      </c>
      <c r="AV210" s="11" t="s">
        <v>89</v>
      </c>
      <c r="AW210" s="11" t="s">
        <v>37</v>
      </c>
      <c r="AX210" s="11" t="s">
        <v>73</v>
      </c>
      <c r="AY210" s="214" t="s">
        <v>154</v>
      </c>
    </row>
    <row r="211" spans="2:51" s="12" customFormat="1" ht="13.5">
      <c r="B211" s="215"/>
      <c r="C211" s="216"/>
      <c r="D211" s="201" t="s">
        <v>164</v>
      </c>
      <c r="E211" s="217" t="s">
        <v>21</v>
      </c>
      <c r="F211" s="218" t="s">
        <v>166</v>
      </c>
      <c r="G211" s="216"/>
      <c r="H211" s="219">
        <v>18.8</v>
      </c>
      <c r="I211" s="220"/>
      <c r="J211" s="216"/>
      <c r="K211" s="216"/>
      <c r="L211" s="221"/>
      <c r="M211" s="222"/>
      <c r="N211" s="223"/>
      <c r="O211" s="223"/>
      <c r="P211" s="223"/>
      <c r="Q211" s="223"/>
      <c r="R211" s="223"/>
      <c r="S211" s="223"/>
      <c r="T211" s="224"/>
      <c r="AT211" s="225" t="s">
        <v>164</v>
      </c>
      <c r="AU211" s="225" t="s">
        <v>89</v>
      </c>
      <c r="AV211" s="12" t="s">
        <v>167</v>
      </c>
      <c r="AW211" s="12" t="s">
        <v>37</v>
      </c>
      <c r="AX211" s="12" t="s">
        <v>73</v>
      </c>
      <c r="AY211" s="225" t="s">
        <v>154</v>
      </c>
    </row>
    <row r="212" spans="2:51" s="14" customFormat="1" ht="13.5">
      <c r="B212" s="243"/>
      <c r="C212" s="244"/>
      <c r="D212" s="201" t="s">
        <v>164</v>
      </c>
      <c r="E212" s="245" t="s">
        <v>21</v>
      </c>
      <c r="F212" s="246" t="s">
        <v>286</v>
      </c>
      <c r="G212" s="244"/>
      <c r="H212" s="247" t="s">
        <v>21</v>
      </c>
      <c r="I212" s="248"/>
      <c r="J212" s="244"/>
      <c r="K212" s="244"/>
      <c r="L212" s="249"/>
      <c r="M212" s="250"/>
      <c r="N212" s="251"/>
      <c r="O212" s="251"/>
      <c r="P212" s="251"/>
      <c r="Q212" s="251"/>
      <c r="R212" s="251"/>
      <c r="S212" s="251"/>
      <c r="T212" s="252"/>
      <c r="AT212" s="253" t="s">
        <v>164</v>
      </c>
      <c r="AU212" s="253" t="s">
        <v>89</v>
      </c>
      <c r="AV212" s="14" t="s">
        <v>78</v>
      </c>
      <c r="AW212" s="14" t="s">
        <v>37</v>
      </c>
      <c r="AX212" s="14" t="s">
        <v>73</v>
      </c>
      <c r="AY212" s="253" t="s">
        <v>154</v>
      </c>
    </row>
    <row r="213" spans="2:51" s="11" customFormat="1" ht="13.5">
      <c r="B213" s="204"/>
      <c r="C213" s="205"/>
      <c r="D213" s="201" t="s">
        <v>164</v>
      </c>
      <c r="E213" s="206" t="s">
        <v>21</v>
      </c>
      <c r="F213" s="207" t="s">
        <v>287</v>
      </c>
      <c r="G213" s="205"/>
      <c r="H213" s="208">
        <v>13.35</v>
      </c>
      <c r="I213" s="209"/>
      <c r="J213" s="205"/>
      <c r="K213" s="205"/>
      <c r="L213" s="210"/>
      <c r="M213" s="211"/>
      <c r="N213" s="212"/>
      <c r="O213" s="212"/>
      <c r="P213" s="212"/>
      <c r="Q213" s="212"/>
      <c r="R213" s="212"/>
      <c r="S213" s="212"/>
      <c r="T213" s="213"/>
      <c r="AT213" s="214" t="s">
        <v>164</v>
      </c>
      <c r="AU213" s="214" t="s">
        <v>89</v>
      </c>
      <c r="AV213" s="11" t="s">
        <v>89</v>
      </c>
      <c r="AW213" s="11" t="s">
        <v>37</v>
      </c>
      <c r="AX213" s="11" t="s">
        <v>73</v>
      </c>
      <c r="AY213" s="214" t="s">
        <v>154</v>
      </c>
    </row>
    <row r="214" spans="2:51" s="12" customFormat="1" ht="13.5">
      <c r="B214" s="215"/>
      <c r="C214" s="216"/>
      <c r="D214" s="201" t="s">
        <v>164</v>
      </c>
      <c r="E214" s="217" t="s">
        <v>21</v>
      </c>
      <c r="F214" s="218" t="s">
        <v>166</v>
      </c>
      <c r="G214" s="216"/>
      <c r="H214" s="219">
        <v>13.35</v>
      </c>
      <c r="I214" s="220"/>
      <c r="J214" s="216"/>
      <c r="K214" s="216"/>
      <c r="L214" s="221"/>
      <c r="M214" s="222"/>
      <c r="N214" s="223"/>
      <c r="O214" s="223"/>
      <c r="P214" s="223"/>
      <c r="Q214" s="223"/>
      <c r="R214" s="223"/>
      <c r="S214" s="223"/>
      <c r="T214" s="224"/>
      <c r="AT214" s="225" t="s">
        <v>164</v>
      </c>
      <c r="AU214" s="225" t="s">
        <v>89</v>
      </c>
      <c r="AV214" s="12" t="s">
        <v>167</v>
      </c>
      <c r="AW214" s="12" t="s">
        <v>37</v>
      </c>
      <c r="AX214" s="12" t="s">
        <v>73</v>
      </c>
      <c r="AY214" s="225" t="s">
        <v>154</v>
      </c>
    </row>
    <row r="215" spans="2:51" s="14" customFormat="1" ht="13.5">
      <c r="B215" s="243"/>
      <c r="C215" s="244"/>
      <c r="D215" s="201" t="s">
        <v>164</v>
      </c>
      <c r="E215" s="245" t="s">
        <v>21</v>
      </c>
      <c r="F215" s="246" t="s">
        <v>288</v>
      </c>
      <c r="G215" s="244"/>
      <c r="H215" s="247" t="s">
        <v>21</v>
      </c>
      <c r="I215" s="248"/>
      <c r="J215" s="244"/>
      <c r="K215" s="244"/>
      <c r="L215" s="249"/>
      <c r="M215" s="250"/>
      <c r="N215" s="251"/>
      <c r="O215" s="251"/>
      <c r="P215" s="251"/>
      <c r="Q215" s="251"/>
      <c r="R215" s="251"/>
      <c r="S215" s="251"/>
      <c r="T215" s="252"/>
      <c r="AT215" s="253" t="s">
        <v>164</v>
      </c>
      <c r="AU215" s="253" t="s">
        <v>89</v>
      </c>
      <c r="AV215" s="14" t="s">
        <v>78</v>
      </c>
      <c r="AW215" s="14" t="s">
        <v>37</v>
      </c>
      <c r="AX215" s="14" t="s">
        <v>73</v>
      </c>
      <c r="AY215" s="253" t="s">
        <v>154</v>
      </c>
    </row>
    <row r="216" spans="2:51" s="11" customFormat="1" ht="13.5">
      <c r="B216" s="204"/>
      <c r="C216" s="205"/>
      <c r="D216" s="201" t="s">
        <v>164</v>
      </c>
      <c r="E216" s="206" t="s">
        <v>21</v>
      </c>
      <c r="F216" s="207" t="s">
        <v>289</v>
      </c>
      <c r="G216" s="205"/>
      <c r="H216" s="208">
        <v>8.48</v>
      </c>
      <c r="I216" s="209"/>
      <c r="J216" s="205"/>
      <c r="K216" s="205"/>
      <c r="L216" s="210"/>
      <c r="M216" s="211"/>
      <c r="N216" s="212"/>
      <c r="O216" s="212"/>
      <c r="P216" s="212"/>
      <c r="Q216" s="212"/>
      <c r="R216" s="212"/>
      <c r="S216" s="212"/>
      <c r="T216" s="213"/>
      <c r="AT216" s="214" t="s">
        <v>164</v>
      </c>
      <c r="AU216" s="214" t="s">
        <v>89</v>
      </c>
      <c r="AV216" s="11" t="s">
        <v>89</v>
      </c>
      <c r="AW216" s="11" t="s">
        <v>37</v>
      </c>
      <c r="AX216" s="11" t="s">
        <v>73</v>
      </c>
      <c r="AY216" s="214" t="s">
        <v>154</v>
      </c>
    </row>
    <row r="217" spans="2:51" s="11" customFormat="1" ht="13.5">
      <c r="B217" s="204"/>
      <c r="C217" s="205"/>
      <c r="D217" s="201" t="s">
        <v>164</v>
      </c>
      <c r="E217" s="206" t="s">
        <v>21</v>
      </c>
      <c r="F217" s="207" t="s">
        <v>290</v>
      </c>
      <c r="G217" s="205"/>
      <c r="H217" s="208">
        <v>5.4</v>
      </c>
      <c r="I217" s="209"/>
      <c r="J217" s="205"/>
      <c r="K217" s="205"/>
      <c r="L217" s="210"/>
      <c r="M217" s="211"/>
      <c r="N217" s="212"/>
      <c r="O217" s="212"/>
      <c r="P217" s="212"/>
      <c r="Q217" s="212"/>
      <c r="R217" s="212"/>
      <c r="S217" s="212"/>
      <c r="T217" s="213"/>
      <c r="AT217" s="214" t="s">
        <v>164</v>
      </c>
      <c r="AU217" s="214" t="s">
        <v>89</v>
      </c>
      <c r="AV217" s="11" t="s">
        <v>89</v>
      </c>
      <c r="AW217" s="11" t="s">
        <v>37</v>
      </c>
      <c r="AX217" s="11" t="s">
        <v>73</v>
      </c>
      <c r="AY217" s="214" t="s">
        <v>154</v>
      </c>
    </row>
    <row r="218" spans="2:51" s="11" customFormat="1" ht="13.5">
      <c r="B218" s="204"/>
      <c r="C218" s="205"/>
      <c r="D218" s="201" t="s">
        <v>164</v>
      </c>
      <c r="E218" s="206" t="s">
        <v>21</v>
      </c>
      <c r="F218" s="207" t="s">
        <v>291</v>
      </c>
      <c r="G218" s="205"/>
      <c r="H218" s="208">
        <v>8.48</v>
      </c>
      <c r="I218" s="209"/>
      <c r="J218" s="205"/>
      <c r="K218" s="205"/>
      <c r="L218" s="210"/>
      <c r="M218" s="211"/>
      <c r="N218" s="212"/>
      <c r="O218" s="212"/>
      <c r="P218" s="212"/>
      <c r="Q218" s="212"/>
      <c r="R218" s="212"/>
      <c r="S218" s="212"/>
      <c r="T218" s="213"/>
      <c r="AT218" s="214" t="s">
        <v>164</v>
      </c>
      <c r="AU218" s="214" t="s">
        <v>89</v>
      </c>
      <c r="AV218" s="11" t="s">
        <v>89</v>
      </c>
      <c r="AW218" s="11" t="s">
        <v>37</v>
      </c>
      <c r="AX218" s="11" t="s">
        <v>73</v>
      </c>
      <c r="AY218" s="214" t="s">
        <v>154</v>
      </c>
    </row>
    <row r="219" spans="2:51" s="11" customFormat="1" ht="13.5">
      <c r="B219" s="204"/>
      <c r="C219" s="205"/>
      <c r="D219" s="201" t="s">
        <v>164</v>
      </c>
      <c r="E219" s="206" t="s">
        <v>21</v>
      </c>
      <c r="F219" s="207" t="s">
        <v>292</v>
      </c>
      <c r="G219" s="205"/>
      <c r="H219" s="208">
        <v>5.4</v>
      </c>
      <c r="I219" s="209"/>
      <c r="J219" s="205"/>
      <c r="K219" s="205"/>
      <c r="L219" s="210"/>
      <c r="M219" s="211"/>
      <c r="N219" s="212"/>
      <c r="O219" s="212"/>
      <c r="P219" s="212"/>
      <c r="Q219" s="212"/>
      <c r="R219" s="212"/>
      <c r="S219" s="212"/>
      <c r="T219" s="213"/>
      <c r="AT219" s="214" t="s">
        <v>164</v>
      </c>
      <c r="AU219" s="214" t="s">
        <v>89</v>
      </c>
      <c r="AV219" s="11" t="s">
        <v>89</v>
      </c>
      <c r="AW219" s="11" t="s">
        <v>37</v>
      </c>
      <c r="AX219" s="11" t="s">
        <v>73</v>
      </c>
      <c r="AY219" s="214" t="s">
        <v>154</v>
      </c>
    </row>
    <row r="220" spans="2:51" s="12" customFormat="1" ht="13.5">
      <c r="B220" s="215"/>
      <c r="C220" s="216"/>
      <c r="D220" s="201" t="s">
        <v>164</v>
      </c>
      <c r="E220" s="217" t="s">
        <v>21</v>
      </c>
      <c r="F220" s="218" t="s">
        <v>166</v>
      </c>
      <c r="G220" s="216"/>
      <c r="H220" s="219">
        <v>27.76</v>
      </c>
      <c r="I220" s="220"/>
      <c r="J220" s="216"/>
      <c r="K220" s="216"/>
      <c r="L220" s="221"/>
      <c r="M220" s="222"/>
      <c r="N220" s="223"/>
      <c r="O220" s="223"/>
      <c r="P220" s="223"/>
      <c r="Q220" s="223"/>
      <c r="R220" s="223"/>
      <c r="S220" s="223"/>
      <c r="T220" s="224"/>
      <c r="AT220" s="225" t="s">
        <v>164</v>
      </c>
      <c r="AU220" s="225" t="s">
        <v>89</v>
      </c>
      <c r="AV220" s="12" t="s">
        <v>167</v>
      </c>
      <c r="AW220" s="12" t="s">
        <v>37</v>
      </c>
      <c r="AX220" s="12" t="s">
        <v>73</v>
      </c>
      <c r="AY220" s="225" t="s">
        <v>154</v>
      </c>
    </row>
    <row r="221" spans="2:51" s="14" customFormat="1" ht="13.5">
      <c r="B221" s="243"/>
      <c r="C221" s="244"/>
      <c r="D221" s="201" t="s">
        <v>164</v>
      </c>
      <c r="E221" s="245" t="s">
        <v>21</v>
      </c>
      <c r="F221" s="246" t="s">
        <v>293</v>
      </c>
      <c r="G221" s="244"/>
      <c r="H221" s="247" t="s">
        <v>21</v>
      </c>
      <c r="I221" s="248"/>
      <c r="J221" s="244"/>
      <c r="K221" s="244"/>
      <c r="L221" s="249"/>
      <c r="M221" s="250"/>
      <c r="N221" s="251"/>
      <c r="O221" s="251"/>
      <c r="P221" s="251"/>
      <c r="Q221" s="251"/>
      <c r="R221" s="251"/>
      <c r="S221" s="251"/>
      <c r="T221" s="252"/>
      <c r="AT221" s="253" t="s">
        <v>164</v>
      </c>
      <c r="AU221" s="253" t="s">
        <v>89</v>
      </c>
      <c r="AV221" s="14" t="s">
        <v>78</v>
      </c>
      <c r="AW221" s="14" t="s">
        <v>37</v>
      </c>
      <c r="AX221" s="14" t="s">
        <v>73</v>
      </c>
      <c r="AY221" s="253" t="s">
        <v>154</v>
      </c>
    </row>
    <row r="222" spans="2:51" s="11" customFormat="1" ht="13.5">
      <c r="B222" s="204"/>
      <c r="C222" s="205"/>
      <c r="D222" s="201" t="s">
        <v>164</v>
      </c>
      <c r="E222" s="206" t="s">
        <v>21</v>
      </c>
      <c r="F222" s="207" t="s">
        <v>294</v>
      </c>
      <c r="G222" s="205"/>
      <c r="H222" s="208">
        <v>13.125</v>
      </c>
      <c r="I222" s="209"/>
      <c r="J222" s="205"/>
      <c r="K222" s="205"/>
      <c r="L222" s="210"/>
      <c r="M222" s="211"/>
      <c r="N222" s="212"/>
      <c r="O222" s="212"/>
      <c r="P222" s="212"/>
      <c r="Q222" s="212"/>
      <c r="R222" s="212"/>
      <c r="S222" s="212"/>
      <c r="T222" s="213"/>
      <c r="AT222" s="214" t="s">
        <v>164</v>
      </c>
      <c r="AU222" s="214" t="s">
        <v>89</v>
      </c>
      <c r="AV222" s="11" t="s">
        <v>89</v>
      </c>
      <c r="AW222" s="11" t="s">
        <v>37</v>
      </c>
      <c r="AX222" s="11" t="s">
        <v>73</v>
      </c>
      <c r="AY222" s="214" t="s">
        <v>154</v>
      </c>
    </row>
    <row r="223" spans="2:51" s="11" customFormat="1" ht="13.5">
      <c r="B223" s="204"/>
      <c r="C223" s="205"/>
      <c r="D223" s="201" t="s">
        <v>164</v>
      </c>
      <c r="E223" s="206" t="s">
        <v>21</v>
      </c>
      <c r="F223" s="207" t="s">
        <v>295</v>
      </c>
      <c r="G223" s="205"/>
      <c r="H223" s="208">
        <v>14</v>
      </c>
      <c r="I223" s="209"/>
      <c r="J223" s="205"/>
      <c r="K223" s="205"/>
      <c r="L223" s="210"/>
      <c r="M223" s="211"/>
      <c r="N223" s="212"/>
      <c r="O223" s="212"/>
      <c r="P223" s="212"/>
      <c r="Q223" s="212"/>
      <c r="R223" s="212"/>
      <c r="S223" s="212"/>
      <c r="T223" s="213"/>
      <c r="AT223" s="214" t="s">
        <v>164</v>
      </c>
      <c r="AU223" s="214" t="s">
        <v>89</v>
      </c>
      <c r="AV223" s="11" t="s">
        <v>89</v>
      </c>
      <c r="AW223" s="11" t="s">
        <v>37</v>
      </c>
      <c r="AX223" s="11" t="s">
        <v>73</v>
      </c>
      <c r="AY223" s="214" t="s">
        <v>154</v>
      </c>
    </row>
    <row r="224" spans="2:51" s="11" customFormat="1" ht="13.5">
      <c r="B224" s="204"/>
      <c r="C224" s="205"/>
      <c r="D224" s="201" t="s">
        <v>164</v>
      </c>
      <c r="E224" s="206" t="s">
        <v>21</v>
      </c>
      <c r="F224" s="207" t="s">
        <v>296</v>
      </c>
      <c r="G224" s="205"/>
      <c r="H224" s="208">
        <v>13.125</v>
      </c>
      <c r="I224" s="209"/>
      <c r="J224" s="205"/>
      <c r="K224" s="205"/>
      <c r="L224" s="210"/>
      <c r="M224" s="211"/>
      <c r="N224" s="212"/>
      <c r="O224" s="212"/>
      <c r="P224" s="212"/>
      <c r="Q224" s="212"/>
      <c r="R224" s="212"/>
      <c r="S224" s="212"/>
      <c r="T224" s="213"/>
      <c r="AT224" s="214" t="s">
        <v>164</v>
      </c>
      <c r="AU224" s="214" t="s">
        <v>89</v>
      </c>
      <c r="AV224" s="11" t="s">
        <v>89</v>
      </c>
      <c r="AW224" s="11" t="s">
        <v>37</v>
      </c>
      <c r="AX224" s="11" t="s">
        <v>73</v>
      </c>
      <c r="AY224" s="214" t="s">
        <v>154</v>
      </c>
    </row>
    <row r="225" spans="2:65" s="11" customFormat="1" ht="13.5">
      <c r="B225" s="204"/>
      <c r="C225" s="205"/>
      <c r="D225" s="201" t="s">
        <v>164</v>
      </c>
      <c r="E225" s="206" t="s">
        <v>21</v>
      </c>
      <c r="F225" s="207" t="s">
        <v>297</v>
      </c>
      <c r="G225" s="205"/>
      <c r="H225" s="208">
        <v>14</v>
      </c>
      <c r="I225" s="209"/>
      <c r="J225" s="205"/>
      <c r="K225" s="205"/>
      <c r="L225" s="210"/>
      <c r="M225" s="211"/>
      <c r="N225" s="212"/>
      <c r="O225" s="212"/>
      <c r="P225" s="212"/>
      <c r="Q225" s="212"/>
      <c r="R225" s="212"/>
      <c r="S225" s="212"/>
      <c r="T225" s="213"/>
      <c r="AT225" s="214" t="s">
        <v>164</v>
      </c>
      <c r="AU225" s="214" t="s">
        <v>89</v>
      </c>
      <c r="AV225" s="11" t="s">
        <v>89</v>
      </c>
      <c r="AW225" s="11" t="s">
        <v>37</v>
      </c>
      <c r="AX225" s="11" t="s">
        <v>73</v>
      </c>
      <c r="AY225" s="214" t="s">
        <v>154</v>
      </c>
    </row>
    <row r="226" spans="2:65" s="12" customFormat="1" ht="13.5">
      <c r="B226" s="215"/>
      <c r="C226" s="216"/>
      <c r="D226" s="201" t="s">
        <v>164</v>
      </c>
      <c r="E226" s="217" t="s">
        <v>21</v>
      </c>
      <c r="F226" s="218" t="s">
        <v>166</v>
      </c>
      <c r="G226" s="216"/>
      <c r="H226" s="219">
        <v>54.25</v>
      </c>
      <c r="I226" s="220"/>
      <c r="J226" s="216"/>
      <c r="K226" s="216"/>
      <c r="L226" s="221"/>
      <c r="M226" s="222"/>
      <c r="N226" s="223"/>
      <c r="O226" s="223"/>
      <c r="P226" s="223"/>
      <c r="Q226" s="223"/>
      <c r="R226" s="223"/>
      <c r="S226" s="223"/>
      <c r="T226" s="224"/>
      <c r="AT226" s="225" t="s">
        <v>164</v>
      </c>
      <c r="AU226" s="225" t="s">
        <v>89</v>
      </c>
      <c r="AV226" s="12" t="s">
        <v>167</v>
      </c>
      <c r="AW226" s="12" t="s">
        <v>37</v>
      </c>
      <c r="AX226" s="12" t="s">
        <v>73</v>
      </c>
      <c r="AY226" s="225" t="s">
        <v>154</v>
      </c>
    </row>
    <row r="227" spans="2:65" s="11" customFormat="1" ht="13.5">
      <c r="B227" s="204"/>
      <c r="C227" s="205"/>
      <c r="D227" s="201" t="s">
        <v>164</v>
      </c>
      <c r="E227" s="206" t="s">
        <v>21</v>
      </c>
      <c r="F227" s="207" t="s">
        <v>298</v>
      </c>
      <c r="G227" s="205"/>
      <c r="H227" s="208">
        <v>0.8</v>
      </c>
      <c r="I227" s="209"/>
      <c r="J227" s="205"/>
      <c r="K227" s="205"/>
      <c r="L227" s="210"/>
      <c r="M227" s="211"/>
      <c r="N227" s="212"/>
      <c r="O227" s="212"/>
      <c r="P227" s="212"/>
      <c r="Q227" s="212"/>
      <c r="R227" s="212"/>
      <c r="S227" s="212"/>
      <c r="T227" s="213"/>
      <c r="AT227" s="214" t="s">
        <v>164</v>
      </c>
      <c r="AU227" s="214" t="s">
        <v>89</v>
      </c>
      <c r="AV227" s="11" t="s">
        <v>89</v>
      </c>
      <c r="AW227" s="11" t="s">
        <v>37</v>
      </c>
      <c r="AX227" s="11" t="s">
        <v>73</v>
      </c>
      <c r="AY227" s="214" t="s">
        <v>154</v>
      </c>
    </row>
    <row r="228" spans="2:65" s="11" customFormat="1" ht="13.5">
      <c r="B228" s="204"/>
      <c r="C228" s="205"/>
      <c r="D228" s="201" t="s">
        <v>164</v>
      </c>
      <c r="E228" s="206" t="s">
        <v>21</v>
      </c>
      <c r="F228" s="207" t="s">
        <v>299</v>
      </c>
      <c r="G228" s="205"/>
      <c r="H228" s="208">
        <v>0.8</v>
      </c>
      <c r="I228" s="209"/>
      <c r="J228" s="205"/>
      <c r="K228" s="205"/>
      <c r="L228" s="210"/>
      <c r="M228" s="211"/>
      <c r="N228" s="212"/>
      <c r="O228" s="212"/>
      <c r="P228" s="212"/>
      <c r="Q228" s="212"/>
      <c r="R228" s="212"/>
      <c r="S228" s="212"/>
      <c r="T228" s="213"/>
      <c r="AT228" s="214" t="s">
        <v>164</v>
      </c>
      <c r="AU228" s="214" t="s">
        <v>89</v>
      </c>
      <c r="AV228" s="11" t="s">
        <v>89</v>
      </c>
      <c r="AW228" s="11" t="s">
        <v>37</v>
      </c>
      <c r="AX228" s="11" t="s">
        <v>73</v>
      </c>
      <c r="AY228" s="214" t="s">
        <v>154</v>
      </c>
    </row>
    <row r="229" spans="2:65" s="11" customFormat="1" ht="13.5">
      <c r="B229" s="204"/>
      <c r="C229" s="205"/>
      <c r="D229" s="201" t="s">
        <v>164</v>
      </c>
      <c r="E229" s="206" t="s">
        <v>21</v>
      </c>
      <c r="F229" s="207" t="s">
        <v>300</v>
      </c>
      <c r="G229" s="205"/>
      <c r="H229" s="208">
        <v>0.8</v>
      </c>
      <c r="I229" s="209"/>
      <c r="J229" s="205"/>
      <c r="K229" s="205"/>
      <c r="L229" s="210"/>
      <c r="M229" s="211"/>
      <c r="N229" s="212"/>
      <c r="O229" s="212"/>
      <c r="P229" s="212"/>
      <c r="Q229" s="212"/>
      <c r="R229" s="212"/>
      <c r="S229" s="212"/>
      <c r="T229" s="213"/>
      <c r="AT229" s="214" t="s">
        <v>164</v>
      </c>
      <c r="AU229" s="214" t="s">
        <v>89</v>
      </c>
      <c r="AV229" s="11" t="s">
        <v>89</v>
      </c>
      <c r="AW229" s="11" t="s">
        <v>37</v>
      </c>
      <c r="AX229" s="11" t="s">
        <v>73</v>
      </c>
      <c r="AY229" s="214" t="s">
        <v>154</v>
      </c>
    </row>
    <row r="230" spans="2:65" s="11" customFormat="1" ht="13.5">
      <c r="B230" s="204"/>
      <c r="C230" s="205"/>
      <c r="D230" s="201" t="s">
        <v>164</v>
      </c>
      <c r="E230" s="206" t="s">
        <v>21</v>
      </c>
      <c r="F230" s="207" t="s">
        <v>301</v>
      </c>
      <c r="G230" s="205"/>
      <c r="H230" s="208">
        <v>0.8</v>
      </c>
      <c r="I230" s="209"/>
      <c r="J230" s="205"/>
      <c r="K230" s="205"/>
      <c r="L230" s="210"/>
      <c r="M230" s="211"/>
      <c r="N230" s="212"/>
      <c r="O230" s="212"/>
      <c r="P230" s="212"/>
      <c r="Q230" s="212"/>
      <c r="R230" s="212"/>
      <c r="S230" s="212"/>
      <c r="T230" s="213"/>
      <c r="AT230" s="214" t="s">
        <v>164</v>
      </c>
      <c r="AU230" s="214" t="s">
        <v>89</v>
      </c>
      <c r="AV230" s="11" t="s">
        <v>89</v>
      </c>
      <c r="AW230" s="11" t="s">
        <v>37</v>
      </c>
      <c r="AX230" s="11" t="s">
        <v>73</v>
      </c>
      <c r="AY230" s="214" t="s">
        <v>154</v>
      </c>
    </row>
    <row r="231" spans="2:65" s="11" customFormat="1" ht="13.5">
      <c r="B231" s="204"/>
      <c r="C231" s="205"/>
      <c r="D231" s="201" t="s">
        <v>164</v>
      </c>
      <c r="E231" s="206" t="s">
        <v>21</v>
      </c>
      <c r="F231" s="207" t="s">
        <v>302</v>
      </c>
      <c r="G231" s="205"/>
      <c r="H231" s="208">
        <v>0.8</v>
      </c>
      <c r="I231" s="209"/>
      <c r="J231" s="205"/>
      <c r="K231" s="205"/>
      <c r="L231" s="210"/>
      <c r="M231" s="211"/>
      <c r="N231" s="212"/>
      <c r="O231" s="212"/>
      <c r="P231" s="212"/>
      <c r="Q231" s="212"/>
      <c r="R231" s="212"/>
      <c r="S231" s="212"/>
      <c r="T231" s="213"/>
      <c r="AT231" s="214" t="s">
        <v>164</v>
      </c>
      <c r="AU231" s="214" t="s">
        <v>89</v>
      </c>
      <c r="AV231" s="11" t="s">
        <v>89</v>
      </c>
      <c r="AW231" s="11" t="s">
        <v>37</v>
      </c>
      <c r="AX231" s="11" t="s">
        <v>73</v>
      </c>
      <c r="AY231" s="214" t="s">
        <v>154</v>
      </c>
    </row>
    <row r="232" spans="2:65" s="12" customFormat="1" ht="13.5">
      <c r="B232" s="215"/>
      <c r="C232" s="216"/>
      <c r="D232" s="201" t="s">
        <v>164</v>
      </c>
      <c r="E232" s="217" t="s">
        <v>21</v>
      </c>
      <c r="F232" s="218" t="s">
        <v>166</v>
      </c>
      <c r="G232" s="216"/>
      <c r="H232" s="219">
        <v>4</v>
      </c>
      <c r="I232" s="220"/>
      <c r="J232" s="216"/>
      <c r="K232" s="216"/>
      <c r="L232" s="221"/>
      <c r="M232" s="222"/>
      <c r="N232" s="223"/>
      <c r="O232" s="223"/>
      <c r="P232" s="223"/>
      <c r="Q232" s="223"/>
      <c r="R232" s="223"/>
      <c r="S232" s="223"/>
      <c r="T232" s="224"/>
      <c r="AT232" s="225" t="s">
        <v>164</v>
      </c>
      <c r="AU232" s="225" t="s">
        <v>89</v>
      </c>
      <c r="AV232" s="12" t="s">
        <v>167</v>
      </c>
      <c r="AW232" s="12" t="s">
        <v>37</v>
      </c>
      <c r="AX232" s="12" t="s">
        <v>73</v>
      </c>
      <c r="AY232" s="225" t="s">
        <v>154</v>
      </c>
    </row>
    <row r="233" spans="2:65" s="13" customFormat="1" ht="13.5">
      <c r="B233" s="226"/>
      <c r="C233" s="227"/>
      <c r="D233" s="228" t="s">
        <v>164</v>
      </c>
      <c r="E233" s="229" t="s">
        <v>104</v>
      </c>
      <c r="F233" s="230" t="s">
        <v>168</v>
      </c>
      <c r="G233" s="227"/>
      <c r="H233" s="231">
        <v>118.16</v>
      </c>
      <c r="I233" s="232"/>
      <c r="J233" s="227"/>
      <c r="K233" s="227"/>
      <c r="L233" s="233"/>
      <c r="M233" s="234"/>
      <c r="N233" s="235"/>
      <c r="O233" s="235"/>
      <c r="P233" s="235"/>
      <c r="Q233" s="235"/>
      <c r="R233" s="235"/>
      <c r="S233" s="235"/>
      <c r="T233" s="236"/>
      <c r="AT233" s="237" t="s">
        <v>164</v>
      </c>
      <c r="AU233" s="237" t="s">
        <v>89</v>
      </c>
      <c r="AV233" s="13" t="s">
        <v>160</v>
      </c>
      <c r="AW233" s="13" t="s">
        <v>37</v>
      </c>
      <c r="AX233" s="13" t="s">
        <v>78</v>
      </c>
      <c r="AY233" s="237" t="s">
        <v>154</v>
      </c>
    </row>
    <row r="234" spans="2:65" s="1" customFormat="1" ht="22.5" customHeight="1">
      <c r="B234" s="41"/>
      <c r="C234" s="189" t="s">
        <v>303</v>
      </c>
      <c r="D234" s="189" t="s">
        <v>156</v>
      </c>
      <c r="E234" s="190" t="s">
        <v>304</v>
      </c>
      <c r="F234" s="191" t="s">
        <v>305</v>
      </c>
      <c r="G234" s="192" t="s">
        <v>87</v>
      </c>
      <c r="H234" s="193">
        <v>5470</v>
      </c>
      <c r="I234" s="194"/>
      <c r="J234" s="195">
        <f>ROUND(I234*H234,2)</f>
        <v>0</v>
      </c>
      <c r="K234" s="191" t="s">
        <v>159</v>
      </c>
      <c r="L234" s="61"/>
      <c r="M234" s="196" t="s">
        <v>21</v>
      </c>
      <c r="N234" s="197" t="s">
        <v>44</v>
      </c>
      <c r="O234" s="42"/>
      <c r="P234" s="198">
        <f>O234*H234</f>
        <v>0</v>
      </c>
      <c r="Q234" s="198">
        <v>0</v>
      </c>
      <c r="R234" s="198">
        <f>Q234*H234</f>
        <v>0</v>
      </c>
      <c r="S234" s="198">
        <v>0</v>
      </c>
      <c r="T234" s="199">
        <f>S234*H234</f>
        <v>0</v>
      </c>
      <c r="AR234" s="24" t="s">
        <v>160</v>
      </c>
      <c r="AT234" s="24" t="s">
        <v>156</v>
      </c>
      <c r="AU234" s="24" t="s">
        <v>89</v>
      </c>
      <c r="AY234" s="24" t="s">
        <v>154</v>
      </c>
      <c r="BE234" s="200">
        <f>IF(N234="základní",J234,0)</f>
        <v>0</v>
      </c>
      <c r="BF234" s="200">
        <f>IF(N234="snížená",J234,0)</f>
        <v>0</v>
      </c>
      <c r="BG234" s="200">
        <f>IF(N234="zákl. přenesená",J234,0)</f>
        <v>0</v>
      </c>
      <c r="BH234" s="200">
        <f>IF(N234="sníž. přenesená",J234,0)</f>
        <v>0</v>
      </c>
      <c r="BI234" s="200">
        <f>IF(N234="nulová",J234,0)</f>
        <v>0</v>
      </c>
      <c r="BJ234" s="24" t="s">
        <v>78</v>
      </c>
      <c r="BK234" s="200">
        <f>ROUND(I234*H234,2)</f>
        <v>0</v>
      </c>
      <c r="BL234" s="24" t="s">
        <v>160</v>
      </c>
      <c r="BM234" s="24" t="s">
        <v>306</v>
      </c>
    </row>
    <row r="235" spans="2:65" s="1" customFormat="1" ht="162">
      <c r="B235" s="41"/>
      <c r="C235" s="63"/>
      <c r="D235" s="201" t="s">
        <v>162</v>
      </c>
      <c r="E235" s="63"/>
      <c r="F235" s="202" t="s">
        <v>307</v>
      </c>
      <c r="G235" s="63"/>
      <c r="H235" s="63"/>
      <c r="I235" s="159"/>
      <c r="J235" s="63"/>
      <c r="K235" s="63"/>
      <c r="L235" s="61"/>
      <c r="M235" s="203"/>
      <c r="N235" s="42"/>
      <c r="O235" s="42"/>
      <c r="P235" s="42"/>
      <c r="Q235" s="42"/>
      <c r="R235" s="42"/>
      <c r="S235" s="42"/>
      <c r="T235" s="78"/>
      <c r="AT235" s="24" t="s">
        <v>162</v>
      </c>
      <c r="AU235" s="24" t="s">
        <v>89</v>
      </c>
    </row>
    <row r="236" spans="2:65" s="14" customFormat="1" ht="13.5">
      <c r="B236" s="243"/>
      <c r="C236" s="244"/>
      <c r="D236" s="201" t="s">
        <v>164</v>
      </c>
      <c r="E236" s="245" t="s">
        <v>21</v>
      </c>
      <c r="F236" s="246" t="s">
        <v>308</v>
      </c>
      <c r="G236" s="244"/>
      <c r="H236" s="247" t="s">
        <v>21</v>
      </c>
      <c r="I236" s="248"/>
      <c r="J236" s="244"/>
      <c r="K236" s="244"/>
      <c r="L236" s="249"/>
      <c r="M236" s="250"/>
      <c r="N236" s="251"/>
      <c r="O236" s="251"/>
      <c r="P236" s="251"/>
      <c r="Q236" s="251"/>
      <c r="R236" s="251"/>
      <c r="S236" s="251"/>
      <c r="T236" s="252"/>
      <c r="AT236" s="253" t="s">
        <v>164</v>
      </c>
      <c r="AU236" s="253" t="s">
        <v>89</v>
      </c>
      <c r="AV236" s="14" t="s">
        <v>78</v>
      </c>
      <c r="AW236" s="14" t="s">
        <v>37</v>
      </c>
      <c r="AX236" s="14" t="s">
        <v>73</v>
      </c>
      <c r="AY236" s="253" t="s">
        <v>154</v>
      </c>
    </row>
    <row r="237" spans="2:65" s="11" customFormat="1" ht="13.5">
      <c r="B237" s="204"/>
      <c r="C237" s="205"/>
      <c r="D237" s="201" t="s">
        <v>164</v>
      </c>
      <c r="E237" s="206" t="s">
        <v>21</v>
      </c>
      <c r="F237" s="207" t="s">
        <v>309</v>
      </c>
      <c r="G237" s="205"/>
      <c r="H237" s="208">
        <v>65</v>
      </c>
      <c r="I237" s="209"/>
      <c r="J237" s="205"/>
      <c r="K237" s="205"/>
      <c r="L237" s="210"/>
      <c r="M237" s="211"/>
      <c r="N237" s="212"/>
      <c r="O237" s="212"/>
      <c r="P237" s="212"/>
      <c r="Q237" s="212"/>
      <c r="R237" s="212"/>
      <c r="S237" s="212"/>
      <c r="T237" s="213"/>
      <c r="AT237" s="214" t="s">
        <v>164</v>
      </c>
      <c r="AU237" s="214" t="s">
        <v>89</v>
      </c>
      <c r="AV237" s="11" t="s">
        <v>89</v>
      </c>
      <c r="AW237" s="11" t="s">
        <v>37</v>
      </c>
      <c r="AX237" s="11" t="s">
        <v>73</v>
      </c>
      <c r="AY237" s="214" t="s">
        <v>154</v>
      </c>
    </row>
    <row r="238" spans="2:65" s="11" customFormat="1" ht="13.5">
      <c r="B238" s="204"/>
      <c r="C238" s="205"/>
      <c r="D238" s="201" t="s">
        <v>164</v>
      </c>
      <c r="E238" s="206" t="s">
        <v>21</v>
      </c>
      <c r="F238" s="207" t="s">
        <v>310</v>
      </c>
      <c r="G238" s="205"/>
      <c r="H238" s="208">
        <v>50</v>
      </c>
      <c r="I238" s="209"/>
      <c r="J238" s="205"/>
      <c r="K238" s="205"/>
      <c r="L238" s="210"/>
      <c r="M238" s="211"/>
      <c r="N238" s="212"/>
      <c r="O238" s="212"/>
      <c r="P238" s="212"/>
      <c r="Q238" s="212"/>
      <c r="R238" s="212"/>
      <c r="S238" s="212"/>
      <c r="T238" s="213"/>
      <c r="AT238" s="214" t="s">
        <v>164</v>
      </c>
      <c r="AU238" s="214" t="s">
        <v>89</v>
      </c>
      <c r="AV238" s="11" t="s">
        <v>89</v>
      </c>
      <c r="AW238" s="11" t="s">
        <v>37</v>
      </c>
      <c r="AX238" s="11" t="s">
        <v>73</v>
      </c>
      <c r="AY238" s="214" t="s">
        <v>154</v>
      </c>
    </row>
    <row r="239" spans="2:65" s="11" customFormat="1" ht="13.5">
      <c r="B239" s="204"/>
      <c r="C239" s="205"/>
      <c r="D239" s="201" t="s">
        <v>164</v>
      </c>
      <c r="E239" s="206" t="s">
        <v>21</v>
      </c>
      <c r="F239" s="207" t="s">
        <v>311</v>
      </c>
      <c r="G239" s="205"/>
      <c r="H239" s="208">
        <v>55</v>
      </c>
      <c r="I239" s="209"/>
      <c r="J239" s="205"/>
      <c r="K239" s="205"/>
      <c r="L239" s="210"/>
      <c r="M239" s="211"/>
      <c r="N239" s="212"/>
      <c r="O239" s="212"/>
      <c r="P239" s="212"/>
      <c r="Q239" s="212"/>
      <c r="R239" s="212"/>
      <c r="S239" s="212"/>
      <c r="T239" s="213"/>
      <c r="AT239" s="214" t="s">
        <v>164</v>
      </c>
      <c r="AU239" s="214" t="s">
        <v>89</v>
      </c>
      <c r="AV239" s="11" t="s">
        <v>89</v>
      </c>
      <c r="AW239" s="11" t="s">
        <v>37</v>
      </c>
      <c r="AX239" s="11" t="s">
        <v>73</v>
      </c>
      <c r="AY239" s="214" t="s">
        <v>154</v>
      </c>
    </row>
    <row r="240" spans="2:65" s="11" customFormat="1" ht="13.5">
      <c r="B240" s="204"/>
      <c r="C240" s="205"/>
      <c r="D240" s="201" t="s">
        <v>164</v>
      </c>
      <c r="E240" s="206" t="s">
        <v>21</v>
      </c>
      <c r="F240" s="207" t="s">
        <v>312</v>
      </c>
      <c r="G240" s="205"/>
      <c r="H240" s="208">
        <v>60</v>
      </c>
      <c r="I240" s="209"/>
      <c r="J240" s="205"/>
      <c r="K240" s="205"/>
      <c r="L240" s="210"/>
      <c r="M240" s="211"/>
      <c r="N240" s="212"/>
      <c r="O240" s="212"/>
      <c r="P240" s="212"/>
      <c r="Q240" s="212"/>
      <c r="R240" s="212"/>
      <c r="S240" s="212"/>
      <c r="T240" s="213"/>
      <c r="AT240" s="214" t="s">
        <v>164</v>
      </c>
      <c r="AU240" s="214" t="s">
        <v>89</v>
      </c>
      <c r="AV240" s="11" t="s">
        <v>89</v>
      </c>
      <c r="AW240" s="11" t="s">
        <v>37</v>
      </c>
      <c r="AX240" s="11" t="s">
        <v>73</v>
      </c>
      <c r="AY240" s="214" t="s">
        <v>154</v>
      </c>
    </row>
    <row r="241" spans="2:51" s="11" customFormat="1" ht="13.5">
      <c r="B241" s="204"/>
      <c r="C241" s="205"/>
      <c r="D241" s="201" t="s">
        <v>164</v>
      </c>
      <c r="E241" s="206" t="s">
        <v>21</v>
      </c>
      <c r="F241" s="207" t="s">
        <v>313</v>
      </c>
      <c r="G241" s="205"/>
      <c r="H241" s="208">
        <v>55</v>
      </c>
      <c r="I241" s="209"/>
      <c r="J241" s="205"/>
      <c r="K241" s="205"/>
      <c r="L241" s="210"/>
      <c r="M241" s="211"/>
      <c r="N241" s="212"/>
      <c r="O241" s="212"/>
      <c r="P241" s="212"/>
      <c r="Q241" s="212"/>
      <c r="R241" s="212"/>
      <c r="S241" s="212"/>
      <c r="T241" s="213"/>
      <c r="AT241" s="214" t="s">
        <v>164</v>
      </c>
      <c r="AU241" s="214" t="s">
        <v>89</v>
      </c>
      <c r="AV241" s="11" t="s">
        <v>89</v>
      </c>
      <c r="AW241" s="11" t="s">
        <v>37</v>
      </c>
      <c r="AX241" s="11" t="s">
        <v>73</v>
      </c>
      <c r="AY241" s="214" t="s">
        <v>154</v>
      </c>
    </row>
    <row r="242" spans="2:51" s="11" customFormat="1" ht="13.5">
      <c r="B242" s="204"/>
      <c r="C242" s="205"/>
      <c r="D242" s="201" t="s">
        <v>164</v>
      </c>
      <c r="E242" s="206" t="s">
        <v>21</v>
      </c>
      <c r="F242" s="207" t="s">
        <v>314</v>
      </c>
      <c r="G242" s="205"/>
      <c r="H242" s="208">
        <v>60</v>
      </c>
      <c r="I242" s="209"/>
      <c r="J242" s="205"/>
      <c r="K242" s="205"/>
      <c r="L242" s="210"/>
      <c r="M242" s="211"/>
      <c r="N242" s="212"/>
      <c r="O242" s="212"/>
      <c r="P242" s="212"/>
      <c r="Q242" s="212"/>
      <c r="R242" s="212"/>
      <c r="S242" s="212"/>
      <c r="T242" s="213"/>
      <c r="AT242" s="214" t="s">
        <v>164</v>
      </c>
      <c r="AU242" s="214" t="s">
        <v>89</v>
      </c>
      <c r="AV242" s="11" t="s">
        <v>89</v>
      </c>
      <c r="AW242" s="11" t="s">
        <v>37</v>
      </c>
      <c r="AX242" s="11" t="s">
        <v>73</v>
      </c>
      <c r="AY242" s="214" t="s">
        <v>154</v>
      </c>
    </row>
    <row r="243" spans="2:51" s="11" customFormat="1" ht="13.5">
      <c r="B243" s="204"/>
      <c r="C243" s="205"/>
      <c r="D243" s="201" t="s">
        <v>164</v>
      </c>
      <c r="E243" s="206" t="s">
        <v>21</v>
      </c>
      <c r="F243" s="207" t="s">
        <v>315</v>
      </c>
      <c r="G243" s="205"/>
      <c r="H243" s="208">
        <v>55</v>
      </c>
      <c r="I243" s="209"/>
      <c r="J243" s="205"/>
      <c r="K243" s="205"/>
      <c r="L243" s="210"/>
      <c r="M243" s="211"/>
      <c r="N243" s="212"/>
      <c r="O243" s="212"/>
      <c r="P243" s="212"/>
      <c r="Q243" s="212"/>
      <c r="R243" s="212"/>
      <c r="S243" s="212"/>
      <c r="T243" s="213"/>
      <c r="AT243" s="214" t="s">
        <v>164</v>
      </c>
      <c r="AU243" s="214" t="s">
        <v>89</v>
      </c>
      <c r="AV243" s="11" t="s">
        <v>89</v>
      </c>
      <c r="AW243" s="11" t="s">
        <v>37</v>
      </c>
      <c r="AX243" s="11" t="s">
        <v>73</v>
      </c>
      <c r="AY243" s="214" t="s">
        <v>154</v>
      </c>
    </row>
    <row r="244" spans="2:51" s="11" customFormat="1" ht="13.5">
      <c r="B244" s="204"/>
      <c r="C244" s="205"/>
      <c r="D244" s="201" t="s">
        <v>164</v>
      </c>
      <c r="E244" s="206" t="s">
        <v>21</v>
      </c>
      <c r="F244" s="207" t="s">
        <v>316</v>
      </c>
      <c r="G244" s="205"/>
      <c r="H244" s="208">
        <v>60</v>
      </c>
      <c r="I244" s="209"/>
      <c r="J244" s="205"/>
      <c r="K244" s="205"/>
      <c r="L244" s="210"/>
      <c r="M244" s="211"/>
      <c r="N244" s="212"/>
      <c r="O244" s="212"/>
      <c r="P244" s="212"/>
      <c r="Q244" s="212"/>
      <c r="R244" s="212"/>
      <c r="S244" s="212"/>
      <c r="T244" s="213"/>
      <c r="AT244" s="214" t="s">
        <v>164</v>
      </c>
      <c r="AU244" s="214" t="s">
        <v>89</v>
      </c>
      <c r="AV244" s="11" t="s">
        <v>89</v>
      </c>
      <c r="AW244" s="11" t="s">
        <v>37</v>
      </c>
      <c r="AX244" s="11" t="s">
        <v>73</v>
      </c>
      <c r="AY244" s="214" t="s">
        <v>154</v>
      </c>
    </row>
    <row r="245" spans="2:51" s="11" customFormat="1" ht="13.5">
      <c r="B245" s="204"/>
      <c r="C245" s="205"/>
      <c r="D245" s="201" t="s">
        <v>164</v>
      </c>
      <c r="E245" s="206" t="s">
        <v>21</v>
      </c>
      <c r="F245" s="207" t="s">
        <v>317</v>
      </c>
      <c r="G245" s="205"/>
      <c r="H245" s="208">
        <v>112.5</v>
      </c>
      <c r="I245" s="209"/>
      <c r="J245" s="205"/>
      <c r="K245" s="205"/>
      <c r="L245" s="210"/>
      <c r="M245" s="211"/>
      <c r="N245" s="212"/>
      <c r="O245" s="212"/>
      <c r="P245" s="212"/>
      <c r="Q245" s="212"/>
      <c r="R245" s="212"/>
      <c r="S245" s="212"/>
      <c r="T245" s="213"/>
      <c r="AT245" s="214" t="s">
        <v>164</v>
      </c>
      <c r="AU245" s="214" t="s">
        <v>89</v>
      </c>
      <c r="AV245" s="11" t="s">
        <v>89</v>
      </c>
      <c r="AW245" s="11" t="s">
        <v>37</v>
      </c>
      <c r="AX245" s="11" t="s">
        <v>73</v>
      </c>
      <c r="AY245" s="214" t="s">
        <v>154</v>
      </c>
    </row>
    <row r="246" spans="2:51" s="11" customFormat="1" ht="13.5">
      <c r="B246" s="204"/>
      <c r="C246" s="205"/>
      <c r="D246" s="201" t="s">
        <v>164</v>
      </c>
      <c r="E246" s="206" t="s">
        <v>21</v>
      </c>
      <c r="F246" s="207" t="s">
        <v>318</v>
      </c>
      <c r="G246" s="205"/>
      <c r="H246" s="208">
        <v>185</v>
      </c>
      <c r="I246" s="209"/>
      <c r="J246" s="205"/>
      <c r="K246" s="205"/>
      <c r="L246" s="210"/>
      <c r="M246" s="211"/>
      <c r="N246" s="212"/>
      <c r="O246" s="212"/>
      <c r="P246" s="212"/>
      <c r="Q246" s="212"/>
      <c r="R246" s="212"/>
      <c r="S246" s="212"/>
      <c r="T246" s="213"/>
      <c r="AT246" s="214" t="s">
        <v>164</v>
      </c>
      <c r="AU246" s="214" t="s">
        <v>89</v>
      </c>
      <c r="AV246" s="11" t="s">
        <v>89</v>
      </c>
      <c r="AW246" s="11" t="s">
        <v>37</v>
      </c>
      <c r="AX246" s="11" t="s">
        <v>73</v>
      </c>
      <c r="AY246" s="214" t="s">
        <v>154</v>
      </c>
    </row>
    <row r="247" spans="2:51" s="11" customFormat="1" ht="13.5">
      <c r="B247" s="204"/>
      <c r="C247" s="205"/>
      <c r="D247" s="201" t="s">
        <v>164</v>
      </c>
      <c r="E247" s="206" t="s">
        <v>21</v>
      </c>
      <c r="F247" s="207" t="s">
        <v>319</v>
      </c>
      <c r="G247" s="205"/>
      <c r="H247" s="208">
        <v>82.5</v>
      </c>
      <c r="I247" s="209"/>
      <c r="J247" s="205"/>
      <c r="K247" s="205"/>
      <c r="L247" s="210"/>
      <c r="M247" s="211"/>
      <c r="N247" s="212"/>
      <c r="O247" s="212"/>
      <c r="P247" s="212"/>
      <c r="Q247" s="212"/>
      <c r="R247" s="212"/>
      <c r="S247" s="212"/>
      <c r="T247" s="213"/>
      <c r="AT247" s="214" t="s">
        <v>164</v>
      </c>
      <c r="AU247" s="214" t="s">
        <v>89</v>
      </c>
      <c r="AV247" s="11" t="s">
        <v>89</v>
      </c>
      <c r="AW247" s="11" t="s">
        <v>37</v>
      </c>
      <c r="AX247" s="11" t="s">
        <v>73</v>
      </c>
      <c r="AY247" s="214" t="s">
        <v>154</v>
      </c>
    </row>
    <row r="248" spans="2:51" s="11" customFormat="1" ht="13.5">
      <c r="B248" s="204"/>
      <c r="C248" s="205"/>
      <c r="D248" s="201" t="s">
        <v>164</v>
      </c>
      <c r="E248" s="206" t="s">
        <v>21</v>
      </c>
      <c r="F248" s="207" t="s">
        <v>320</v>
      </c>
      <c r="G248" s="205"/>
      <c r="H248" s="208">
        <v>22.5</v>
      </c>
      <c r="I248" s="209"/>
      <c r="J248" s="205"/>
      <c r="K248" s="205"/>
      <c r="L248" s="210"/>
      <c r="M248" s="211"/>
      <c r="N248" s="212"/>
      <c r="O248" s="212"/>
      <c r="P248" s="212"/>
      <c r="Q248" s="212"/>
      <c r="R248" s="212"/>
      <c r="S248" s="212"/>
      <c r="T248" s="213"/>
      <c r="AT248" s="214" t="s">
        <v>164</v>
      </c>
      <c r="AU248" s="214" t="s">
        <v>89</v>
      </c>
      <c r="AV248" s="11" t="s">
        <v>89</v>
      </c>
      <c r="AW248" s="11" t="s">
        <v>37</v>
      </c>
      <c r="AX248" s="11" t="s">
        <v>73</v>
      </c>
      <c r="AY248" s="214" t="s">
        <v>154</v>
      </c>
    </row>
    <row r="249" spans="2:51" s="11" customFormat="1" ht="13.5">
      <c r="B249" s="204"/>
      <c r="C249" s="205"/>
      <c r="D249" s="201" t="s">
        <v>164</v>
      </c>
      <c r="E249" s="206" t="s">
        <v>21</v>
      </c>
      <c r="F249" s="207" t="s">
        <v>321</v>
      </c>
      <c r="G249" s="205"/>
      <c r="H249" s="208">
        <v>27.5</v>
      </c>
      <c r="I249" s="209"/>
      <c r="J249" s="205"/>
      <c r="K249" s="205"/>
      <c r="L249" s="210"/>
      <c r="M249" s="211"/>
      <c r="N249" s="212"/>
      <c r="O249" s="212"/>
      <c r="P249" s="212"/>
      <c r="Q249" s="212"/>
      <c r="R249" s="212"/>
      <c r="S249" s="212"/>
      <c r="T249" s="213"/>
      <c r="AT249" s="214" t="s">
        <v>164</v>
      </c>
      <c r="AU249" s="214" t="s">
        <v>89</v>
      </c>
      <c r="AV249" s="11" t="s">
        <v>89</v>
      </c>
      <c r="AW249" s="11" t="s">
        <v>37</v>
      </c>
      <c r="AX249" s="11" t="s">
        <v>73</v>
      </c>
      <c r="AY249" s="214" t="s">
        <v>154</v>
      </c>
    </row>
    <row r="250" spans="2:51" s="11" customFormat="1" ht="13.5">
      <c r="B250" s="204"/>
      <c r="C250" s="205"/>
      <c r="D250" s="201" t="s">
        <v>164</v>
      </c>
      <c r="E250" s="206" t="s">
        <v>21</v>
      </c>
      <c r="F250" s="207" t="s">
        <v>322</v>
      </c>
      <c r="G250" s="205"/>
      <c r="H250" s="208">
        <v>60</v>
      </c>
      <c r="I250" s="209"/>
      <c r="J250" s="205"/>
      <c r="K250" s="205"/>
      <c r="L250" s="210"/>
      <c r="M250" s="211"/>
      <c r="N250" s="212"/>
      <c r="O250" s="212"/>
      <c r="P250" s="212"/>
      <c r="Q250" s="212"/>
      <c r="R250" s="212"/>
      <c r="S250" s="212"/>
      <c r="T250" s="213"/>
      <c r="AT250" s="214" t="s">
        <v>164</v>
      </c>
      <c r="AU250" s="214" t="s">
        <v>89</v>
      </c>
      <c r="AV250" s="11" t="s">
        <v>89</v>
      </c>
      <c r="AW250" s="11" t="s">
        <v>37</v>
      </c>
      <c r="AX250" s="11" t="s">
        <v>73</v>
      </c>
      <c r="AY250" s="214" t="s">
        <v>154</v>
      </c>
    </row>
    <row r="251" spans="2:51" s="11" customFormat="1" ht="13.5">
      <c r="B251" s="204"/>
      <c r="C251" s="205"/>
      <c r="D251" s="201" t="s">
        <v>164</v>
      </c>
      <c r="E251" s="206" t="s">
        <v>21</v>
      </c>
      <c r="F251" s="207" t="s">
        <v>323</v>
      </c>
      <c r="G251" s="205"/>
      <c r="H251" s="208">
        <v>55</v>
      </c>
      <c r="I251" s="209"/>
      <c r="J251" s="205"/>
      <c r="K251" s="205"/>
      <c r="L251" s="210"/>
      <c r="M251" s="211"/>
      <c r="N251" s="212"/>
      <c r="O251" s="212"/>
      <c r="P251" s="212"/>
      <c r="Q251" s="212"/>
      <c r="R251" s="212"/>
      <c r="S251" s="212"/>
      <c r="T251" s="213"/>
      <c r="AT251" s="214" t="s">
        <v>164</v>
      </c>
      <c r="AU251" s="214" t="s">
        <v>89</v>
      </c>
      <c r="AV251" s="11" t="s">
        <v>89</v>
      </c>
      <c r="AW251" s="11" t="s">
        <v>37</v>
      </c>
      <c r="AX251" s="11" t="s">
        <v>73</v>
      </c>
      <c r="AY251" s="214" t="s">
        <v>154</v>
      </c>
    </row>
    <row r="252" spans="2:51" s="11" customFormat="1" ht="13.5">
      <c r="B252" s="204"/>
      <c r="C252" s="205"/>
      <c r="D252" s="201" t="s">
        <v>164</v>
      </c>
      <c r="E252" s="206" t="s">
        <v>21</v>
      </c>
      <c r="F252" s="207" t="s">
        <v>324</v>
      </c>
      <c r="G252" s="205"/>
      <c r="H252" s="208">
        <v>195</v>
      </c>
      <c r="I252" s="209"/>
      <c r="J252" s="205"/>
      <c r="K252" s="205"/>
      <c r="L252" s="210"/>
      <c r="M252" s="211"/>
      <c r="N252" s="212"/>
      <c r="O252" s="212"/>
      <c r="P252" s="212"/>
      <c r="Q252" s="212"/>
      <c r="R252" s="212"/>
      <c r="S252" s="212"/>
      <c r="T252" s="213"/>
      <c r="AT252" s="214" t="s">
        <v>164</v>
      </c>
      <c r="AU252" s="214" t="s">
        <v>89</v>
      </c>
      <c r="AV252" s="11" t="s">
        <v>89</v>
      </c>
      <c r="AW252" s="11" t="s">
        <v>37</v>
      </c>
      <c r="AX252" s="11" t="s">
        <v>73</v>
      </c>
      <c r="AY252" s="214" t="s">
        <v>154</v>
      </c>
    </row>
    <row r="253" spans="2:51" s="12" customFormat="1" ht="13.5">
      <c r="B253" s="215"/>
      <c r="C253" s="216"/>
      <c r="D253" s="201" t="s">
        <v>164</v>
      </c>
      <c r="E253" s="217" t="s">
        <v>21</v>
      </c>
      <c r="F253" s="218" t="s">
        <v>166</v>
      </c>
      <c r="G253" s="216"/>
      <c r="H253" s="219">
        <v>1200</v>
      </c>
      <c r="I253" s="220"/>
      <c r="J253" s="216"/>
      <c r="K253" s="216"/>
      <c r="L253" s="221"/>
      <c r="M253" s="222"/>
      <c r="N253" s="223"/>
      <c r="O253" s="223"/>
      <c r="P253" s="223"/>
      <c r="Q253" s="223"/>
      <c r="R253" s="223"/>
      <c r="S253" s="223"/>
      <c r="T253" s="224"/>
      <c r="AT253" s="225" t="s">
        <v>164</v>
      </c>
      <c r="AU253" s="225" t="s">
        <v>89</v>
      </c>
      <c r="AV253" s="12" t="s">
        <v>167</v>
      </c>
      <c r="AW253" s="12" t="s">
        <v>37</v>
      </c>
      <c r="AX253" s="12" t="s">
        <v>73</v>
      </c>
      <c r="AY253" s="225" t="s">
        <v>154</v>
      </c>
    </row>
    <row r="254" spans="2:51" s="14" customFormat="1" ht="13.5">
      <c r="B254" s="243"/>
      <c r="C254" s="244"/>
      <c r="D254" s="201" t="s">
        <v>164</v>
      </c>
      <c r="E254" s="245" t="s">
        <v>21</v>
      </c>
      <c r="F254" s="246" t="s">
        <v>325</v>
      </c>
      <c r="G254" s="244"/>
      <c r="H254" s="247" t="s">
        <v>21</v>
      </c>
      <c r="I254" s="248"/>
      <c r="J254" s="244"/>
      <c r="K254" s="244"/>
      <c r="L254" s="249"/>
      <c r="M254" s="250"/>
      <c r="N254" s="251"/>
      <c r="O254" s="251"/>
      <c r="P254" s="251"/>
      <c r="Q254" s="251"/>
      <c r="R254" s="251"/>
      <c r="S254" s="251"/>
      <c r="T254" s="252"/>
      <c r="AT254" s="253" t="s">
        <v>164</v>
      </c>
      <c r="AU254" s="253" t="s">
        <v>89</v>
      </c>
      <c r="AV254" s="14" t="s">
        <v>78</v>
      </c>
      <c r="AW254" s="14" t="s">
        <v>37</v>
      </c>
      <c r="AX254" s="14" t="s">
        <v>73</v>
      </c>
      <c r="AY254" s="253" t="s">
        <v>154</v>
      </c>
    </row>
    <row r="255" spans="2:51" s="11" customFormat="1" ht="13.5">
      <c r="B255" s="204"/>
      <c r="C255" s="205"/>
      <c r="D255" s="201" t="s">
        <v>164</v>
      </c>
      <c r="E255" s="206" t="s">
        <v>21</v>
      </c>
      <c r="F255" s="207" t="s">
        <v>326</v>
      </c>
      <c r="G255" s="205"/>
      <c r="H255" s="208">
        <v>1660</v>
      </c>
      <c r="I255" s="209"/>
      <c r="J255" s="205"/>
      <c r="K255" s="205"/>
      <c r="L255" s="210"/>
      <c r="M255" s="211"/>
      <c r="N255" s="212"/>
      <c r="O255" s="212"/>
      <c r="P255" s="212"/>
      <c r="Q255" s="212"/>
      <c r="R255" s="212"/>
      <c r="S255" s="212"/>
      <c r="T255" s="213"/>
      <c r="AT255" s="214" t="s">
        <v>164</v>
      </c>
      <c r="AU255" s="214" t="s">
        <v>89</v>
      </c>
      <c r="AV255" s="11" t="s">
        <v>89</v>
      </c>
      <c r="AW255" s="11" t="s">
        <v>37</v>
      </c>
      <c r="AX255" s="11" t="s">
        <v>73</v>
      </c>
      <c r="AY255" s="214" t="s">
        <v>154</v>
      </c>
    </row>
    <row r="256" spans="2:51" s="11" customFormat="1" ht="13.5">
      <c r="B256" s="204"/>
      <c r="C256" s="205"/>
      <c r="D256" s="201" t="s">
        <v>164</v>
      </c>
      <c r="E256" s="206" t="s">
        <v>21</v>
      </c>
      <c r="F256" s="207" t="s">
        <v>327</v>
      </c>
      <c r="G256" s="205"/>
      <c r="H256" s="208">
        <v>595</v>
      </c>
      <c r="I256" s="209"/>
      <c r="J256" s="205"/>
      <c r="K256" s="205"/>
      <c r="L256" s="210"/>
      <c r="M256" s="211"/>
      <c r="N256" s="212"/>
      <c r="O256" s="212"/>
      <c r="P256" s="212"/>
      <c r="Q256" s="212"/>
      <c r="R256" s="212"/>
      <c r="S256" s="212"/>
      <c r="T256" s="213"/>
      <c r="AT256" s="214" t="s">
        <v>164</v>
      </c>
      <c r="AU256" s="214" t="s">
        <v>89</v>
      </c>
      <c r="AV256" s="11" t="s">
        <v>89</v>
      </c>
      <c r="AW256" s="11" t="s">
        <v>37</v>
      </c>
      <c r="AX256" s="11" t="s">
        <v>73</v>
      </c>
      <c r="AY256" s="214" t="s">
        <v>154</v>
      </c>
    </row>
    <row r="257" spans="2:65" s="11" customFormat="1" ht="13.5">
      <c r="B257" s="204"/>
      <c r="C257" s="205"/>
      <c r="D257" s="201" t="s">
        <v>164</v>
      </c>
      <c r="E257" s="206" t="s">
        <v>21</v>
      </c>
      <c r="F257" s="207" t="s">
        <v>328</v>
      </c>
      <c r="G257" s="205"/>
      <c r="H257" s="208">
        <v>320</v>
      </c>
      <c r="I257" s="209"/>
      <c r="J257" s="205"/>
      <c r="K257" s="205"/>
      <c r="L257" s="210"/>
      <c r="M257" s="211"/>
      <c r="N257" s="212"/>
      <c r="O257" s="212"/>
      <c r="P257" s="212"/>
      <c r="Q257" s="212"/>
      <c r="R257" s="212"/>
      <c r="S257" s="212"/>
      <c r="T257" s="213"/>
      <c r="AT257" s="214" t="s">
        <v>164</v>
      </c>
      <c r="AU257" s="214" t="s">
        <v>89</v>
      </c>
      <c r="AV257" s="11" t="s">
        <v>89</v>
      </c>
      <c r="AW257" s="11" t="s">
        <v>37</v>
      </c>
      <c r="AX257" s="11" t="s">
        <v>73</v>
      </c>
      <c r="AY257" s="214" t="s">
        <v>154</v>
      </c>
    </row>
    <row r="258" spans="2:65" s="11" customFormat="1" ht="13.5">
      <c r="B258" s="204"/>
      <c r="C258" s="205"/>
      <c r="D258" s="201" t="s">
        <v>164</v>
      </c>
      <c r="E258" s="206" t="s">
        <v>21</v>
      </c>
      <c r="F258" s="207" t="s">
        <v>329</v>
      </c>
      <c r="G258" s="205"/>
      <c r="H258" s="208">
        <v>312</v>
      </c>
      <c r="I258" s="209"/>
      <c r="J258" s="205"/>
      <c r="K258" s="205"/>
      <c r="L258" s="210"/>
      <c r="M258" s="211"/>
      <c r="N258" s="212"/>
      <c r="O258" s="212"/>
      <c r="P258" s="212"/>
      <c r="Q258" s="212"/>
      <c r="R258" s="212"/>
      <c r="S258" s="212"/>
      <c r="T258" s="213"/>
      <c r="AT258" s="214" t="s">
        <v>164</v>
      </c>
      <c r="AU258" s="214" t="s">
        <v>89</v>
      </c>
      <c r="AV258" s="11" t="s">
        <v>89</v>
      </c>
      <c r="AW258" s="11" t="s">
        <v>37</v>
      </c>
      <c r="AX258" s="11" t="s">
        <v>73</v>
      </c>
      <c r="AY258" s="214" t="s">
        <v>154</v>
      </c>
    </row>
    <row r="259" spans="2:65" s="12" customFormat="1" ht="13.5">
      <c r="B259" s="215"/>
      <c r="C259" s="216"/>
      <c r="D259" s="201" t="s">
        <v>164</v>
      </c>
      <c r="E259" s="217" t="s">
        <v>21</v>
      </c>
      <c r="F259" s="218" t="s">
        <v>166</v>
      </c>
      <c r="G259" s="216"/>
      <c r="H259" s="219">
        <v>2887</v>
      </c>
      <c r="I259" s="220"/>
      <c r="J259" s="216"/>
      <c r="K259" s="216"/>
      <c r="L259" s="221"/>
      <c r="M259" s="222"/>
      <c r="N259" s="223"/>
      <c r="O259" s="223"/>
      <c r="P259" s="223"/>
      <c r="Q259" s="223"/>
      <c r="R259" s="223"/>
      <c r="S259" s="223"/>
      <c r="T259" s="224"/>
      <c r="AT259" s="225" t="s">
        <v>164</v>
      </c>
      <c r="AU259" s="225" t="s">
        <v>89</v>
      </c>
      <c r="AV259" s="12" t="s">
        <v>167</v>
      </c>
      <c r="AW259" s="12" t="s">
        <v>37</v>
      </c>
      <c r="AX259" s="12" t="s">
        <v>73</v>
      </c>
      <c r="AY259" s="225" t="s">
        <v>154</v>
      </c>
    </row>
    <row r="260" spans="2:65" s="14" customFormat="1" ht="13.5">
      <c r="B260" s="243"/>
      <c r="C260" s="244"/>
      <c r="D260" s="201" t="s">
        <v>164</v>
      </c>
      <c r="E260" s="245" t="s">
        <v>21</v>
      </c>
      <c r="F260" s="246" t="s">
        <v>330</v>
      </c>
      <c r="G260" s="244"/>
      <c r="H260" s="247" t="s">
        <v>21</v>
      </c>
      <c r="I260" s="248"/>
      <c r="J260" s="244"/>
      <c r="K260" s="244"/>
      <c r="L260" s="249"/>
      <c r="M260" s="250"/>
      <c r="N260" s="251"/>
      <c r="O260" s="251"/>
      <c r="P260" s="251"/>
      <c r="Q260" s="251"/>
      <c r="R260" s="251"/>
      <c r="S260" s="251"/>
      <c r="T260" s="252"/>
      <c r="AT260" s="253" t="s">
        <v>164</v>
      </c>
      <c r="AU260" s="253" t="s">
        <v>89</v>
      </c>
      <c r="AV260" s="14" t="s">
        <v>78</v>
      </c>
      <c r="AW260" s="14" t="s">
        <v>37</v>
      </c>
      <c r="AX260" s="14" t="s">
        <v>73</v>
      </c>
      <c r="AY260" s="253" t="s">
        <v>154</v>
      </c>
    </row>
    <row r="261" spans="2:65" s="11" customFormat="1" ht="13.5">
      <c r="B261" s="204"/>
      <c r="C261" s="205"/>
      <c r="D261" s="201" t="s">
        <v>164</v>
      </c>
      <c r="E261" s="206" t="s">
        <v>21</v>
      </c>
      <c r="F261" s="207" t="s">
        <v>331</v>
      </c>
      <c r="G261" s="205"/>
      <c r="H261" s="208">
        <v>75</v>
      </c>
      <c r="I261" s="209"/>
      <c r="J261" s="205"/>
      <c r="K261" s="205"/>
      <c r="L261" s="210"/>
      <c r="M261" s="211"/>
      <c r="N261" s="212"/>
      <c r="O261" s="212"/>
      <c r="P261" s="212"/>
      <c r="Q261" s="212"/>
      <c r="R261" s="212"/>
      <c r="S261" s="212"/>
      <c r="T261" s="213"/>
      <c r="AT261" s="214" t="s">
        <v>164</v>
      </c>
      <c r="AU261" s="214" t="s">
        <v>89</v>
      </c>
      <c r="AV261" s="11" t="s">
        <v>89</v>
      </c>
      <c r="AW261" s="11" t="s">
        <v>37</v>
      </c>
      <c r="AX261" s="11" t="s">
        <v>73</v>
      </c>
      <c r="AY261" s="214" t="s">
        <v>154</v>
      </c>
    </row>
    <row r="262" spans="2:65" s="11" customFormat="1" ht="13.5">
      <c r="B262" s="204"/>
      <c r="C262" s="205"/>
      <c r="D262" s="201" t="s">
        <v>164</v>
      </c>
      <c r="E262" s="206" t="s">
        <v>21</v>
      </c>
      <c r="F262" s="207" t="s">
        <v>332</v>
      </c>
      <c r="G262" s="205"/>
      <c r="H262" s="208">
        <v>90</v>
      </c>
      <c r="I262" s="209"/>
      <c r="J262" s="205"/>
      <c r="K262" s="205"/>
      <c r="L262" s="210"/>
      <c r="M262" s="211"/>
      <c r="N262" s="212"/>
      <c r="O262" s="212"/>
      <c r="P262" s="212"/>
      <c r="Q262" s="212"/>
      <c r="R262" s="212"/>
      <c r="S262" s="212"/>
      <c r="T262" s="213"/>
      <c r="AT262" s="214" t="s">
        <v>164</v>
      </c>
      <c r="AU262" s="214" t="s">
        <v>89</v>
      </c>
      <c r="AV262" s="11" t="s">
        <v>89</v>
      </c>
      <c r="AW262" s="11" t="s">
        <v>37</v>
      </c>
      <c r="AX262" s="11" t="s">
        <v>73</v>
      </c>
      <c r="AY262" s="214" t="s">
        <v>154</v>
      </c>
    </row>
    <row r="263" spans="2:65" s="12" customFormat="1" ht="13.5">
      <c r="B263" s="215"/>
      <c r="C263" s="216"/>
      <c r="D263" s="201" t="s">
        <v>164</v>
      </c>
      <c r="E263" s="217" t="s">
        <v>21</v>
      </c>
      <c r="F263" s="218" t="s">
        <v>166</v>
      </c>
      <c r="G263" s="216"/>
      <c r="H263" s="219">
        <v>165</v>
      </c>
      <c r="I263" s="220"/>
      <c r="J263" s="216"/>
      <c r="K263" s="216"/>
      <c r="L263" s="221"/>
      <c r="M263" s="222"/>
      <c r="N263" s="223"/>
      <c r="O263" s="223"/>
      <c r="P263" s="223"/>
      <c r="Q263" s="223"/>
      <c r="R263" s="223"/>
      <c r="S263" s="223"/>
      <c r="T263" s="224"/>
      <c r="AT263" s="225" t="s">
        <v>164</v>
      </c>
      <c r="AU263" s="225" t="s">
        <v>89</v>
      </c>
      <c r="AV263" s="12" t="s">
        <v>167</v>
      </c>
      <c r="AW263" s="12" t="s">
        <v>37</v>
      </c>
      <c r="AX263" s="12" t="s">
        <v>73</v>
      </c>
      <c r="AY263" s="225" t="s">
        <v>154</v>
      </c>
    </row>
    <row r="264" spans="2:65" s="14" customFormat="1" ht="13.5">
      <c r="B264" s="243"/>
      <c r="C264" s="244"/>
      <c r="D264" s="201" t="s">
        <v>164</v>
      </c>
      <c r="E264" s="245" t="s">
        <v>21</v>
      </c>
      <c r="F264" s="246" t="s">
        <v>333</v>
      </c>
      <c r="G264" s="244"/>
      <c r="H264" s="247" t="s">
        <v>21</v>
      </c>
      <c r="I264" s="248"/>
      <c r="J264" s="244"/>
      <c r="K264" s="244"/>
      <c r="L264" s="249"/>
      <c r="M264" s="250"/>
      <c r="N264" s="251"/>
      <c r="O264" s="251"/>
      <c r="P264" s="251"/>
      <c r="Q264" s="251"/>
      <c r="R264" s="251"/>
      <c r="S264" s="251"/>
      <c r="T264" s="252"/>
      <c r="AT264" s="253" t="s">
        <v>164</v>
      </c>
      <c r="AU264" s="253" t="s">
        <v>89</v>
      </c>
      <c r="AV264" s="14" t="s">
        <v>78</v>
      </c>
      <c r="AW264" s="14" t="s">
        <v>37</v>
      </c>
      <c r="AX264" s="14" t="s">
        <v>73</v>
      </c>
      <c r="AY264" s="253" t="s">
        <v>154</v>
      </c>
    </row>
    <row r="265" spans="2:65" s="11" customFormat="1" ht="13.5">
      <c r="B265" s="204"/>
      <c r="C265" s="205"/>
      <c r="D265" s="201" t="s">
        <v>164</v>
      </c>
      <c r="E265" s="206" t="s">
        <v>21</v>
      </c>
      <c r="F265" s="207" t="s">
        <v>334</v>
      </c>
      <c r="G265" s="205"/>
      <c r="H265" s="208">
        <v>630</v>
      </c>
      <c r="I265" s="209"/>
      <c r="J265" s="205"/>
      <c r="K265" s="205"/>
      <c r="L265" s="210"/>
      <c r="M265" s="211"/>
      <c r="N265" s="212"/>
      <c r="O265" s="212"/>
      <c r="P265" s="212"/>
      <c r="Q265" s="212"/>
      <c r="R265" s="212"/>
      <c r="S265" s="212"/>
      <c r="T265" s="213"/>
      <c r="AT265" s="214" t="s">
        <v>164</v>
      </c>
      <c r="AU265" s="214" t="s">
        <v>89</v>
      </c>
      <c r="AV265" s="11" t="s">
        <v>89</v>
      </c>
      <c r="AW265" s="11" t="s">
        <v>37</v>
      </c>
      <c r="AX265" s="11" t="s">
        <v>73</v>
      </c>
      <c r="AY265" s="214" t="s">
        <v>154</v>
      </c>
    </row>
    <row r="266" spans="2:65" s="11" customFormat="1" ht="13.5">
      <c r="B266" s="204"/>
      <c r="C266" s="205"/>
      <c r="D266" s="201" t="s">
        <v>164</v>
      </c>
      <c r="E266" s="206" t="s">
        <v>21</v>
      </c>
      <c r="F266" s="207" t="s">
        <v>335</v>
      </c>
      <c r="G266" s="205"/>
      <c r="H266" s="208">
        <v>355</v>
      </c>
      <c r="I266" s="209"/>
      <c r="J266" s="205"/>
      <c r="K266" s="205"/>
      <c r="L266" s="210"/>
      <c r="M266" s="211"/>
      <c r="N266" s="212"/>
      <c r="O266" s="212"/>
      <c r="P266" s="212"/>
      <c r="Q266" s="212"/>
      <c r="R266" s="212"/>
      <c r="S266" s="212"/>
      <c r="T266" s="213"/>
      <c r="AT266" s="214" t="s">
        <v>164</v>
      </c>
      <c r="AU266" s="214" t="s">
        <v>89</v>
      </c>
      <c r="AV266" s="11" t="s">
        <v>89</v>
      </c>
      <c r="AW266" s="11" t="s">
        <v>37</v>
      </c>
      <c r="AX266" s="11" t="s">
        <v>73</v>
      </c>
      <c r="AY266" s="214" t="s">
        <v>154</v>
      </c>
    </row>
    <row r="267" spans="2:65" s="11" customFormat="1" ht="13.5">
      <c r="B267" s="204"/>
      <c r="C267" s="205"/>
      <c r="D267" s="201" t="s">
        <v>164</v>
      </c>
      <c r="E267" s="206" t="s">
        <v>21</v>
      </c>
      <c r="F267" s="207" t="s">
        <v>336</v>
      </c>
      <c r="G267" s="205"/>
      <c r="H267" s="208">
        <v>233</v>
      </c>
      <c r="I267" s="209"/>
      <c r="J267" s="205"/>
      <c r="K267" s="205"/>
      <c r="L267" s="210"/>
      <c r="M267" s="211"/>
      <c r="N267" s="212"/>
      <c r="O267" s="212"/>
      <c r="P267" s="212"/>
      <c r="Q267" s="212"/>
      <c r="R267" s="212"/>
      <c r="S267" s="212"/>
      <c r="T267" s="213"/>
      <c r="AT267" s="214" t="s">
        <v>164</v>
      </c>
      <c r="AU267" s="214" t="s">
        <v>89</v>
      </c>
      <c r="AV267" s="11" t="s">
        <v>89</v>
      </c>
      <c r="AW267" s="11" t="s">
        <v>37</v>
      </c>
      <c r="AX267" s="11" t="s">
        <v>73</v>
      </c>
      <c r="AY267" s="214" t="s">
        <v>154</v>
      </c>
    </row>
    <row r="268" spans="2:65" s="12" customFormat="1" ht="13.5">
      <c r="B268" s="215"/>
      <c r="C268" s="216"/>
      <c r="D268" s="201" t="s">
        <v>164</v>
      </c>
      <c r="E268" s="217" t="s">
        <v>21</v>
      </c>
      <c r="F268" s="218" t="s">
        <v>166</v>
      </c>
      <c r="G268" s="216"/>
      <c r="H268" s="219">
        <v>1218</v>
      </c>
      <c r="I268" s="220"/>
      <c r="J268" s="216"/>
      <c r="K268" s="216"/>
      <c r="L268" s="221"/>
      <c r="M268" s="222"/>
      <c r="N268" s="223"/>
      <c r="O268" s="223"/>
      <c r="P268" s="223"/>
      <c r="Q268" s="223"/>
      <c r="R268" s="223"/>
      <c r="S268" s="223"/>
      <c r="T268" s="224"/>
      <c r="AT268" s="225" t="s">
        <v>164</v>
      </c>
      <c r="AU268" s="225" t="s">
        <v>89</v>
      </c>
      <c r="AV268" s="12" t="s">
        <v>167</v>
      </c>
      <c r="AW268" s="12" t="s">
        <v>37</v>
      </c>
      <c r="AX268" s="12" t="s">
        <v>73</v>
      </c>
      <c r="AY268" s="225" t="s">
        <v>154</v>
      </c>
    </row>
    <row r="269" spans="2:65" s="13" customFormat="1" ht="13.5">
      <c r="B269" s="226"/>
      <c r="C269" s="227"/>
      <c r="D269" s="228" t="s">
        <v>164</v>
      </c>
      <c r="E269" s="229" t="s">
        <v>21</v>
      </c>
      <c r="F269" s="230" t="s">
        <v>168</v>
      </c>
      <c r="G269" s="227"/>
      <c r="H269" s="231">
        <v>5470</v>
      </c>
      <c r="I269" s="232"/>
      <c r="J269" s="227"/>
      <c r="K269" s="227"/>
      <c r="L269" s="233"/>
      <c r="M269" s="234"/>
      <c r="N269" s="235"/>
      <c r="O269" s="235"/>
      <c r="P269" s="235"/>
      <c r="Q269" s="235"/>
      <c r="R269" s="235"/>
      <c r="S269" s="235"/>
      <c r="T269" s="236"/>
      <c r="AT269" s="237" t="s">
        <v>164</v>
      </c>
      <c r="AU269" s="237" t="s">
        <v>89</v>
      </c>
      <c r="AV269" s="13" t="s">
        <v>160</v>
      </c>
      <c r="AW269" s="13" t="s">
        <v>37</v>
      </c>
      <c r="AX269" s="13" t="s">
        <v>78</v>
      </c>
      <c r="AY269" s="237" t="s">
        <v>154</v>
      </c>
    </row>
    <row r="270" spans="2:65" s="1" customFormat="1" ht="22.5" customHeight="1">
      <c r="B270" s="41"/>
      <c r="C270" s="189" t="s">
        <v>337</v>
      </c>
      <c r="D270" s="189" t="s">
        <v>156</v>
      </c>
      <c r="E270" s="190" t="s">
        <v>338</v>
      </c>
      <c r="F270" s="191" t="s">
        <v>339</v>
      </c>
      <c r="G270" s="192" t="s">
        <v>340</v>
      </c>
      <c r="H270" s="193">
        <v>30</v>
      </c>
      <c r="I270" s="194"/>
      <c r="J270" s="195">
        <f>ROUND(I270*H270,2)</f>
        <v>0</v>
      </c>
      <c r="K270" s="191" t="s">
        <v>21</v>
      </c>
      <c r="L270" s="61"/>
      <c r="M270" s="196" t="s">
        <v>21</v>
      </c>
      <c r="N270" s="197" t="s">
        <v>44</v>
      </c>
      <c r="O270" s="42"/>
      <c r="P270" s="198">
        <f>O270*H270</f>
        <v>0</v>
      </c>
      <c r="Q270" s="198">
        <v>1.7000000000000001E-4</v>
      </c>
      <c r="R270" s="198">
        <f>Q270*H270</f>
        <v>5.1000000000000004E-3</v>
      </c>
      <c r="S270" s="198">
        <v>0</v>
      </c>
      <c r="T270" s="199">
        <f>S270*H270</f>
        <v>0</v>
      </c>
      <c r="AR270" s="24" t="s">
        <v>160</v>
      </c>
      <c r="AT270" s="24" t="s">
        <v>156</v>
      </c>
      <c r="AU270" s="24" t="s">
        <v>89</v>
      </c>
      <c r="AY270" s="24" t="s">
        <v>154</v>
      </c>
      <c r="BE270" s="200">
        <f>IF(N270="základní",J270,0)</f>
        <v>0</v>
      </c>
      <c r="BF270" s="200">
        <f>IF(N270="snížená",J270,0)</f>
        <v>0</v>
      </c>
      <c r="BG270" s="200">
        <f>IF(N270="zákl. přenesená",J270,0)</f>
        <v>0</v>
      </c>
      <c r="BH270" s="200">
        <f>IF(N270="sníž. přenesená",J270,0)</f>
        <v>0</v>
      </c>
      <c r="BI270" s="200">
        <f>IF(N270="nulová",J270,0)</f>
        <v>0</v>
      </c>
      <c r="BJ270" s="24" t="s">
        <v>78</v>
      </c>
      <c r="BK270" s="200">
        <f>ROUND(I270*H270,2)</f>
        <v>0</v>
      </c>
      <c r="BL270" s="24" t="s">
        <v>160</v>
      </c>
      <c r="BM270" s="24" t="s">
        <v>341</v>
      </c>
    </row>
    <row r="271" spans="2:65" s="1" customFormat="1" ht="27">
      <c r="B271" s="41"/>
      <c r="C271" s="63"/>
      <c r="D271" s="201" t="s">
        <v>342</v>
      </c>
      <c r="E271" s="63"/>
      <c r="F271" s="202" t="s">
        <v>343</v>
      </c>
      <c r="G271" s="63"/>
      <c r="H271" s="63"/>
      <c r="I271" s="159"/>
      <c r="J271" s="63"/>
      <c r="K271" s="63"/>
      <c r="L271" s="61"/>
      <c r="M271" s="203"/>
      <c r="N271" s="42"/>
      <c r="O271" s="42"/>
      <c r="P271" s="42"/>
      <c r="Q271" s="42"/>
      <c r="R271" s="42"/>
      <c r="S271" s="42"/>
      <c r="T271" s="78"/>
      <c r="AT271" s="24" t="s">
        <v>342</v>
      </c>
      <c r="AU271" s="24" t="s">
        <v>89</v>
      </c>
    </row>
    <row r="272" spans="2:65" s="11" customFormat="1" ht="13.5">
      <c r="B272" s="204"/>
      <c r="C272" s="205"/>
      <c r="D272" s="201" t="s">
        <v>164</v>
      </c>
      <c r="E272" s="206" t="s">
        <v>21</v>
      </c>
      <c r="F272" s="207" t="s">
        <v>344</v>
      </c>
      <c r="G272" s="205"/>
      <c r="H272" s="208">
        <v>30</v>
      </c>
      <c r="I272" s="209"/>
      <c r="J272" s="205"/>
      <c r="K272" s="205"/>
      <c r="L272" s="210"/>
      <c r="M272" s="211"/>
      <c r="N272" s="212"/>
      <c r="O272" s="212"/>
      <c r="P272" s="212"/>
      <c r="Q272" s="212"/>
      <c r="R272" s="212"/>
      <c r="S272" s="212"/>
      <c r="T272" s="213"/>
      <c r="AT272" s="214" t="s">
        <v>164</v>
      </c>
      <c r="AU272" s="214" t="s">
        <v>89</v>
      </c>
      <c r="AV272" s="11" t="s">
        <v>89</v>
      </c>
      <c r="AW272" s="11" t="s">
        <v>37</v>
      </c>
      <c r="AX272" s="11" t="s">
        <v>73</v>
      </c>
      <c r="AY272" s="214" t="s">
        <v>154</v>
      </c>
    </row>
    <row r="273" spans="2:65" s="13" customFormat="1" ht="13.5">
      <c r="B273" s="226"/>
      <c r="C273" s="227"/>
      <c r="D273" s="201" t="s">
        <v>164</v>
      </c>
      <c r="E273" s="238" t="s">
        <v>21</v>
      </c>
      <c r="F273" s="239" t="s">
        <v>168</v>
      </c>
      <c r="G273" s="227"/>
      <c r="H273" s="240">
        <v>30</v>
      </c>
      <c r="I273" s="232"/>
      <c r="J273" s="227"/>
      <c r="K273" s="227"/>
      <c r="L273" s="233"/>
      <c r="M273" s="234"/>
      <c r="N273" s="235"/>
      <c r="O273" s="235"/>
      <c r="P273" s="235"/>
      <c r="Q273" s="235"/>
      <c r="R273" s="235"/>
      <c r="S273" s="235"/>
      <c r="T273" s="236"/>
      <c r="AT273" s="237" t="s">
        <v>164</v>
      </c>
      <c r="AU273" s="237" t="s">
        <v>89</v>
      </c>
      <c r="AV273" s="13" t="s">
        <v>160</v>
      </c>
      <c r="AW273" s="13" t="s">
        <v>37</v>
      </c>
      <c r="AX273" s="13" t="s">
        <v>78</v>
      </c>
      <c r="AY273" s="237" t="s">
        <v>154</v>
      </c>
    </row>
    <row r="274" spans="2:65" s="10" customFormat="1" ht="29.85" customHeight="1">
      <c r="B274" s="172"/>
      <c r="C274" s="173"/>
      <c r="D274" s="186" t="s">
        <v>72</v>
      </c>
      <c r="E274" s="187" t="s">
        <v>89</v>
      </c>
      <c r="F274" s="187" t="s">
        <v>345</v>
      </c>
      <c r="G274" s="173"/>
      <c r="H274" s="173"/>
      <c r="I274" s="176"/>
      <c r="J274" s="188">
        <f>BK274</f>
        <v>0</v>
      </c>
      <c r="K274" s="173"/>
      <c r="L274" s="178"/>
      <c r="M274" s="179"/>
      <c r="N274" s="180"/>
      <c r="O274" s="180"/>
      <c r="P274" s="181">
        <f>SUM(P275:P313)</f>
        <v>0</v>
      </c>
      <c r="Q274" s="180"/>
      <c r="R274" s="181">
        <f>SUM(R275:R313)</f>
        <v>225.066</v>
      </c>
      <c r="S274" s="180"/>
      <c r="T274" s="182">
        <f>SUM(T275:T313)</f>
        <v>0</v>
      </c>
      <c r="AR274" s="183" t="s">
        <v>78</v>
      </c>
      <c r="AT274" s="184" t="s">
        <v>72</v>
      </c>
      <c r="AU274" s="184" t="s">
        <v>78</v>
      </c>
      <c r="AY274" s="183" t="s">
        <v>154</v>
      </c>
      <c r="BK274" s="185">
        <f>SUM(BK275:BK313)</f>
        <v>0</v>
      </c>
    </row>
    <row r="275" spans="2:65" s="1" customFormat="1" ht="31.5" customHeight="1">
      <c r="B275" s="41"/>
      <c r="C275" s="189" t="s">
        <v>346</v>
      </c>
      <c r="D275" s="189" t="s">
        <v>156</v>
      </c>
      <c r="E275" s="190" t="s">
        <v>347</v>
      </c>
      <c r="F275" s="191" t="s">
        <v>348</v>
      </c>
      <c r="G275" s="192" t="s">
        <v>92</v>
      </c>
      <c r="H275" s="193">
        <v>10.022</v>
      </c>
      <c r="I275" s="194"/>
      <c r="J275" s="195">
        <f>ROUND(I275*H275,2)</f>
        <v>0</v>
      </c>
      <c r="K275" s="191" t="s">
        <v>159</v>
      </c>
      <c r="L275" s="61"/>
      <c r="M275" s="196" t="s">
        <v>21</v>
      </c>
      <c r="N275" s="197" t="s">
        <v>44</v>
      </c>
      <c r="O275" s="42"/>
      <c r="P275" s="198">
        <f>O275*H275</f>
        <v>0</v>
      </c>
      <c r="Q275" s="198">
        <v>0</v>
      </c>
      <c r="R275" s="198">
        <f>Q275*H275</f>
        <v>0</v>
      </c>
      <c r="S275" s="198">
        <v>0</v>
      </c>
      <c r="T275" s="199">
        <f>S275*H275</f>
        <v>0</v>
      </c>
      <c r="AR275" s="24" t="s">
        <v>160</v>
      </c>
      <c r="AT275" s="24" t="s">
        <v>156</v>
      </c>
      <c r="AU275" s="24" t="s">
        <v>89</v>
      </c>
      <c r="AY275" s="24" t="s">
        <v>154</v>
      </c>
      <c r="BE275" s="200">
        <f>IF(N275="základní",J275,0)</f>
        <v>0</v>
      </c>
      <c r="BF275" s="200">
        <f>IF(N275="snížená",J275,0)</f>
        <v>0</v>
      </c>
      <c r="BG275" s="200">
        <f>IF(N275="zákl. přenesená",J275,0)</f>
        <v>0</v>
      </c>
      <c r="BH275" s="200">
        <f>IF(N275="sníž. přenesená",J275,0)</f>
        <v>0</v>
      </c>
      <c r="BI275" s="200">
        <f>IF(N275="nulová",J275,0)</f>
        <v>0</v>
      </c>
      <c r="BJ275" s="24" t="s">
        <v>78</v>
      </c>
      <c r="BK275" s="200">
        <f>ROUND(I275*H275,2)</f>
        <v>0</v>
      </c>
      <c r="BL275" s="24" t="s">
        <v>160</v>
      </c>
      <c r="BM275" s="24" t="s">
        <v>349</v>
      </c>
    </row>
    <row r="276" spans="2:65" s="1" customFormat="1" ht="67.5">
      <c r="B276" s="41"/>
      <c r="C276" s="63"/>
      <c r="D276" s="201" t="s">
        <v>162</v>
      </c>
      <c r="E276" s="63"/>
      <c r="F276" s="202" t="s">
        <v>350</v>
      </c>
      <c r="G276" s="63"/>
      <c r="H276" s="63"/>
      <c r="I276" s="159"/>
      <c r="J276" s="63"/>
      <c r="K276" s="63"/>
      <c r="L276" s="61"/>
      <c r="M276" s="203"/>
      <c r="N276" s="42"/>
      <c r="O276" s="42"/>
      <c r="P276" s="42"/>
      <c r="Q276" s="42"/>
      <c r="R276" s="42"/>
      <c r="S276" s="42"/>
      <c r="T276" s="78"/>
      <c r="AT276" s="24" t="s">
        <v>162</v>
      </c>
      <c r="AU276" s="24" t="s">
        <v>89</v>
      </c>
    </row>
    <row r="277" spans="2:65" s="14" customFormat="1" ht="13.5">
      <c r="B277" s="243"/>
      <c r="C277" s="244"/>
      <c r="D277" s="201" t="s">
        <v>164</v>
      </c>
      <c r="E277" s="245" t="s">
        <v>21</v>
      </c>
      <c r="F277" s="246" t="s">
        <v>351</v>
      </c>
      <c r="G277" s="244"/>
      <c r="H277" s="247" t="s">
        <v>21</v>
      </c>
      <c r="I277" s="248"/>
      <c r="J277" s="244"/>
      <c r="K277" s="244"/>
      <c r="L277" s="249"/>
      <c r="M277" s="250"/>
      <c r="N277" s="251"/>
      <c r="O277" s="251"/>
      <c r="P277" s="251"/>
      <c r="Q277" s="251"/>
      <c r="R277" s="251"/>
      <c r="S277" s="251"/>
      <c r="T277" s="252"/>
      <c r="AT277" s="253" t="s">
        <v>164</v>
      </c>
      <c r="AU277" s="253" t="s">
        <v>89</v>
      </c>
      <c r="AV277" s="14" t="s">
        <v>78</v>
      </c>
      <c r="AW277" s="14" t="s">
        <v>37</v>
      </c>
      <c r="AX277" s="14" t="s">
        <v>73</v>
      </c>
      <c r="AY277" s="253" t="s">
        <v>154</v>
      </c>
    </row>
    <row r="278" spans="2:65" s="11" customFormat="1" ht="13.5">
      <c r="B278" s="204"/>
      <c r="C278" s="205"/>
      <c r="D278" s="201" t="s">
        <v>164</v>
      </c>
      <c r="E278" s="206" t="s">
        <v>21</v>
      </c>
      <c r="F278" s="207" t="s">
        <v>352</v>
      </c>
      <c r="G278" s="205"/>
      <c r="H278" s="208">
        <v>0.5</v>
      </c>
      <c r="I278" s="209"/>
      <c r="J278" s="205"/>
      <c r="K278" s="205"/>
      <c r="L278" s="210"/>
      <c r="M278" s="211"/>
      <c r="N278" s="212"/>
      <c r="O278" s="212"/>
      <c r="P278" s="212"/>
      <c r="Q278" s="212"/>
      <c r="R278" s="212"/>
      <c r="S278" s="212"/>
      <c r="T278" s="213"/>
      <c r="AT278" s="214" t="s">
        <v>164</v>
      </c>
      <c r="AU278" s="214" t="s">
        <v>89</v>
      </c>
      <c r="AV278" s="11" t="s">
        <v>89</v>
      </c>
      <c r="AW278" s="11" t="s">
        <v>37</v>
      </c>
      <c r="AX278" s="11" t="s">
        <v>73</v>
      </c>
      <c r="AY278" s="214" t="s">
        <v>154</v>
      </c>
    </row>
    <row r="279" spans="2:65" s="11" customFormat="1" ht="13.5">
      <c r="B279" s="204"/>
      <c r="C279" s="205"/>
      <c r="D279" s="201" t="s">
        <v>164</v>
      </c>
      <c r="E279" s="206" t="s">
        <v>21</v>
      </c>
      <c r="F279" s="207" t="s">
        <v>353</v>
      </c>
      <c r="G279" s="205"/>
      <c r="H279" s="208">
        <v>0.5</v>
      </c>
      <c r="I279" s="209"/>
      <c r="J279" s="205"/>
      <c r="K279" s="205"/>
      <c r="L279" s="210"/>
      <c r="M279" s="211"/>
      <c r="N279" s="212"/>
      <c r="O279" s="212"/>
      <c r="P279" s="212"/>
      <c r="Q279" s="212"/>
      <c r="R279" s="212"/>
      <c r="S279" s="212"/>
      <c r="T279" s="213"/>
      <c r="AT279" s="214" t="s">
        <v>164</v>
      </c>
      <c r="AU279" s="214" t="s">
        <v>89</v>
      </c>
      <c r="AV279" s="11" t="s">
        <v>89</v>
      </c>
      <c r="AW279" s="11" t="s">
        <v>37</v>
      </c>
      <c r="AX279" s="11" t="s">
        <v>73</v>
      </c>
      <c r="AY279" s="214" t="s">
        <v>154</v>
      </c>
    </row>
    <row r="280" spans="2:65" s="11" customFormat="1" ht="13.5">
      <c r="B280" s="204"/>
      <c r="C280" s="205"/>
      <c r="D280" s="201" t="s">
        <v>164</v>
      </c>
      <c r="E280" s="206" t="s">
        <v>21</v>
      </c>
      <c r="F280" s="207" t="s">
        <v>354</v>
      </c>
      <c r="G280" s="205"/>
      <c r="H280" s="208">
        <v>0.5</v>
      </c>
      <c r="I280" s="209"/>
      <c r="J280" s="205"/>
      <c r="K280" s="205"/>
      <c r="L280" s="210"/>
      <c r="M280" s="211"/>
      <c r="N280" s="212"/>
      <c r="O280" s="212"/>
      <c r="P280" s="212"/>
      <c r="Q280" s="212"/>
      <c r="R280" s="212"/>
      <c r="S280" s="212"/>
      <c r="T280" s="213"/>
      <c r="AT280" s="214" t="s">
        <v>164</v>
      </c>
      <c r="AU280" s="214" t="s">
        <v>89</v>
      </c>
      <c r="AV280" s="11" t="s">
        <v>89</v>
      </c>
      <c r="AW280" s="11" t="s">
        <v>37</v>
      </c>
      <c r="AX280" s="11" t="s">
        <v>73</v>
      </c>
      <c r="AY280" s="214" t="s">
        <v>154</v>
      </c>
    </row>
    <row r="281" spans="2:65" s="11" customFormat="1" ht="13.5">
      <c r="B281" s="204"/>
      <c r="C281" s="205"/>
      <c r="D281" s="201" t="s">
        <v>164</v>
      </c>
      <c r="E281" s="206" t="s">
        <v>21</v>
      </c>
      <c r="F281" s="207" t="s">
        <v>355</v>
      </c>
      <c r="G281" s="205"/>
      <c r="H281" s="208">
        <v>0.5</v>
      </c>
      <c r="I281" s="209"/>
      <c r="J281" s="205"/>
      <c r="K281" s="205"/>
      <c r="L281" s="210"/>
      <c r="M281" s="211"/>
      <c r="N281" s="212"/>
      <c r="O281" s="212"/>
      <c r="P281" s="212"/>
      <c r="Q281" s="212"/>
      <c r="R281" s="212"/>
      <c r="S281" s="212"/>
      <c r="T281" s="213"/>
      <c r="AT281" s="214" t="s">
        <v>164</v>
      </c>
      <c r="AU281" s="214" t="s">
        <v>89</v>
      </c>
      <c r="AV281" s="11" t="s">
        <v>89</v>
      </c>
      <c r="AW281" s="11" t="s">
        <v>37</v>
      </c>
      <c r="AX281" s="11" t="s">
        <v>73</v>
      </c>
      <c r="AY281" s="214" t="s">
        <v>154</v>
      </c>
    </row>
    <row r="282" spans="2:65" s="12" customFormat="1" ht="13.5">
      <c r="B282" s="215"/>
      <c r="C282" s="216"/>
      <c r="D282" s="201" t="s">
        <v>164</v>
      </c>
      <c r="E282" s="217" t="s">
        <v>21</v>
      </c>
      <c r="F282" s="218" t="s">
        <v>166</v>
      </c>
      <c r="G282" s="216"/>
      <c r="H282" s="219">
        <v>2</v>
      </c>
      <c r="I282" s="220"/>
      <c r="J282" s="216"/>
      <c r="K282" s="216"/>
      <c r="L282" s="221"/>
      <c r="M282" s="222"/>
      <c r="N282" s="223"/>
      <c r="O282" s="223"/>
      <c r="P282" s="223"/>
      <c r="Q282" s="223"/>
      <c r="R282" s="223"/>
      <c r="S282" s="223"/>
      <c r="T282" s="224"/>
      <c r="AT282" s="225" t="s">
        <v>164</v>
      </c>
      <c r="AU282" s="225" t="s">
        <v>89</v>
      </c>
      <c r="AV282" s="12" t="s">
        <v>167</v>
      </c>
      <c r="AW282" s="12" t="s">
        <v>37</v>
      </c>
      <c r="AX282" s="12" t="s">
        <v>73</v>
      </c>
      <c r="AY282" s="225" t="s">
        <v>154</v>
      </c>
    </row>
    <row r="283" spans="2:65" s="14" customFormat="1" ht="13.5">
      <c r="B283" s="243"/>
      <c r="C283" s="244"/>
      <c r="D283" s="201" t="s">
        <v>164</v>
      </c>
      <c r="E283" s="245" t="s">
        <v>21</v>
      </c>
      <c r="F283" s="246" t="s">
        <v>293</v>
      </c>
      <c r="G283" s="244"/>
      <c r="H283" s="247" t="s">
        <v>21</v>
      </c>
      <c r="I283" s="248"/>
      <c r="J283" s="244"/>
      <c r="K283" s="244"/>
      <c r="L283" s="249"/>
      <c r="M283" s="250"/>
      <c r="N283" s="251"/>
      <c r="O283" s="251"/>
      <c r="P283" s="251"/>
      <c r="Q283" s="251"/>
      <c r="R283" s="251"/>
      <c r="S283" s="251"/>
      <c r="T283" s="252"/>
      <c r="AT283" s="253" t="s">
        <v>164</v>
      </c>
      <c r="AU283" s="253" t="s">
        <v>89</v>
      </c>
      <c r="AV283" s="14" t="s">
        <v>78</v>
      </c>
      <c r="AW283" s="14" t="s">
        <v>37</v>
      </c>
      <c r="AX283" s="14" t="s">
        <v>73</v>
      </c>
      <c r="AY283" s="253" t="s">
        <v>154</v>
      </c>
    </row>
    <row r="284" spans="2:65" s="11" customFormat="1" ht="13.5">
      <c r="B284" s="204"/>
      <c r="C284" s="205"/>
      <c r="D284" s="201" t="s">
        <v>164</v>
      </c>
      <c r="E284" s="206" t="s">
        <v>21</v>
      </c>
      <c r="F284" s="207" t="s">
        <v>356</v>
      </c>
      <c r="G284" s="205"/>
      <c r="H284" s="208">
        <v>0.96</v>
      </c>
      <c r="I284" s="209"/>
      <c r="J284" s="205"/>
      <c r="K284" s="205"/>
      <c r="L284" s="210"/>
      <c r="M284" s="211"/>
      <c r="N284" s="212"/>
      <c r="O284" s="212"/>
      <c r="P284" s="212"/>
      <c r="Q284" s="212"/>
      <c r="R284" s="212"/>
      <c r="S284" s="212"/>
      <c r="T284" s="213"/>
      <c r="AT284" s="214" t="s">
        <v>164</v>
      </c>
      <c r="AU284" s="214" t="s">
        <v>89</v>
      </c>
      <c r="AV284" s="11" t="s">
        <v>89</v>
      </c>
      <c r="AW284" s="11" t="s">
        <v>37</v>
      </c>
      <c r="AX284" s="11" t="s">
        <v>73</v>
      </c>
      <c r="AY284" s="214" t="s">
        <v>154</v>
      </c>
    </row>
    <row r="285" spans="2:65" s="11" customFormat="1" ht="13.5">
      <c r="B285" s="204"/>
      <c r="C285" s="205"/>
      <c r="D285" s="201" t="s">
        <v>164</v>
      </c>
      <c r="E285" s="206" t="s">
        <v>21</v>
      </c>
      <c r="F285" s="207" t="s">
        <v>357</v>
      </c>
      <c r="G285" s="205"/>
      <c r="H285" s="208">
        <v>0.9</v>
      </c>
      <c r="I285" s="209"/>
      <c r="J285" s="205"/>
      <c r="K285" s="205"/>
      <c r="L285" s="210"/>
      <c r="M285" s="211"/>
      <c r="N285" s="212"/>
      <c r="O285" s="212"/>
      <c r="P285" s="212"/>
      <c r="Q285" s="212"/>
      <c r="R285" s="212"/>
      <c r="S285" s="212"/>
      <c r="T285" s="213"/>
      <c r="AT285" s="214" t="s">
        <v>164</v>
      </c>
      <c r="AU285" s="214" t="s">
        <v>89</v>
      </c>
      <c r="AV285" s="11" t="s">
        <v>89</v>
      </c>
      <c r="AW285" s="11" t="s">
        <v>37</v>
      </c>
      <c r="AX285" s="11" t="s">
        <v>73</v>
      </c>
      <c r="AY285" s="214" t="s">
        <v>154</v>
      </c>
    </row>
    <row r="286" spans="2:65" s="11" customFormat="1" ht="13.5">
      <c r="B286" s="204"/>
      <c r="C286" s="205"/>
      <c r="D286" s="201" t="s">
        <v>164</v>
      </c>
      <c r="E286" s="206" t="s">
        <v>21</v>
      </c>
      <c r="F286" s="207" t="s">
        <v>358</v>
      </c>
      <c r="G286" s="205"/>
      <c r="H286" s="208">
        <v>0.96</v>
      </c>
      <c r="I286" s="209"/>
      <c r="J286" s="205"/>
      <c r="K286" s="205"/>
      <c r="L286" s="210"/>
      <c r="M286" s="211"/>
      <c r="N286" s="212"/>
      <c r="O286" s="212"/>
      <c r="P286" s="212"/>
      <c r="Q286" s="212"/>
      <c r="R286" s="212"/>
      <c r="S286" s="212"/>
      <c r="T286" s="213"/>
      <c r="AT286" s="214" t="s">
        <v>164</v>
      </c>
      <c r="AU286" s="214" t="s">
        <v>89</v>
      </c>
      <c r="AV286" s="11" t="s">
        <v>89</v>
      </c>
      <c r="AW286" s="11" t="s">
        <v>37</v>
      </c>
      <c r="AX286" s="11" t="s">
        <v>73</v>
      </c>
      <c r="AY286" s="214" t="s">
        <v>154</v>
      </c>
    </row>
    <row r="287" spans="2:65" s="12" customFormat="1" ht="13.5">
      <c r="B287" s="215"/>
      <c r="C287" s="216"/>
      <c r="D287" s="201" t="s">
        <v>164</v>
      </c>
      <c r="E287" s="217" t="s">
        <v>21</v>
      </c>
      <c r="F287" s="218" t="s">
        <v>166</v>
      </c>
      <c r="G287" s="216"/>
      <c r="H287" s="219">
        <v>2.82</v>
      </c>
      <c r="I287" s="220"/>
      <c r="J287" s="216"/>
      <c r="K287" s="216"/>
      <c r="L287" s="221"/>
      <c r="M287" s="222"/>
      <c r="N287" s="223"/>
      <c r="O287" s="223"/>
      <c r="P287" s="223"/>
      <c r="Q287" s="223"/>
      <c r="R287" s="223"/>
      <c r="S287" s="223"/>
      <c r="T287" s="224"/>
      <c r="AT287" s="225" t="s">
        <v>164</v>
      </c>
      <c r="AU287" s="225" t="s">
        <v>89</v>
      </c>
      <c r="AV287" s="12" t="s">
        <v>167</v>
      </c>
      <c r="AW287" s="12" t="s">
        <v>37</v>
      </c>
      <c r="AX287" s="12" t="s">
        <v>73</v>
      </c>
      <c r="AY287" s="225" t="s">
        <v>154</v>
      </c>
    </row>
    <row r="288" spans="2:65" s="14" customFormat="1" ht="13.5">
      <c r="B288" s="243"/>
      <c r="C288" s="244"/>
      <c r="D288" s="201" t="s">
        <v>164</v>
      </c>
      <c r="E288" s="245" t="s">
        <v>21</v>
      </c>
      <c r="F288" s="246" t="s">
        <v>359</v>
      </c>
      <c r="G288" s="244"/>
      <c r="H288" s="247" t="s">
        <v>21</v>
      </c>
      <c r="I288" s="248"/>
      <c r="J288" s="244"/>
      <c r="K288" s="244"/>
      <c r="L288" s="249"/>
      <c r="M288" s="250"/>
      <c r="N288" s="251"/>
      <c r="O288" s="251"/>
      <c r="P288" s="251"/>
      <c r="Q288" s="251"/>
      <c r="R288" s="251"/>
      <c r="S288" s="251"/>
      <c r="T288" s="252"/>
      <c r="AT288" s="253" t="s">
        <v>164</v>
      </c>
      <c r="AU288" s="253" t="s">
        <v>89</v>
      </c>
      <c r="AV288" s="14" t="s">
        <v>78</v>
      </c>
      <c r="AW288" s="14" t="s">
        <v>37</v>
      </c>
      <c r="AX288" s="14" t="s">
        <v>73</v>
      </c>
      <c r="AY288" s="253" t="s">
        <v>154</v>
      </c>
    </row>
    <row r="289" spans="2:65" s="11" customFormat="1" ht="13.5">
      <c r="B289" s="204"/>
      <c r="C289" s="205"/>
      <c r="D289" s="201" t="s">
        <v>164</v>
      </c>
      <c r="E289" s="206" t="s">
        <v>21</v>
      </c>
      <c r="F289" s="207" t="s">
        <v>360</v>
      </c>
      <c r="G289" s="205"/>
      <c r="H289" s="208">
        <v>0.48399999999999999</v>
      </c>
      <c r="I289" s="209"/>
      <c r="J289" s="205"/>
      <c r="K289" s="205"/>
      <c r="L289" s="210"/>
      <c r="M289" s="211"/>
      <c r="N289" s="212"/>
      <c r="O289" s="212"/>
      <c r="P289" s="212"/>
      <c r="Q289" s="212"/>
      <c r="R289" s="212"/>
      <c r="S289" s="212"/>
      <c r="T289" s="213"/>
      <c r="AT289" s="214" t="s">
        <v>164</v>
      </c>
      <c r="AU289" s="214" t="s">
        <v>89</v>
      </c>
      <c r="AV289" s="11" t="s">
        <v>89</v>
      </c>
      <c r="AW289" s="11" t="s">
        <v>37</v>
      </c>
      <c r="AX289" s="11" t="s">
        <v>73</v>
      </c>
      <c r="AY289" s="214" t="s">
        <v>154</v>
      </c>
    </row>
    <row r="290" spans="2:65" s="11" customFormat="1" ht="13.5">
      <c r="B290" s="204"/>
      <c r="C290" s="205"/>
      <c r="D290" s="201" t="s">
        <v>164</v>
      </c>
      <c r="E290" s="206" t="s">
        <v>21</v>
      </c>
      <c r="F290" s="207" t="s">
        <v>361</v>
      </c>
      <c r="G290" s="205"/>
      <c r="H290" s="208">
        <v>0.48399999999999999</v>
      </c>
      <c r="I290" s="209"/>
      <c r="J290" s="205"/>
      <c r="K290" s="205"/>
      <c r="L290" s="210"/>
      <c r="M290" s="211"/>
      <c r="N290" s="212"/>
      <c r="O290" s="212"/>
      <c r="P290" s="212"/>
      <c r="Q290" s="212"/>
      <c r="R290" s="212"/>
      <c r="S290" s="212"/>
      <c r="T290" s="213"/>
      <c r="AT290" s="214" t="s">
        <v>164</v>
      </c>
      <c r="AU290" s="214" t="s">
        <v>89</v>
      </c>
      <c r="AV290" s="11" t="s">
        <v>89</v>
      </c>
      <c r="AW290" s="11" t="s">
        <v>37</v>
      </c>
      <c r="AX290" s="11" t="s">
        <v>73</v>
      </c>
      <c r="AY290" s="214" t="s">
        <v>154</v>
      </c>
    </row>
    <row r="291" spans="2:65" s="11" customFormat="1" ht="13.5">
      <c r="B291" s="204"/>
      <c r="C291" s="205"/>
      <c r="D291" s="201" t="s">
        <v>164</v>
      </c>
      <c r="E291" s="206" t="s">
        <v>21</v>
      </c>
      <c r="F291" s="207" t="s">
        <v>362</v>
      </c>
      <c r="G291" s="205"/>
      <c r="H291" s="208">
        <v>0.48399999999999999</v>
      </c>
      <c r="I291" s="209"/>
      <c r="J291" s="205"/>
      <c r="K291" s="205"/>
      <c r="L291" s="210"/>
      <c r="M291" s="211"/>
      <c r="N291" s="212"/>
      <c r="O291" s="212"/>
      <c r="P291" s="212"/>
      <c r="Q291" s="212"/>
      <c r="R291" s="212"/>
      <c r="S291" s="212"/>
      <c r="T291" s="213"/>
      <c r="AT291" s="214" t="s">
        <v>164</v>
      </c>
      <c r="AU291" s="214" t="s">
        <v>89</v>
      </c>
      <c r="AV291" s="11" t="s">
        <v>89</v>
      </c>
      <c r="AW291" s="11" t="s">
        <v>37</v>
      </c>
      <c r="AX291" s="11" t="s">
        <v>73</v>
      </c>
      <c r="AY291" s="214" t="s">
        <v>154</v>
      </c>
    </row>
    <row r="292" spans="2:65" s="12" customFormat="1" ht="13.5">
      <c r="B292" s="215"/>
      <c r="C292" s="216"/>
      <c r="D292" s="201" t="s">
        <v>164</v>
      </c>
      <c r="E292" s="217" t="s">
        <v>21</v>
      </c>
      <c r="F292" s="218" t="s">
        <v>166</v>
      </c>
      <c r="G292" s="216"/>
      <c r="H292" s="219">
        <v>1.452</v>
      </c>
      <c r="I292" s="220"/>
      <c r="J292" s="216"/>
      <c r="K292" s="216"/>
      <c r="L292" s="221"/>
      <c r="M292" s="222"/>
      <c r="N292" s="223"/>
      <c r="O292" s="223"/>
      <c r="P292" s="223"/>
      <c r="Q292" s="223"/>
      <c r="R292" s="223"/>
      <c r="S292" s="223"/>
      <c r="T292" s="224"/>
      <c r="AT292" s="225" t="s">
        <v>164</v>
      </c>
      <c r="AU292" s="225" t="s">
        <v>89</v>
      </c>
      <c r="AV292" s="12" t="s">
        <v>167</v>
      </c>
      <c r="AW292" s="12" t="s">
        <v>37</v>
      </c>
      <c r="AX292" s="12" t="s">
        <v>73</v>
      </c>
      <c r="AY292" s="225" t="s">
        <v>154</v>
      </c>
    </row>
    <row r="293" spans="2:65" s="14" customFormat="1" ht="13.5">
      <c r="B293" s="243"/>
      <c r="C293" s="244"/>
      <c r="D293" s="201" t="s">
        <v>164</v>
      </c>
      <c r="E293" s="245" t="s">
        <v>21</v>
      </c>
      <c r="F293" s="246" t="s">
        <v>237</v>
      </c>
      <c r="G293" s="244"/>
      <c r="H293" s="247" t="s">
        <v>21</v>
      </c>
      <c r="I293" s="248"/>
      <c r="J293" s="244"/>
      <c r="K293" s="244"/>
      <c r="L293" s="249"/>
      <c r="M293" s="250"/>
      <c r="N293" s="251"/>
      <c r="O293" s="251"/>
      <c r="P293" s="251"/>
      <c r="Q293" s="251"/>
      <c r="R293" s="251"/>
      <c r="S293" s="251"/>
      <c r="T293" s="252"/>
      <c r="AT293" s="253" t="s">
        <v>164</v>
      </c>
      <c r="AU293" s="253" t="s">
        <v>89</v>
      </c>
      <c r="AV293" s="14" t="s">
        <v>78</v>
      </c>
      <c r="AW293" s="14" t="s">
        <v>37</v>
      </c>
      <c r="AX293" s="14" t="s">
        <v>73</v>
      </c>
      <c r="AY293" s="253" t="s">
        <v>154</v>
      </c>
    </row>
    <row r="294" spans="2:65" s="11" customFormat="1" ht="13.5">
      <c r="B294" s="204"/>
      <c r="C294" s="205"/>
      <c r="D294" s="201" t="s">
        <v>164</v>
      </c>
      <c r="E294" s="206" t="s">
        <v>21</v>
      </c>
      <c r="F294" s="207" t="s">
        <v>363</v>
      </c>
      <c r="G294" s="205"/>
      <c r="H294" s="208">
        <v>0.75</v>
      </c>
      <c r="I294" s="209"/>
      <c r="J294" s="205"/>
      <c r="K294" s="205"/>
      <c r="L294" s="210"/>
      <c r="M294" s="211"/>
      <c r="N294" s="212"/>
      <c r="O294" s="212"/>
      <c r="P294" s="212"/>
      <c r="Q294" s="212"/>
      <c r="R294" s="212"/>
      <c r="S294" s="212"/>
      <c r="T294" s="213"/>
      <c r="AT294" s="214" t="s">
        <v>164</v>
      </c>
      <c r="AU294" s="214" t="s">
        <v>89</v>
      </c>
      <c r="AV294" s="11" t="s">
        <v>89</v>
      </c>
      <c r="AW294" s="11" t="s">
        <v>37</v>
      </c>
      <c r="AX294" s="11" t="s">
        <v>73</v>
      </c>
      <c r="AY294" s="214" t="s">
        <v>154</v>
      </c>
    </row>
    <row r="295" spans="2:65" s="11" customFormat="1" ht="13.5">
      <c r="B295" s="204"/>
      <c r="C295" s="205"/>
      <c r="D295" s="201" t="s">
        <v>164</v>
      </c>
      <c r="E295" s="206" t="s">
        <v>21</v>
      </c>
      <c r="F295" s="207" t="s">
        <v>364</v>
      </c>
      <c r="G295" s="205"/>
      <c r="H295" s="208">
        <v>0.75</v>
      </c>
      <c r="I295" s="209"/>
      <c r="J295" s="205"/>
      <c r="K295" s="205"/>
      <c r="L295" s="210"/>
      <c r="M295" s="211"/>
      <c r="N295" s="212"/>
      <c r="O295" s="212"/>
      <c r="P295" s="212"/>
      <c r="Q295" s="212"/>
      <c r="R295" s="212"/>
      <c r="S295" s="212"/>
      <c r="T295" s="213"/>
      <c r="AT295" s="214" t="s">
        <v>164</v>
      </c>
      <c r="AU295" s="214" t="s">
        <v>89</v>
      </c>
      <c r="AV295" s="11" t="s">
        <v>89</v>
      </c>
      <c r="AW295" s="11" t="s">
        <v>37</v>
      </c>
      <c r="AX295" s="11" t="s">
        <v>73</v>
      </c>
      <c r="AY295" s="214" t="s">
        <v>154</v>
      </c>
    </row>
    <row r="296" spans="2:65" s="11" customFormat="1" ht="13.5">
      <c r="B296" s="204"/>
      <c r="C296" s="205"/>
      <c r="D296" s="201" t="s">
        <v>164</v>
      </c>
      <c r="E296" s="206" t="s">
        <v>21</v>
      </c>
      <c r="F296" s="207" t="s">
        <v>365</v>
      </c>
      <c r="G296" s="205"/>
      <c r="H296" s="208">
        <v>0.75</v>
      </c>
      <c r="I296" s="209"/>
      <c r="J296" s="205"/>
      <c r="K296" s="205"/>
      <c r="L296" s="210"/>
      <c r="M296" s="211"/>
      <c r="N296" s="212"/>
      <c r="O296" s="212"/>
      <c r="P296" s="212"/>
      <c r="Q296" s="212"/>
      <c r="R296" s="212"/>
      <c r="S296" s="212"/>
      <c r="T296" s="213"/>
      <c r="AT296" s="214" t="s">
        <v>164</v>
      </c>
      <c r="AU296" s="214" t="s">
        <v>89</v>
      </c>
      <c r="AV296" s="11" t="s">
        <v>89</v>
      </c>
      <c r="AW296" s="11" t="s">
        <v>37</v>
      </c>
      <c r="AX296" s="11" t="s">
        <v>73</v>
      </c>
      <c r="AY296" s="214" t="s">
        <v>154</v>
      </c>
    </row>
    <row r="297" spans="2:65" s="11" customFormat="1" ht="13.5">
      <c r="B297" s="204"/>
      <c r="C297" s="205"/>
      <c r="D297" s="201" t="s">
        <v>164</v>
      </c>
      <c r="E297" s="206" t="s">
        <v>21</v>
      </c>
      <c r="F297" s="207" t="s">
        <v>366</v>
      </c>
      <c r="G297" s="205"/>
      <c r="H297" s="208">
        <v>0.75</v>
      </c>
      <c r="I297" s="209"/>
      <c r="J297" s="205"/>
      <c r="K297" s="205"/>
      <c r="L297" s="210"/>
      <c r="M297" s="211"/>
      <c r="N297" s="212"/>
      <c r="O297" s="212"/>
      <c r="P297" s="212"/>
      <c r="Q297" s="212"/>
      <c r="R297" s="212"/>
      <c r="S297" s="212"/>
      <c r="T297" s="213"/>
      <c r="AT297" s="214" t="s">
        <v>164</v>
      </c>
      <c r="AU297" s="214" t="s">
        <v>89</v>
      </c>
      <c r="AV297" s="11" t="s">
        <v>89</v>
      </c>
      <c r="AW297" s="11" t="s">
        <v>37</v>
      </c>
      <c r="AX297" s="11" t="s">
        <v>73</v>
      </c>
      <c r="AY297" s="214" t="s">
        <v>154</v>
      </c>
    </row>
    <row r="298" spans="2:65" s="11" customFormat="1" ht="13.5">
      <c r="B298" s="204"/>
      <c r="C298" s="205"/>
      <c r="D298" s="201" t="s">
        <v>164</v>
      </c>
      <c r="E298" s="206" t="s">
        <v>21</v>
      </c>
      <c r="F298" s="207" t="s">
        <v>367</v>
      </c>
      <c r="G298" s="205"/>
      <c r="H298" s="208">
        <v>0.75</v>
      </c>
      <c r="I298" s="209"/>
      <c r="J298" s="205"/>
      <c r="K298" s="205"/>
      <c r="L298" s="210"/>
      <c r="M298" s="211"/>
      <c r="N298" s="212"/>
      <c r="O298" s="212"/>
      <c r="P298" s="212"/>
      <c r="Q298" s="212"/>
      <c r="R298" s="212"/>
      <c r="S298" s="212"/>
      <c r="T298" s="213"/>
      <c r="AT298" s="214" t="s">
        <v>164</v>
      </c>
      <c r="AU298" s="214" t="s">
        <v>89</v>
      </c>
      <c r="AV298" s="11" t="s">
        <v>89</v>
      </c>
      <c r="AW298" s="11" t="s">
        <v>37</v>
      </c>
      <c r="AX298" s="11" t="s">
        <v>73</v>
      </c>
      <c r="AY298" s="214" t="s">
        <v>154</v>
      </c>
    </row>
    <row r="299" spans="2:65" s="12" customFormat="1" ht="13.5">
      <c r="B299" s="215"/>
      <c r="C299" s="216"/>
      <c r="D299" s="201" t="s">
        <v>164</v>
      </c>
      <c r="E299" s="217" t="s">
        <v>21</v>
      </c>
      <c r="F299" s="218" t="s">
        <v>166</v>
      </c>
      <c r="G299" s="216"/>
      <c r="H299" s="219">
        <v>3.75</v>
      </c>
      <c r="I299" s="220"/>
      <c r="J299" s="216"/>
      <c r="K299" s="216"/>
      <c r="L299" s="221"/>
      <c r="M299" s="222"/>
      <c r="N299" s="223"/>
      <c r="O299" s="223"/>
      <c r="P299" s="223"/>
      <c r="Q299" s="223"/>
      <c r="R299" s="223"/>
      <c r="S299" s="223"/>
      <c r="T299" s="224"/>
      <c r="AT299" s="225" t="s">
        <v>164</v>
      </c>
      <c r="AU299" s="225" t="s">
        <v>89</v>
      </c>
      <c r="AV299" s="12" t="s">
        <v>167</v>
      </c>
      <c r="AW299" s="12" t="s">
        <v>37</v>
      </c>
      <c r="AX299" s="12" t="s">
        <v>73</v>
      </c>
      <c r="AY299" s="225" t="s">
        <v>154</v>
      </c>
    </row>
    <row r="300" spans="2:65" s="13" customFormat="1" ht="13.5">
      <c r="B300" s="226"/>
      <c r="C300" s="227"/>
      <c r="D300" s="228" t="s">
        <v>164</v>
      </c>
      <c r="E300" s="229" t="s">
        <v>21</v>
      </c>
      <c r="F300" s="230" t="s">
        <v>168</v>
      </c>
      <c r="G300" s="227"/>
      <c r="H300" s="231">
        <v>10.022</v>
      </c>
      <c r="I300" s="232"/>
      <c r="J300" s="227"/>
      <c r="K300" s="227"/>
      <c r="L300" s="233"/>
      <c r="M300" s="234"/>
      <c r="N300" s="235"/>
      <c r="O300" s="235"/>
      <c r="P300" s="235"/>
      <c r="Q300" s="235"/>
      <c r="R300" s="235"/>
      <c r="S300" s="235"/>
      <c r="T300" s="236"/>
      <c r="AT300" s="237" t="s">
        <v>164</v>
      </c>
      <c r="AU300" s="237" t="s">
        <v>89</v>
      </c>
      <c r="AV300" s="13" t="s">
        <v>160</v>
      </c>
      <c r="AW300" s="13" t="s">
        <v>37</v>
      </c>
      <c r="AX300" s="13" t="s">
        <v>78</v>
      </c>
      <c r="AY300" s="237" t="s">
        <v>154</v>
      </c>
    </row>
    <row r="301" spans="2:65" s="1" customFormat="1" ht="22.5" customHeight="1">
      <c r="B301" s="41"/>
      <c r="C301" s="189" t="s">
        <v>9</v>
      </c>
      <c r="D301" s="189" t="s">
        <v>156</v>
      </c>
      <c r="E301" s="190" t="s">
        <v>368</v>
      </c>
      <c r="F301" s="191" t="s">
        <v>369</v>
      </c>
      <c r="G301" s="192" t="s">
        <v>87</v>
      </c>
      <c r="H301" s="193">
        <v>352</v>
      </c>
      <c r="I301" s="194"/>
      <c r="J301" s="195">
        <f>ROUND(I301*H301,2)</f>
        <v>0</v>
      </c>
      <c r="K301" s="191" t="s">
        <v>159</v>
      </c>
      <c r="L301" s="61"/>
      <c r="M301" s="196" t="s">
        <v>21</v>
      </c>
      <c r="N301" s="197" t="s">
        <v>44</v>
      </c>
      <c r="O301" s="42"/>
      <c r="P301" s="198">
        <f>O301*H301</f>
        <v>0</v>
      </c>
      <c r="Q301" s="198">
        <v>0.108</v>
      </c>
      <c r="R301" s="198">
        <f>Q301*H301</f>
        <v>38.015999999999998</v>
      </c>
      <c r="S301" s="198">
        <v>0</v>
      </c>
      <c r="T301" s="199">
        <f>S301*H301</f>
        <v>0</v>
      </c>
      <c r="AR301" s="24" t="s">
        <v>160</v>
      </c>
      <c r="AT301" s="24" t="s">
        <v>156</v>
      </c>
      <c r="AU301" s="24" t="s">
        <v>89</v>
      </c>
      <c r="AY301" s="24" t="s">
        <v>154</v>
      </c>
      <c r="BE301" s="200">
        <f>IF(N301="základní",J301,0)</f>
        <v>0</v>
      </c>
      <c r="BF301" s="200">
        <f>IF(N301="snížená",J301,0)</f>
        <v>0</v>
      </c>
      <c r="BG301" s="200">
        <f>IF(N301="zákl. přenesená",J301,0)</f>
        <v>0</v>
      </c>
      <c r="BH301" s="200">
        <f>IF(N301="sníž. přenesená",J301,0)</f>
        <v>0</v>
      </c>
      <c r="BI301" s="200">
        <f>IF(N301="nulová",J301,0)</f>
        <v>0</v>
      </c>
      <c r="BJ301" s="24" t="s">
        <v>78</v>
      </c>
      <c r="BK301" s="200">
        <f>ROUND(I301*H301,2)</f>
        <v>0</v>
      </c>
      <c r="BL301" s="24" t="s">
        <v>160</v>
      </c>
      <c r="BM301" s="24" t="s">
        <v>370</v>
      </c>
    </row>
    <row r="302" spans="2:65" s="1" customFormat="1" ht="81">
      <c r="B302" s="41"/>
      <c r="C302" s="63"/>
      <c r="D302" s="201" t="s">
        <v>162</v>
      </c>
      <c r="E302" s="63"/>
      <c r="F302" s="202" t="s">
        <v>371</v>
      </c>
      <c r="G302" s="63"/>
      <c r="H302" s="63"/>
      <c r="I302" s="159"/>
      <c r="J302" s="63"/>
      <c r="K302" s="63"/>
      <c r="L302" s="61"/>
      <c r="M302" s="203"/>
      <c r="N302" s="42"/>
      <c r="O302" s="42"/>
      <c r="P302" s="42"/>
      <c r="Q302" s="42"/>
      <c r="R302" s="42"/>
      <c r="S302" s="42"/>
      <c r="T302" s="78"/>
      <c r="AT302" s="24" t="s">
        <v>162</v>
      </c>
      <c r="AU302" s="24" t="s">
        <v>89</v>
      </c>
    </row>
    <row r="303" spans="2:65" s="14" customFormat="1" ht="13.5">
      <c r="B303" s="243"/>
      <c r="C303" s="244"/>
      <c r="D303" s="201" t="s">
        <v>164</v>
      </c>
      <c r="E303" s="245" t="s">
        <v>21</v>
      </c>
      <c r="F303" s="246" t="s">
        <v>372</v>
      </c>
      <c r="G303" s="244"/>
      <c r="H303" s="247" t="s">
        <v>21</v>
      </c>
      <c r="I303" s="248"/>
      <c r="J303" s="244"/>
      <c r="K303" s="244"/>
      <c r="L303" s="249"/>
      <c r="M303" s="250"/>
      <c r="N303" s="251"/>
      <c r="O303" s="251"/>
      <c r="P303" s="251"/>
      <c r="Q303" s="251"/>
      <c r="R303" s="251"/>
      <c r="S303" s="251"/>
      <c r="T303" s="252"/>
      <c r="AT303" s="253" t="s">
        <v>164</v>
      </c>
      <c r="AU303" s="253" t="s">
        <v>89</v>
      </c>
      <c r="AV303" s="14" t="s">
        <v>78</v>
      </c>
      <c r="AW303" s="14" t="s">
        <v>37</v>
      </c>
      <c r="AX303" s="14" t="s">
        <v>73</v>
      </c>
      <c r="AY303" s="253" t="s">
        <v>154</v>
      </c>
    </row>
    <row r="304" spans="2:65" s="11" customFormat="1" ht="13.5">
      <c r="B304" s="204"/>
      <c r="C304" s="205"/>
      <c r="D304" s="201" t="s">
        <v>164</v>
      </c>
      <c r="E304" s="206" t="s">
        <v>21</v>
      </c>
      <c r="F304" s="207" t="s">
        <v>373</v>
      </c>
      <c r="G304" s="205"/>
      <c r="H304" s="208">
        <v>280</v>
      </c>
      <c r="I304" s="209"/>
      <c r="J304" s="205"/>
      <c r="K304" s="205"/>
      <c r="L304" s="210"/>
      <c r="M304" s="211"/>
      <c r="N304" s="212"/>
      <c r="O304" s="212"/>
      <c r="P304" s="212"/>
      <c r="Q304" s="212"/>
      <c r="R304" s="212"/>
      <c r="S304" s="212"/>
      <c r="T304" s="213"/>
      <c r="AT304" s="214" t="s">
        <v>164</v>
      </c>
      <c r="AU304" s="214" t="s">
        <v>89</v>
      </c>
      <c r="AV304" s="11" t="s">
        <v>89</v>
      </c>
      <c r="AW304" s="11" t="s">
        <v>37</v>
      </c>
      <c r="AX304" s="11" t="s">
        <v>73</v>
      </c>
      <c r="AY304" s="214" t="s">
        <v>154</v>
      </c>
    </row>
    <row r="305" spans="2:65" s="11" customFormat="1" ht="13.5">
      <c r="B305" s="204"/>
      <c r="C305" s="205"/>
      <c r="D305" s="201" t="s">
        <v>164</v>
      </c>
      <c r="E305" s="206" t="s">
        <v>21</v>
      </c>
      <c r="F305" s="207" t="s">
        <v>374</v>
      </c>
      <c r="G305" s="205"/>
      <c r="H305" s="208">
        <v>72</v>
      </c>
      <c r="I305" s="209"/>
      <c r="J305" s="205"/>
      <c r="K305" s="205"/>
      <c r="L305" s="210"/>
      <c r="M305" s="211"/>
      <c r="N305" s="212"/>
      <c r="O305" s="212"/>
      <c r="P305" s="212"/>
      <c r="Q305" s="212"/>
      <c r="R305" s="212"/>
      <c r="S305" s="212"/>
      <c r="T305" s="213"/>
      <c r="AT305" s="214" t="s">
        <v>164</v>
      </c>
      <c r="AU305" s="214" t="s">
        <v>89</v>
      </c>
      <c r="AV305" s="11" t="s">
        <v>89</v>
      </c>
      <c r="AW305" s="11" t="s">
        <v>37</v>
      </c>
      <c r="AX305" s="11" t="s">
        <v>73</v>
      </c>
      <c r="AY305" s="214" t="s">
        <v>154</v>
      </c>
    </row>
    <row r="306" spans="2:65" s="12" customFormat="1" ht="13.5">
      <c r="B306" s="215"/>
      <c r="C306" s="216"/>
      <c r="D306" s="201" t="s">
        <v>164</v>
      </c>
      <c r="E306" s="217" t="s">
        <v>21</v>
      </c>
      <c r="F306" s="218" t="s">
        <v>166</v>
      </c>
      <c r="G306" s="216"/>
      <c r="H306" s="219">
        <v>352</v>
      </c>
      <c r="I306" s="220"/>
      <c r="J306" s="216"/>
      <c r="K306" s="216"/>
      <c r="L306" s="221"/>
      <c r="M306" s="222"/>
      <c r="N306" s="223"/>
      <c r="O306" s="223"/>
      <c r="P306" s="223"/>
      <c r="Q306" s="223"/>
      <c r="R306" s="223"/>
      <c r="S306" s="223"/>
      <c r="T306" s="224"/>
      <c r="AT306" s="225" t="s">
        <v>164</v>
      </c>
      <c r="AU306" s="225" t="s">
        <v>89</v>
      </c>
      <c r="AV306" s="12" t="s">
        <v>167</v>
      </c>
      <c r="AW306" s="12" t="s">
        <v>37</v>
      </c>
      <c r="AX306" s="12" t="s">
        <v>73</v>
      </c>
      <c r="AY306" s="225" t="s">
        <v>154</v>
      </c>
    </row>
    <row r="307" spans="2:65" s="13" customFormat="1" ht="13.5">
      <c r="B307" s="226"/>
      <c r="C307" s="227"/>
      <c r="D307" s="228" t="s">
        <v>164</v>
      </c>
      <c r="E307" s="229" t="s">
        <v>21</v>
      </c>
      <c r="F307" s="230" t="s">
        <v>168</v>
      </c>
      <c r="G307" s="227"/>
      <c r="H307" s="231">
        <v>352</v>
      </c>
      <c r="I307" s="232"/>
      <c r="J307" s="227"/>
      <c r="K307" s="227"/>
      <c r="L307" s="233"/>
      <c r="M307" s="234"/>
      <c r="N307" s="235"/>
      <c r="O307" s="235"/>
      <c r="P307" s="235"/>
      <c r="Q307" s="235"/>
      <c r="R307" s="235"/>
      <c r="S307" s="235"/>
      <c r="T307" s="236"/>
      <c r="AT307" s="237" t="s">
        <v>164</v>
      </c>
      <c r="AU307" s="237" t="s">
        <v>89</v>
      </c>
      <c r="AV307" s="13" t="s">
        <v>160</v>
      </c>
      <c r="AW307" s="13" t="s">
        <v>37</v>
      </c>
      <c r="AX307" s="13" t="s">
        <v>78</v>
      </c>
      <c r="AY307" s="237" t="s">
        <v>154</v>
      </c>
    </row>
    <row r="308" spans="2:65" s="1" customFormat="1" ht="31.5" customHeight="1">
      <c r="B308" s="41"/>
      <c r="C308" s="255" t="s">
        <v>375</v>
      </c>
      <c r="D308" s="255" t="s">
        <v>376</v>
      </c>
      <c r="E308" s="256" t="s">
        <v>377</v>
      </c>
      <c r="F308" s="257" t="s">
        <v>378</v>
      </c>
      <c r="G308" s="258" t="s">
        <v>340</v>
      </c>
      <c r="H308" s="259">
        <v>58</v>
      </c>
      <c r="I308" s="260"/>
      <c r="J308" s="261">
        <f>ROUND(I308*H308,2)</f>
        <v>0</v>
      </c>
      <c r="K308" s="257" t="s">
        <v>379</v>
      </c>
      <c r="L308" s="262"/>
      <c r="M308" s="263" t="s">
        <v>21</v>
      </c>
      <c r="N308" s="264" t="s">
        <v>44</v>
      </c>
      <c r="O308" s="42"/>
      <c r="P308" s="198">
        <f>O308*H308</f>
        <v>0</v>
      </c>
      <c r="Q308" s="198">
        <v>3.2250000000000001</v>
      </c>
      <c r="R308" s="198">
        <f>Q308*H308</f>
        <v>187.05</v>
      </c>
      <c r="S308" s="198">
        <v>0</v>
      </c>
      <c r="T308" s="199">
        <f>S308*H308</f>
        <v>0</v>
      </c>
      <c r="AR308" s="24" t="s">
        <v>217</v>
      </c>
      <c r="AT308" s="24" t="s">
        <v>376</v>
      </c>
      <c r="AU308" s="24" t="s">
        <v>89</v>
      </c>
      <c r="AY308" s="24" t="s">
        <v>154</v>
      </c>
      <c r="BE308" s="200">
        <f>IF(N308="základní",J308,0)</f>
        <v>0</v>
      </c>
      <c r="BF308" s="200">
        <f>IF(N308="snížená",J308,0)</f>
        <v>0</v>
      </c>
      <c r="BG308" s="200">
        <f>IF(N308="zákl. přenesená",J308,0)</f>
        <v>0</v>
      </c>
      <c r="BH308" s="200">
        <f>IF(N308="sníž. přenesená",J308,0)</f>
        <v>0</v>
      </c>
      <c r="BI308" s="200">
        <f>IF(N308="nulová",J308,0)</f>
        <v>0</v>
      </c>
      <c r="BJ308" s="24" t="s">
        <v>78</v>
      </c>
      <c r="BK308" s="200">
        <f>ROUND(I308*H308,2)</f>
        <v>0</v>
      </c>
      <c r="BL308" s="24" t="s">
        <v>160</v>
      </c>
      <c r="BM308" s="24" t="s">
        <v>380</v>
      </c>
    </row>
    <row r="309" spans="2:65" s="14" customFormat="1" ht="13.5">
      <c r="B309" s="243"/>
      <c r="C309" s="244"/>
      <c r="D309" s="201" t="s">
        <v>164</v>
      </c>
      <c r="E309" s="245" t="s">
        <v>21</v>
      </c>
      <c r="F309" s="246" t="s">
        <v>381</v>
      </c>
      <c r="G309" s="244"/>
      <c r="H309" s="247" t="s">
        <v>21</v>
      </c>
      <c r="I309" s="248"/>
      <c r="J309" s="244"/>
      <c r="K309" s="244"/>
      <c r="L309" s="249"/>
      <c r="M309" s="250"/>
      <c r="N309" s="251"/>
      <c r="O309" s="251"/>
      <c r="P309" s="251"/>
      <c r="Q309" s="251"/>
      <c r="R309" s="251"/>
      <c r="S309" s="251"/>
      <c r="T309" s="252"/>
      <c r="AT309" s="253" t="s">
        <v>164</v>
      </c>
      <c r="AU309" s="253" t="s">
        <v>89</v>
      </c>
      <c r="AV309" s="14" t="s">
        <v>78</v>
      </c>
      <c r="AW309" s="14" t="s">
        <v>37</v>
      </c>
      <c r="AX309" s="14" t="s">
        <v>73</v>
      </c>
      <c r="AY309" s="253" t="s">
        <v>154</v>
      </c>
    </row>
    <row r="310" spans="2:65" s="11" customFormat="1" ht="13.5">
      <c r="B310" s="204"/>
      <c r="C310" s="205"/>
      <c r="D310" s="201" t="s">
        <v>164</v>
      </c>
      <c r="E310" s="206" t="s">
        <v>21</v>
      </c>
      <c r="F310" s="207" t="s">
        <v>382</v>
      </c>
      <c r="G310" s="205"/>
      <c r="H310" s="208">
        <v>46</v>
      </c>
      <c r="I310" s="209"/>
      <c r="J310" s="205"/>
      <c r="K310" s="205"/>
      <c r="L310" s="210"/>
      <c r="M310" s="211"/>
      <c r="N310" s="212"/>
      <c r="O310" s="212"/>
      <c r="P310" s="212"/>
      <c r="Q310" s="212"/>
      <c r="R310" s="212"/>
      <c r="S310" s="212"/>
      <c r="T310" s="213"/>
      <c r="AT310" s="214" t="s">
        <v>164</v>
      </c>
      <c r="AU310" s="214" t="s">
        <v>89</v>
      </c>
      <c r="AV310" s="11" t="s">
        <v>89</v>
      </c>
      <c r="AW310" s="11" t="s">
        <v>37</v>
      </c>
      <c r="AX310" s="11" t="s">
        <v>73</v>
      </c>
      <c r="AY310" s="214" t="s">
        <v>154</v>
      </c>
    </row>
    <row r="311" spans="2:65" s="11" customFormat="1" ht="13.5">
      <c r="B311" s="204"/>
      <c r="C311" s="205"/>
      <c r="D311" s="201" t="s">
        <v>164</v>
      </c>
      <c r="E311" s="206" t="s">
        <v>21</v>
      </c>
      <c r="F311" s="207" t="s">
        <v>383</v>
      </c>
      <c r="G311" s="205"/>
      <c r="H311" s="208">
        <v>12</v>
      </c>
      <c r="I311" s="209"/>
      <c r="J311" s="205"/>
      <c r="K311" s="205"/>
      <c r="L311" s="210"/>
      <c r="M311" s="211"/>
      <c r="N311" s="212"/>
      <c r="O311" s="212"/>
      <c r="P311" s="212"/>
      <c r="Q311" s="212"/>
      <c r="R311" s="212"/>
      <c r="S311" s="212"/>
      <c r="T311" s="213"/>
      <c r="AT311" s="214" t="s">
        <v>164</v>
      </c>
      <c r="AU311" s="214" t="s">
        <v>89</v>
      </c>
      <c r="AV311" s="11" t="s">
        <v>89</v>
      </c>
      <c r="AW311" s="11" t="s">
        <v>37</v>
      </c>
      <c r="AX311" s="11" t="s">
        <v>73</v>
      </c>
      <c r="AY311" s="214" t="s">
        <v>154</v>
      </c>
    </row>
    <row r="312" spans="2:65" s="12" customFormat="1" ht="13.5">
      <c r="B312" s="215"/>
      <c r="C312" s="216"/>
      <c r="D312" s="201" t="s">
        <v>164</v>
      </c>
      <c r="E312" s="217" t="s">
        <v>21</v>
      </c>
      <c r="F312" s="218" t="s">
        <v>166</v>
      </c>
      <c r="G312" s="216"/>
      <c r="H312" s="219">
        <v>58</v>
      </c>
      <c r="I312" s="220"/>
      <c r="J312" s="216"/>
      <c r="K312" s="216"/>
      <c r="L312" s="221"/>
      <c r="M312" s="222"/>
      <c r="N312" s="223"/>
      <c r="O312" s="223"/>
      <c r="P312" s="223"/>
      <c r="Q312" s="223"/>
      <c r="R312" s="223"/>
      <c r="S312" s="223"/>
      <c r="T312" s="224"/>
      <c r="AT312" s="225" t="s">
        <v>164</v>
      </c>
      <c r="AU312" s="225" t="s">
        <v>89</v>
      </c>
      <c r="AV312" s="12" t="s">
        <v>167</v>
      </c>
      <c r="AW312" s="12" t="s">
        <v>37</v>
      </c>
      <c r="AX312" s="12" t="s">
        <v>73</v>
      </c>
      <c r="AY312" s="225" t="s">
        <v>154</v>
      </c>
    </row>
    <row r="313" spans="2:65" s="13" customFormat="1" ht="13.5">
      <c r="B313" s="226"/>
      <c r="C313" s="227"/>
      <c r="D313" s="201" t="s">
        <v>164</v>
      </c>
      <c r="E313" s="238" t="s">
        <v>21</v>
      </c>
      <c r="F313" s="239" t="s">
        <v>168</v>
      </c>
      <c r="G313" s="227"/>
      <c r="H313" s="240">
        <v>58</v>
      </c>
      <c r="I313" s="232"/>
      <c r="J313" s="227"/>
      <c r="K313" s="227"/>
      <c r="L313" s="233"/>
      <c r="M313" s="234"/>
      <c r="N313" s="235"/>
      <c r="O313" s="235"/>
      <c r="P313" s="235"/>
      <c r="Q313" s="235"/>
      <c r="R313" s="235"/>
      <c r="S313" s="235"/>
      <c r="T313" s="236"/>
      <c r="AT313" s="237" t="s">
        <v>164</v>
      </c>
      <c r="AU313" s="237" t="s">
        <v>89</v>
      </c>
      <c r="AV313" s="13" t="s">
        <v>160</v>
      </c>
      <c r="AW313" s="13" t="s">
        <v>37</v>
      </c>
      <c r="AX313" s="13" t="s">
        <v>78</v>
      </c>
      <c r="AY313" s="237" t="s">
        <v>154</v>
      </c>
    </row>
    <row r="314" spans="2:65" s="10" customFormat="1" ht="29.85" customHeight="1">
      <c r="B314" s="172"/>
      <c r="C314" s="173"/>
      <c r="D314" s="186" t="s">
        <v>72</v>
      </c>
      <c r="E314" s="187" t="s">
        <v>160</v>
      </c>
      <c r="F314" s="187" t="s">
        <v>384</v>
      </c>
      <c r="G314" s="173"/>
      <c r="H314" s="173"/>
      <c r="I314" s="176"/>
      <c r="J314" s="188">
        <f>BK314</f>
        <v>0</v>
      </c>
      <c r="K314" s="173"/>
      <c r="L314" s="178"/>
      <c r="M314" s="179"/>
      <c r="N314" s="180"/>
      <c r="O314" s="180"/>
      <c r="P314" s="181">
        <f>SUM(P315:P331)</f>
        <v>0</v>
      </c>
      <c r="Q314" s="180"/>
      <c r="R314" s="181">
        <f>SUM(R315:R331)</f>
        <v>52.557600000000001</v>
      </c>
      <c r="S314" s="180"/>
      <c r="T314" s="182">
        <f>SUM(T315:T331)</f>
        <v>0</v>
      </c>
      <c r="AR314" s="183" t="s">
        <v>78</v>
      </c>
      <c r="AT314" s="184" t="s">
        <v>72</v>
      </c>
      <c r="AU314" s="184" t="s">
        <v>78</v>
      </c>
      <c r="AY314" s="183" t="s">
        <v>154</v>
      </c>
      <c r="BK314" s="185">
        <f>SUM(BK315:BK331)</f>
        <v>0</v>
      </c>
    </row>
    <row r="315" spans="2:65" s="1" customFormat="1" ht="44.25" customHeight="1">
      <c r="B315" s="41"/>
      <c r="C315" s="189" t="s">
        <v>385</v>
      </c>
      <c r="D315" s="189" t="s">
        <v>156</v>
      </c>
      <c r="E315" s="190" t="s">
        <v>386</v>
      </c>
      <c r="F315" s="191" t="s">
        <v>387</v>
      </c>
      <c r="G315" s="192" t="s">
        <v>92</v>
      </c>
      <c r="H315" s="193">
        <v>27.5</v>
      </c>
      <c r="I315" s="194"/>
      <c r="J315" s="195">
        <f>ROUND(I315*H315,2)</f>
        <v>0</v>
      </c>
      <c r="K315" s="191" t="s">
        <v>159</v>
      </c>
      <c r="L315" s="61"/>
      <c r="M315" s="196" t="s">
        <v>21</v>
      </c>
      <c r="N315" s="197" t="s">
        <v>44</v>
      </c>
      <c r="O315" s="42"/>
      <c r="P315" s="198">
        <f>O315*H315</f>
        <v>0</v>
      </c>
      <c r="Q315" s="198">
        <v>1.8480000000000001</v>
      </c>
      <c r="R315" s="198">
        <f>Q315*H315</f>
        <v>50.82</v>
      </c>
      <c r="S315" s="198">
        <v>0</v>
      </c>
      <c r="T315" s="199">
        <f>S315*H315</f>
        <v>0</v>
      </c>
      <c r="AR315" s="24" t="s">
        <v>160</v>
      </c>
      <c r="AT315" s="24" t="s">
        <v>156</v>
      </c>
      <c r="AU315" s="24" t="s">
        <v>89</v>
      </c>
      <c r="AY315" s="24" t="s">
        <v>154</v>
      </c>
      <c r="BE315" s="200">
        <f>IF(N315="základní",J315,0)</f>
        <v>0</v>
      </c>
      <c r="BF315" s="200">
        <f>IF(N315="snížená",J315,0)</f>
        <v>0</v>
      </c>
      <c r="BG315" s="200">
        <f>IF(N315="zákl. přenesená",J315,0)</f>
        <v>0</v>
      </c>
      <c r="BH315" s="200">
        <f>IF(N315="sníž. přenesená",J315,0)</f>
        <v>0</v>
      </c>
      <c r="BI315" s="200">
        <f>IF(N315="nulová",J315,0)</f>
        <v>0</v>
      </c>
      <c r="BJ315" s="24" t="s">
        <v>78</v>
      </c>
      <c r="BK315" s="200">
        <f>ROUND(I315*H315,2)</f>
        <v>0</v>
      </c>
      <c r="BL315" s="24" t="s">
        <v>160</v>
      </c>
      <c r="BM315" s="24" t="s">
        <v>388</v>
      </c>
    </row>
    <row r="316" spans="2:65" s="1" customFormat="1" ht="40.5">
      <c r="B316" s="41"/>
      <c r="C316" s="63"/>
      <c r="D316" s="201" t="s">
        <v>162</v>
      </c>
      <c r="E316" s="63"/>
      <c r="F316" s="202" t="s">
        <v>389</v>
      </c>
      <c r="G316" s="63"/>
      <c r="H316" s="63"/>
      <c r="I316" s="159"/>
      <c r="J316" s="63"/>
      <c r="K316" s="63"/>
      <c r="L316" s="61"/>
      <c r="M316" s="203"/>
      <c r="N316" s="42"/>
      <c r="O316" s="42"/>
      <c r="P316" s="42"/>
      <c r="Q316" s="42"/>
      <c r="R316" s="42"/>
      <c r="S316" s="42"/>
      <c r="T316" s="78"/>
      <c r="AT316" s="24" t="s">
        <v>162</v>
      </c>
      <c r="AU316" s="24" t="s">
        <v>89</v>
      </c>
    </row>
    <row r="317" spans="2:65" s="14" customFormat="1" ht="13.5">
      <c r="B317" s="243"/>
      <c r="C317" s="244"/>
      <c r="D317" s="201" t="s">
        <v>164</v>
      </c>
      <c r="E317" s="245" t="s">
        <v>21</v>
      </c>
      <c r="F317" s="246" t="s">
        <v>390</v>
      </c>
      <c r="G317" s="244"/>
      <c r="H317" s="247" t="s">
        <v>21</v>
      </c>
      <c r="I317" s="248"/>
      <c r="J317" s="244"/>
      <c r="K317" s="244"/>
      <c r="L317" s="249"/>
      <c r="M317" s="250"/>
      <c r="N317" s="251"/>
      <c r="O317" s="251"/>
      <c r="P317" s="251"/>
      <c r="Q317" s="251"/>
      <c r="R317" s="251"/>
      <c r="S317" s="251"/>
      <c r="T317" s="252"/>
      <c r="AT317" s="253" t="s">
        <v>164</v>
      </c>
      <c r="AU317" s="253" t="s">
        <v>89</v>
      </c>
      <c r="AV317" s="14" t="s">
        <v>78</v>
      </c>
      <c r="AW317" s="14" t="s">
        <v>37</v>
      </c>
      <c r="AX317" s="14" t="s">
        <v>73</v>
      </c>
      <c r="AY317" s="253" t="s">
        <v>154</v>
      </c>
    </row>
    <row r="318" spans="2:65" s="11" customFormat="1" ht="13.5">
      <c r="B318" s="204"/>
      <c r="C318" s="205"/>
      <c r="D318" s="201" t="s">
        <v>164</v>
      </c>
      <c r="E318" s="206" t="s">
        <v>21</v>
      </c>
      <c r="F318" s="207" t="s">
        <v>391</v>
      </c>
      <c r="G318" s="205"/>
      <c r="H318" s="208">
        <v>5</v>
      </c>
      <c r="I318" s="209"/>
      <c r="J318" s="205"/>
      <c r="K318" s="205"/>
      <c r="L318" s="210"/>
      <c r="M318" s="211"/>
      <c r="N318" s="212"/>
      <c r="O318" s="212"/>
      <c r="P318" s="212"/>
      <c r="Q318" s="212"/>
      <c r="R318" s="212"/>
      <c r="S318" s="212"/>
      <c r="T318" s="213"/>
      <c r="AT318" s="214" t="s">
        <v>164</v>
      </c>
      <c r="AU318" s="214" t="s">
        <v>89</v>
      </c>
      <c r="AV318" s="11" t="s">
        <v>89</v>
      </c>
      <c r="AW318" s="11" t="s">
        <v>37</v>
      </c>
      <c r="AX318" s="11" t="s">
        <v>73</v>
      </c>
      <c r="AY318" s="214" t="s">
        <v>154</v>
      </c>
    </row>
    <row r="319" spans="2:65" s="11" customFormat="1" ht="13.5">
      <c r="B319" s="204"/>
      <c r="C319" s="205"/>
      <c r="D319" s="201" t="s">
        <v>164</v>
      </c>
      <c r="E319" s="206" t="s">
        <v>21</v>
      </c>
      <c r="F319" s="207" t="s">
        <v>392</v>
      </c>
      <c r="G319" s="205"/>
      <c r="H319" s="208">
        <v>7.5</v>
      </c>
      <c r="I319" s="209"/>
      <c r="J319" s="205"/>
      <c r="K319" s="205"/>
      <c r="L319" s="210"/>
      <c r="M319" s="211"/>
      <c r="N319" s="212"/>
      <c r="O319" s="212"/>
      <c r="P319" s="212"/>
      <c r="Q319" s="212"/>
      <c r="R319" s="212"/>
      <c r="S319" s="212"/>
      <c r="T319" s="213"/>
      <c r="AT319" s="214" t="s">
        <v>164</v>
      </c>
      <c r="AU319" s="214" t="s">
        <v>89</v>
      </c>
      <c r="AV319" s="11" t="s">
        <v>89</v>
      </c>
      <c r="AW319" s="11" t="s">
        <v>37</v>
      </c>
      <c r="AX319" s="11" t="s">
        <v>73</v>
      </c>
      <c r="AY319" s="214" t="s">
        <v>154</v>
      </c>
    </row>
    <row r="320" spans="2:65" s="11" customFormat="1" ht="13.5">
      <c r="B320" s="204"/>
      <c r="C320" s="205"/>
      <c r="D320" s="201" t="s">
        <v>164</v>
      </c>
      <c r="E320" s="206" t="s">
        <v>21</v>
      </c>
      <c r="F320" s="207" t="s">
        <v>393</v>
      </c>
      <c r="G320" s="205"/>
      <c r="H320" s="208">
        <v>7.5</v>
      </c>
      <c r="I320" s="209"/>
      <c r="J320" s="205"/>
      <c r="K320" s="205"/>
      <c r="L320" s="210"/>
      <c r="M320" s="211"/>
      <c r="N320" s="212"/>
      <c r="O320" s="212"/>
      <c r="P320" s="212"/>
      <c r="Q320" s="212"/>
      <c r="R320" s="212"/>
      <c r="S320" s="212"/>
      <c r="T320" s="213"/>
      <c r="AT320" s="214" t="s">
        <v>164</v>
      </c>
      <c r="AU320" s="214" t="s">
        <v>89</v>
      </c>
      <c r="AV320" s="11" t="s">
        <v>89</v>
      </c>
      <c r="AW320" s="11" t="s">
        <v>37</v>
      </c>
      <c r="AX320" s="11" t="s">
        <v>73</v>
      </c>
      <c r="AY320" s="214" t="s">
        <v>154</v>
      </c>
    </row>
    <row r="321" spans="2:65" s="11" customFormat="1" ht="13.5">
      <c r="B321" s="204"/>
      <c r="C321" s="205"/>
      <c r="D321" s="201" t="s">
        <v>164</v>
      </c>
      <c r="E321" s="206" t="s">
        <v>21</v>
      </c>
      <c r="F321" s="207" t="s">
        <v>394</v>
      </c>
      <c r="G321" s="205"/>
      <c r="H321" s="208">
        <v>7.5</v>
      </c>
      <c r="I321" s="209"/>
      <c r="J321" s="205"/>
      <c r="K321" s="205"/>
      <c r="L321" s="210"/>
      <c r="M321" s="211"/>
      <c r="N321" s="212"/>
      <c r="O321" s="212"/>
      <c r="P321" s="212"/>
      <c r="Q321" s="212"/>
      <c r="R321" s="212"/>
      <c r="S321" s="212"/>
      <c r="T321" s="213"/>
      <c r="AT321" s="214" t="s">
        <v>164</v>
      </c>
      <c r="AU321" s="214" t="s">
        <v>89</v>
      </c>
      <c r="AV321" s="11" t="s">
        <v>89</v>
      </c>
      <c r="AW321" s="11" t="s">
        <v>37</v>
      </c>
      <c r="AX321" s="11" t="s">
        <v>73</v>
      </c>
      <c r="AY321" s="214" t="s">
        <v>154</v>
      </c>
    </row>
    <row r="322" spans="2:65" s="12" customFormat="1" ht="13.5">
      <c r="B322" s="215"/>
      <c r="C322" s="216"/>
      <c r="D322" s="201" t="s">
        <v>164</v>
      </c>
      <c r="E322" s="217" t="s">
        <v>21</v>
      </c>
      <c r="F322" s="218" t="s">
        <v>166</v>
      </c>
      <c r="G322" s="216"/>
      <c r="H322" s="219">
        <v>27.5</v>
      </c>
      <c r="I322" s="220"/>
      <c r="J322" s="216"/>
      <c r="K322" s="216"/>
      <c r="L322" s="221"/>
      <c r="M322" s="222"/>
      <c r="N322" s="223"/>
      <c r="O322" s="223"/>
      <c r="P322" s="223"/>
      <c r="Q322" s="223"/>
      <c r="R322" s="223"/>
      <c r="S322" s="223"/>
      <c r="T322" s="224"/>
      <c r="AT322" s="225" t="s">
        <v>164</v>
      </c>
      <c r="AU322" s="225" t="s">
        <v>89</v>
      </c>
      <c r="AV322" s="12" t="s">
        <v>167</v>
      </c>
      <c r="AW322" s="12" t="s">
        <v>37</v>
      </c>
      <c r="AX322" s="12" t="s">
        <v>73</v>
      </c>
      <c r="AY322" s="225" t="s">
        <v>154</v>
      </c>
    </row>
    <row r="323" spans="2:65" s="13" customFormat="1" ht="13.5">
      <c r="B323" s="226"/>
      <c r="C323" s="227"/>
      <c r="D323" s="228" t="s">
        <v>164</v>
      </c>
      <c r="E323" s="229" t="s">
        <v>106</v>
      </c>
      <c r="F323" s="230" t="s">
        <v>168</v>
      </c>
      <c r="G323" s="227"/>
      <c r="H323" s="231">
        <v>27.5</v>
      </c>
      <c r="I323" s="232"/>
      <c r="J323" s="227"/>
      <c r="K323" s="227"/>
      <c r="L323" s="233"/>
      <c r="M323" s="234"/>
      <c r="N323" s="235"/>
      <c r="O323" s="235"/>
      <c r="P323" s="235"/>
      <c r="Q323" s="235"/>
      <c r="R323" s="235"/>
      <c r="S323" s="235"/>
      <c r="T323" s="236"/>
      <c r="AT323" s="237" t="s">
        <v>164</v>
      </c>
      <c r="AU323" s="237" t="s">
        <v>89</v>
      </c>
      <c r="AV323" s="13" t="s">
        <v>160</v>
      </c>
      <c r="AW323" s="13" t="s">
        <v>37</v>
      </c>
      <c r="AX323" s="13" t="s">
        <v>78</v>
      </c>
      <c r="AY323" s="237" t="s">
        <v>154</v>
      </c>
    </row>
    <row r="324" spans="2:65" s="1" customFormat="1" ht="57" customHeight="1">
      <c r="B324" s="41"/>
      <c r="C324" s="189" t="s">
        <v>395</v>
      </c>
      <c r="D324" s="189" t="s">
        <v>156</v>
      </c>
      <c r="E324" s="190" t="s">
        <v>396</v>
      </c>
      <c r="F324" s="191" t="s">
        <v>397</v>
      </c>
      <c r="G324" s="192" t="s">
        <v>111</v>
      </c>
      <c r="H324" s="193">
        <v>20</v>
      </c>
      <c r="I324" s="194"/>
      <c r="J324" s="195">
        <f>ROUND(I324*H324,2)</f>
        <v>0</v>
      </c>
      <c r="K324" s="191" t="s">
        <v>21</v>
      </c>
      <c r="L324" s="61"/>
      <c r="M324" s="196" t="s">
        <v>21</v>
      </c>
      <c r="N324" s="197" t="s">
        <v>44</v>
      </c>
      <c r="O324" s="42"/>
      <c r="P324" s="198">
        <f>O324*H324</f>
        <v>0</v>
      </c>
      <c r="Q324" s="198">
        <v>8.6879999999999999E-2</v>
      </c>
      <c r="R324" s="198">
        <f>Q324*H324</f>
        <v>1.7376</v>
      </c>
      <c r="S324" s="198">
        <v>0</v>
      </c>
      <c r="T324" s="199">
        <f>S324*H324</f>
        <v>0</v>
      </c>
      <c r="AR324" s="24" t="s">
        <v>160</v>
      </c>
      <c r="AT324" s="24" t="s">
        <v>156</v>
      </c>
      <c r="AU324" s="24" t="s">
        <v>89</v>
      </c>
      <c r="AY324" s="24" t="s">
        <v>154</v>
      </c>
      <c r="BE324" s="200">
        <f>IF(N324="základní",J324,0)</f>
        <v>0</v>
      </c>
      <c r="BF324" s="200">
        <f>IF(N324="snížená",J324,0)</f>
        <v>0</v>
      </c>
      <c r="BG324" s="200">
        <f>IF(N324="zákl. přenesená",J324,0)</f>
        <v>0</v>
      </c>
      <c r="BH324" s="200">
        <f>IF(N324="sníž. přenesená",J324,0)</f>
        <v>0</v>
      </c>
      <c r="BI324" s="200">
        <f>IF(N324="nulová",J324,0)</f>
        <v>0</v>
      </c>
      <c r="BJ324" s="24" t="s">
        <v>78</v>
      </c>
      <c r="BK324" s="200">
        <f>ROUND(I324*H324,2)</f>
        <v>0</v>
      </c>
      <c r="BL324" s="24" t="s">
        <v>160</v>
      </c>
      <c r="BM324" s="24" t="s">
        <v>398</v>
      </c>
    </row>
    <row r="325" spans="2:65" s="14" customFormat="1" ht="13.5">
      <c r="B325" s="243"/>
      <c r="C325" s="244"/>
      <c r="D325" s="201" t="s">
        <v>164</v>
      </c>
      <c r="E325" s="245" t="s">
        <v>21</v>
      </c>
      <c r="F325" s="246" t="s">
        <v>399</v>
      </c>
      <c r="G325" s="244"/>
      <c r="H325" s="247" t="s">
        <v>21</v>
      </c>
      <c r="I325" s="248"/>
      <c r="J325" s="244"/>
      <c r="K325" s="244"/>
      <c r="L325" s="249"/>
      <c r="M325" s="250"/>
      <c r="N325" s="251"/>
      <c r="O325" s="251"/>
      <c r="P325" s="251"/>
      <c r="Q325" s="251"/>
      <c r="R325" s="251"/>
      <c r="S325" s="251"/>
      <c r="T325" s="252"/>
      <c r="AT325" s="253" t="s">
        <v>164</v>
      </c>
      <c r="AU325" s="253" t="s">
        <v>89</v>
      </c>
      <c r="AV325" s="14" t="s">
        <v>78</v>
      </c>
      <c r="AW325" s="14" t="s">
        <v>37</v>
      </c>
      <c r="AX325" s="14" t="s">
        <v>73</v>
      </c>
      <c r="AY325" s="253" t="s">
        <v>154</v>
      </c>
    </row>
    <row r="326" spans="2:65" s="11" customFormat="1" ht="13.5">
      <c r="B326" s="204"/>
      <c r="C326" s="205"/>
      <c r="D326" s="201" t="s">
        <v>164</v>
      </c>
      <c r="E326" s="206" t="s">
        <v>21</v>
      </c>
      <c r="F326" s="207" t="s">
        <v>400</v>
      </c>
      <c r="G326" s="205"/>
      <c r="H326" s="208">
        <v>5</v>
      </c>
      <c r="I326" s="209"/>
      <c r="J326" s="205"/>
      <c r="K326" s="205"/>
      <c r="L326" s="210"/>
      <c r="M326" s="211"/>
      <c r="N326" s="212"/>
      <c r="O326" s="212"/>
      <c r="P326" s="212"/>
      <c r="Q326" s="212"/>
      <c r="R326" s="212"/>
      <c r="S326" s="212"/>
      <c r="T326" s="213"/>
      <c r="AT326" s="214" t="s">
        <v>164</v>
      </c>
      <c r="AU326" s="214" t="s">
        <v>89</v>
      </c>
      <c r="AV326" s="11" t="s">
        <v>89</v>
      </c>
      <c r="AW326" s="11" t="s">
        <v>37</v>
      </c>
      <c r="AX326" s="11" t="s">
        <v>73</v>
      </c>
      <c r="AY326" s="214" t="s">
        <v>154</v>
      </c>
    </row>
    <row r="327" spans="2:65" s="11" customFormat="1" ht="13.5">
      <c r="B327" s="204"/>
      <c r="C327" s="205"/>
      <c r="D327" s="201" t="s">
        <v>164</v>
      </c>
      <c r="E327" s="206" t="s">
        <v>21</v>
      </c>
      <c r="F327" s="207" t="s">
        <v>401</v>
      </c>
      <c r="G327" s="205"/>
      <c r="H327" s="208">
        <v>5</v>
      </c>
      <c r="I327" s="209"/>
      <c r="J327" s="205"/>
      <c r="K327" s="205"/>
      <c r="L327" s="210"/>
      <c r="M327" s="211"/>
      <c r="N327" s="212"/>
      <c r="O327" s="212"/>
      <c r="P327" s="212"/>
      <c r="Q327" s="212"/>
      <c r="R327" s="212"/>
      <c r="S327" s="212"/>
      <c r="T327" s="213"/>
      <c r="AT327" s="214" t="s">
        <v>164</v>
      </c>
      <c r="AU327" s="214" t="s">
        <v>89</v>
      </c>
      <c r="AV327" s="11" t="s">
        <v>89</v>
      </c>
      <c r="AW327" s="11" t="s">
        <v>37</v>
      </c>
      <c r="AX327" s="11" t="s">
        <v>73</v>
      </c>
      <c r="AY327" s="214" t="s">
        <v>154</v>
      </c>
    </row>
    <row r="328" spans="2:65" s="11" customFormat="1" ht="13.5">
      <c r="B328" s="204"/>
      <c r="C328" s="205"/>
      <c r="D328" s="201" t="s">
        <v>164</v>
      </c>
      <c r="E328" s="206" t="s">
        <v>21</v>
      </c>
      <c r="F328" s="207" t="s">
        <v>402</v>
      </c>
      <c r="G328" s="205"/>
      <c r="H328" s="208">
        <v>5</v>
      </c>
      <c r="I328" s="209"/>
      <c r="J328" s="205"/>
      <c r="K328" s="205"/>
      <c r="L328" s="210"/>
      <c r="M328" s="211"/>
      <c r="N328" s="212"/>
      <c r="O328" s="212"/>
      <c r="P328" s="212"/>
      <c r="Q328" s="212"/>
      <c r="R328" s="212"/>
      <c r="S328" s="212"/>
      <c r="T328" s="213"/>
      <c r="AT328" s="214" t="s">
        <v>164</v>
      </c>
      <c r="AU328" s="214" t="s">
        <v>89</v>
      </c>
      <c r="AV328" s="11" t="s">
        <v>89</v>
      </c>
      <c r="AW328" s="11" t="s">
        <v>37</v>
      </c>
      <c r="AX328" s="11" t="s">
        <v>73</v>
      </c>
      <c r="AY328" s="214" t="s">
        <v>154</v>
      </c>
    </row>
    <row r="329" spans="2:65" s="11" customFormat="1" ht="13.5">
      <c r="B329" s="204"/>
      <c r="C329" s="205"/>
      <c r="D329" s="201" t="s">
        <v>164</v>
      </c>
      <c r="E329" s="206" t="s">
        <v>21</v>
      </c>
      <c r="F329" s="207" t="s">
        <v>403</v>
      </c>
      <c r="G329" s="205"/>
      <c r="H329" s="208">
        <v>5</v>
      </c>
      <c r="I329" s="209"/>
      <c r="J329" s="205"/>
      <c r="K329" s="205"/>
      <c r="L329" s="210"/>
      <c r="M329" s="211"/>
      <c r="N329" s="212"/>
      <c r="O329" s="212"/>
      <c r="P329" s="212"/>
      <c r="Q329" s="212"/>
      <c r="R329" s="212"/>
      <c r="S329" s="212"/>
      <c r="T329" s="213"/>
      <c r="AT329" s="214" t="s">
        <v>164</v>
      </c>
      <c r="AU329" s="214" t="s">
        <v>89</v>
      </c>
      <c r="AV329" s="11" t="s">
        <v>89</v>
      </c>
      <c r="AW329" s="11" t="s">
        <v>37</v>
      </c>
      <c r="AX329" s="11" t="s">
        <v>73</v>
      </c>
      <c r="AY329" s="214" t="s">
        <v>154</v>
      </c>
    </row>
    <row r="330" spans="2:65" s="12" customFormat="1" ht="13.5">
      <c r="B330" s="215"/>
      <c r="C330" s="216"/>
      <c r="D330" s="201" t="s">
        <v>164</v>
      </c>
      <c r="E330" s="217" t="s">
        <v>21</v>
      </c>
      <c r="F330" s="218" t="s">
        <v>166</v>
      </c>
      <c r="G330" s="216"/>
      <c r="H330" s="219">
        <v>20</v>
      </c>
      <c r="I330" s="220"/>
      <c r="J330" s="216"/>
      <c r="K330" s="216"/>
      <c r="L330" s="221"/>
      <c r="M330" s="222"/>
      <c r="N330" s="223"/>
      <c r="O330" s="223"/>
      <c r="P330" s="223"/>
      <c r="Q330" s="223"/>
      <c r="R330" s="223"/>
      <c r="S330" s="223"/>
      <c r="T330" s="224"/>
      <c r="AT330" s="225" t="s">
        <v>164</v>
      </c>
      <c r="AU330" s="225" t="s">
        <v>89</v>
      </c>
      <c r="AV330" s="12" t="s">
        <v>167</v>
      </c>
      <c r="AW330" s="12" t="s">
        <v>37</v>
      </c>
      <c r="AX330" s="12" t="s">
        <v>73</v>
      </c>
      <c r="AY330" s="225" t="s">
        <v>154</v>
      </c>
    </row>
    <row r="331" spans="2:65" s="13" customFormat="1" ht="13.5">
      <c r="B331" s="226"/>
      <c r="C331" s="227"/>
      <c r="D331" s="201" t="s">
        <v>164</v>
      </c>
      <c r="E331" s="238" t="s">
        <v>21</v>
      </c>
      <c r="F331" s="239" t="s">
        <v>168</v>
      </c>
      <c r="G331" s="227"/>
      <c r="H331" s="240">
        <v>20</v>
      </c>
      <c r="I331" s="232"/>
      <c r="J331" s="227"/>
      <c r="K331" s="227"/>
      <c r="L331" s="233"/>
      <c r="M331" s="234"/>
      <c r="N331" s="235"/>
      <c r="O331" s="235"/>
      <c r="P331" s="235"/>
      <c r="Q331" s="235"/>
      <c r="R331" s="235"/>
      <c r="S331" s="235"/>
      <c r="T331" s="236"/>
      <c r="AT331" s="237" t="s">
        <v>164</v>
      </c>
      <c r="AU331" s="237" t="s">
        <v>89</v>
      </c>
      <c r="AV331" s="13" t="s">
        <v>160</v>
      </c>
      <c r="AW331" s="13" t="s">
        <v>37</v>
      </c>
      <c r="AX331" s="13" t="s">
        <v>78</v>
      </c>
      <c r="AY331" s="237" t="s">
        <v>154</v>
      </c>
    </row>
    <row r="332" spans="2:65" s="10" customFormat="1" ht="29.85" customHeight="1">
      <c r="B332" s="172"/>
      <c r="C332" s="173"/>
      <c r="D332" s="186" t="s">
        <v>72</v>
      </c>
      <c r="E332" s="187" t="s">
        <v>186</v>
      </c>
      <c r="F332" s="187" t="s">
        <v>404</v>
      </c>
      <c r="G332" s="173"/>
      <c r="H332" s="173"/>
      <c r="I332" s="176"/>
      <c r="J332" s="188">
        <f>BK332</f>
        <v>0</v>
      </c>
      <c r="K332" s="173"/>
      <c r="L332" s="178"/>
      <c r="M332" s="179"/>
      <c r="N332" s="180"/>
      <c r="O332" s="180"/>
      <c r="P332" s="181">
        <f>SUM(P333:P424)</f>
        <v>0</v>
      </c>
      <c r="Q332" s="180"/>
      <c r="R332" s="181">
        <f>SUM(R333:R424)</f>
        <v>1439.1330910000001</v>
      </c>
      <c r="S332" s="180"/>
      <c r="T332" s="182">
        <f>SUM(T333:T424)</f>
        <v>0</v>
      </c>
      <c r="AR332" s="183" t="s">
        <v>78</v>
      </c>
      <c r="AT332" s="184" t="s">
        <v>72</v>
      </c>
      <c r="AU332" s="184" t="s">
        <v>78</v>
      </c>
      <c r="AY332" s="183" t="s">
        <v>154</v>
      </c>
      <c r="BK332" s="185">
        <f>SUM(BK333:BK424)</f>
        <v>0</v>
      </c>
    </row>
    <row r="333" spans="2:65" s="1" customFormat="1" ht="22.5" customHeight="1">
      <c r="B333" s="41"/>
      <c r="C333" s="189" t="s">
        <v>405</v>
      </c>
      <c r="D333" s="189" t="s">
        <v>156</v>
      </c>
      <c r="E333" s="190" t="s">
        <v>406</v>
      </c>
      <c r="F333" s="191" t="s">
        <v>407</v>
      </c>
      <c r="G333" s="192" t="s">
        <v>87</v>
      </c>
      <c r="H333" s="193">
        <v>1476.6</v>
      </c>
      <c r="I333" s="194"/>
      <c r="J333" s="195">
        <f>ROUND(I333*H333,2)</f>
        <v>0</v>
      </c>
      <c r="K333" s="191" t="s">
        <v>159</v>
      </c>
      <c r="L333" s="61"/>
      <c r="M333" s="196" t="s">
        <v>21</v>
      </c>
      <c r="N333" s="197" t="s">
        <v>44</v>
      </c>
      <c r="O333" s="42"/>
      <c r="P333" s="198">
        <f>O333*H333</f>
        <v>0</v>
      </c>
      <c r="Q333" s="198">
        <v>0</v>
      </c>
      <c r="R333" s="198">
        <f>Q333*H333</f>
        <v>0</v>
      </c>
      <c r="S333" s="198">
        <v>0</v>
      </c>
      <c r="T333" s="199">
        <f>S333*H333</f>
        <v>0</v>
      </c>
      <c r="AR333" s="24" t="s">
        <v>160</v>
      </c>
      <c r="AT333" s="24" t="s">
        <v>156</v>
      </c>
      <c r="AU333" s="24" t="s">
        <v>89</v>
      </c>
      <c r="AY333" s="24" t="s">
        <v>154</v>
      </c>
      <c r="BE333" s="200">
        <f>IF(N333="základní",J333,0)</f>
        <v>0</v>
      </c>
      <c r="BF333" s="200">
        <f>IF(N333="snížená",J333,0)</f>
        <v>0</v>
      </c>
      <c r="BG333" s="200">
        <f>IF(N333="zákl. přenesená",J333,0)</f>
        <v>0</v>
      </c>
      <c r="BH333" s="200">
        <f>IF(N333="sníž. přenesená",J333,0)</f>
        <v>0</v>
      </c>
      <c r="BI333" s="200">
        <f>IF(N333="nulová",J333,0)</f>
        <v>0</v>
      </c>
      <c r="BJ333" s="24" t="s">
        <v>78</v>
      </c>
      <c r="BK333" s="200">
        <f>ROUND(I333*H333,2)</f>
        <v>0</v>
      </c>
      <c r="BL333" s="24" t="s">
        <v>160</v>
      </c>
      <c r="BM333" s="24" t="s">
        <v>408</v>
      </c>
    </row>
    <row r="334" spans="2:65" s="14" customFormat="1" ht="13.5">
      <c r="B334" s="243"/>
      <c r="C334" s="244"/>
      <c r="D334" s="201" t="s">
        <v>164</v>
      </c>
      <c r="E334" s="245" t="s">
        <v>21</v>
      </c>
      <c r="F334" s="246" t="s">
        <v>409</v>
      </c>
      <c r="G334" s="244"/>
      <c r="H334" s="247" t="s">
        <v>21</v>
      </c>
      <c r="I334" s="248"/>
      <c r="J334" s="244"/>
      <c r="K334" s="244"/>
      <c r="L334" s="249"/>
      <c r="M334" s="250"/>
      <c r="N334" s="251"/>
      <c r="O334" s="251"/>
      <c r="P334" s="251"/>
      <c r="Q334" s="251"/>
      <c r="R334" s="251"/>
      <c r="S334" s="251"/>
      <c r="T334" s="252"/>
      <c r="AT334" s="253" t="s">
        <v>164</v>
      </c>
      <c r="AU334" s="253" t="s">
        <v>89</v>
      </c>
      <c r="AV334" s="14" t="s">
        <v>78</v>
      </c>
      <c r="AW334" s="14" t="s">
        <v>37</v>
      </c>
      <c r="AX334" s="14" t="s">
        <v>73</v>
      </c>
      <c r="AY334" s="253" t="s">
        <v>154</v>
      </c>
    </row>
    <row r="335" spans="2:65" s="11" customFormat="1" ht="13.5">
      <c r="B335" s="204"/>
      <c r="C335" s="205"/>
      <c r="D335" s="201" t="s">
        <v>164</v>
      </c>
      <c r="E335" s="206" t="s">
        <v>21</v>
      </c>
      <c r="F335" s="207" t="s">
        <v>334</v>
      </c>
      <c r="G335" s="205"/>
      <c r="H335" s="208">
        <v>630</v>
      </c>
      <c r="I335" s="209"/>
      <c r="J335" s="205"/>
      <c r="K335" s="205"/>
      <c r="L335" s="210"/>
      <c r="M335" s="211"/>
      <c r="N335" s="212"/>
      <c r="O335" s="212"/>
      <c r="P335" s="212"/>
      <c r="Q335" s="212"/>
      <c r="R335" s="212"/>
      <c r="S335" s="212"/>
      <c r="T335" s="213"/>
      <c r="AT335" s="214" t="s">
        <v>164</v>
      </c>
      <c r="AU335" s="214" t="s">
        <v>89</v>
      </c>
      <c r="AV335" s="11" t="s">
        <v>89</v>
      </c>
      <c r="AW335" s="11" t="s">
        <v>37</v>
      </c>
      <c r="AX335" s="11" t="s">
        <v>73</v>
      </c>
      <c r="AY335" s="214" t="s">
        <v>154</v>
      </c>
    </row>
    <row r="336" spans="2:65" s="11" customFormat="1" ht="13.5">
      <c r="B336" s="204"/>
      <c r="C336" s="205"/>
      <c r="D336" s="201" t="s">
        <v>164</v>
      </c>
      <c r="E336" s="206" t="s">
        <v>21</v>
      </c>
      <c r="F336" s="207" t="s">
        <v>335</v>
      </c>
      <c r="G336" s="205"/>
      <c r="H336" s="208">
        <v>355</v>
      </c>
      <c r="I336" s="209"/>
      <c r="J336" s="205"/>
      <c r="K336" s="205"/>
      <c r="L336" s="210"/>
      <c r="M336" s="211"/>
      <c r="N336" s="212"/>
      <c r="O336" s="212"/>
      <c r="P336" s="212"/>
      <c r="Q336" s="212"/>
      <c r="R336" s="212"/>
      <c r="S336" s="212"/>
      <c r="T336" s="213"/>
      <c r="AT336" s="214" t="s">
        <v>164</v>
      </c>
      <c r="AU336" s="214" t="s">
        <v>89</v>
      </c>
      <c r="AV336" s="11" t="s">
        <v>89</v>
      </c>
      <c r="AW336" s="11" t="s">
        <v>37</v>
      </c>
      <c r="AX336" s="11" t="s">
        <v>73</v>
      </c>
      <c r="AY336" s="214" t="s">
        <v>154</v>
      </c>
    </row>
    <row r="337" spans="2:65" s="11" customFormat="1" ht="13.5">
      <c r="B337" s="204"/>
      <c r="C337" s="205"/>
      <c r="D337" s="201" t="s">
        <v>164</v>
      </c>
      <c r="E337" s="206" t="s">
        <v>21</v>
      </c>
      <c r="F337" s="207" t="s">
        <v>336</v>
      </c>
      <c r="G337" s="205"/>
      <c r="H337" s="208">
        <v>233</v>
      </c>
      <c r="I337" s="209"/>
      <c r="J337" s="205"/>
      <c r="K337" s="205"/>
      <c r="L337" s="210"/>
      <c r="M337" s="211"/>
      <c r="N337" s="212"/>
      <c r="O337" s="212"/>
      <c r="P337" s="212"/>
      <c r="Q337" s="212"/>
      <c r="R337" s="212"/>
      <c r="S337" s="212"/>
      <c r="T337" s="213"/>
      <c r="AT337" s="214" t="s">
        <v>164</v>
      </c>
      <c r="AU337" s="214" t="s">
        <v>89</v>
      </c>
      <c r="AV337" s="11" t="s">
        <v>89</v>
      </c>
      <c r="AW337" s="11" t="s">
        <v>37</v>
      </c>
      <c r="AX337" s="11" t="s">
        <v>73</v>
      </c>
      <c r="AY337" s="214" t="s">
        <v>154</v>
      </c>
    </row>
    <row r="338" spans="2:65" s="12" customFormat="1" ht="13.5">
      <c r="B338" s="215"/>
      <c r="C338" s="216"/>
      <c r="D338" s="201" t="s">
        <v>164</v>
      </c>
      <c r="E338" s="217" t="s">
        <v>21</v>
      </c>
      <c r="F338" s="218" t="s">
        <v>166</v>
      </c>
      <c r="G338" s="216"/>
      <c r="H338" s="219">
        <v>1218</v>
      </c>
      <c r="I338" s="220"/>
      <c r="J338" s="216"/>
      <c r="K338" s="216"/>
      <c r="L338" s="221"/>
      <c r="M338" s="222"/>
      <c r="N338" s="223"/>
      <c r="O338" s="223"/>
      <c r="P338" s="223"/>
      <c r="Q338" s="223"/>
      <c r="R338" s="223"/>
      <c r="S338" s="223"/>
      <c r="T338" s="224"/>
      <c r="AT338" s="225" t="s">
        <v>164</v>
      </c>
      <c r="AU338" s="225" t="s">
        <v>89</v>
      </c>
      <c r="AV338" s="12" t="s">
        <v>167</v>
      </c>
      <c r="AW338" s="12" t="s">
        <v>37</v>
      </c>
      <c r="AX338" s="12" t="s">
        <v>73</v>
      </c>
      <c r="AY338" s="225" t="s">
        <v>154</v>
      </c>
    </row>
    <row r="339" spans="2:65" s="14" customFormat="1" ht="13.5">
      <c r="B339" s="243"/>
      <c r="C339" s="244"/>
      <c r="D339" s="201" t="s">
        <v>164</v>
      </c>
      <c r="E339" s="245" t="s">
        <v>21</v>
      </c>
      <c r="F339" s="246" t="s">
        <v>410</v>
      </c>
      <c r="G339" s="244"/>
      <c r="H339" s="247" t="s">
        <v>21</v>
      </c>
      <c r="I339" s="248"/>
      <c r="J339" s="244"/>
      <c r="K339" s="244"/>
      <c r="L339" s="249"/>
      <c r="M339" s="250"/>
      <c r="N339" s="251"/>
      <c r="O339" s="251"/>
      <c r="P339" s="251"/>
      <c r="Q339" s="251"/>
      <c r="R339" s="251"/>
      <c r="S339" s="251"/>
      <c r="T339" s="252"/>
      <c r="AT339" s="253" t="s">
        <v>164</v>
      </c>
      <c r="AU339" s="253" t="s">
        <v>89</v>
      </c>
      <c r="AV339" s="14" t="s">
        <v>78</v>
      </c>
      <c r="AW339" s="14" t="s">
        <v>37</v>
      </c>
      <c r="AX339" s="14" t="s">
        <v>73</v>
      </c>
      <c r="AY339" s="253" t="s">
        <v>154</v>
      </c>
    </row>
    <row r="340" spans="2:65" s="11" customFormat="1" ht="13.5">
      <c r="B340" s="204"/>
      <c r="C340" s="205"/>
      <c r="D340" s="201" t="s">
        <v>164</v>
      </c>
      <c r="E340" s="206" t="s">
        <v>21</v>
      </c>
      <c r="F340" s="207" t="s">
        <v>411</v>
      </c>
      <c r="G340" s="205"/>
      <c r="H340" s="208">
        <v>127.8</v>
      </c>
      <c r="I340" s="209"/>
      <c r="J340" s="205"/>
      <c r="K340" s="205"/>
      <c r="L340" s="210"/>
      <c r="M340" s="211"/>
      <c r="N340" s="212"/>
      <c r="O340" s="212"/>
      <c r="P340" s="212"/>
      <c r="Q340" s="212"/>
      <c r="R340" s="212"/>
      <c r="S340" s="212"/>
      <c r="T340" s="213"/>
      <c r="AT340" s="214" t="s">
        <v>164</v>
      </c>
      <c r="AU340" s="214" t="s">
        <v>89</v>
      </c>
      <c r="AV340" s="11" t="s">
        <v>89</v>
      </c>
      <c r="AW340" s="11" t="s">
        <v>37</v>
      </c>
      <c r="AX340" s="11" t="s">
        <v>73</v>
      </c>
      <c r="AY340" s="214" t="s">
        <v>154</v>
      </c>
    </row>
    <row r="341" spans="2:65" s="11" customFormat="1" ht="13.5">
      <c r="B341" s="204"/>
      <c r="C341" s="205"/>
      <c r="D341" s="201" t="s">
        <v>164</v>
      </c>
      <c r="E341" s="206" t="s">
        <v>21</v>
      </c>
      <c r="F341" s="207" t="s">
        <v>412</v>
      </c>
      <c r="G341" s="205"/>
      <c r="H341" s="208">
        <v>79.8</v>
      </c>
      <c r="I341" s="209"/>
      <c r="J341" s="205"/>
      <c r="K341" s="205"/>
      <c r="L341" s="210"/>
      <c r="M341" s="211"/>
      <c r="N341" s="212"/>
      <c r="O341" s="212"/>
      <c r="P341" s="212"/>
      <c r="Q341" s="212"/>
      <c r="R341" s="212"/>
      <c r="S341" s="212"/>
      <c r="T341" s="213"/>
      <c r="AT341" s="214" t="s">
        <v>164</v>
      </c>
      <c r="AU341" s="214" t="s">
        <v>89</v>
      </c>
      <c r="AV341" s="11" t="s">
        <v>89</v>
      </c>
      <c r="AW341" s="11" t="s">
        <v>37</v>
      </c>
      <c r="AX341" s="11" t="s">
        <v>73</v>
      </c>
      <c r="AY341" s="214" t="s">
        <v>154</v>
      </c>
    </row>
    <row r="342" spans="2:65" s="11" customFormat="1" ht="13.5">
      <c r="B342" s="204"/>
      <c r="C342" s="205"/>
      <c r="D342" s="201" t="s">
        <v>164</v>
      </c>
      <c r="E342" s="206" t="s">
        <v>21</v>
      </c>
      <c r="F342" s="207" t="s">
        <v>413</v>
      </c>
      <c r="G342" s="205"/>
      <c r="H342" s="208">
        <v>51</v>
      </c>
      <c r="I342" s="209"/>
      <c r="J342" s="205"/>
      <c r="K342" s="205"/>
      <c r="L342" s="210"/>
      <c r="M342" s="211"/>
      <c r="N342" s="212"/>
      <c r="O342" s="212"/>
      <c r="P342" s="212"/>
      <c r="Q342" s="212"/>
      <c r="R342" s="212"/>
      <c r="S342" s="212"/>
      <c r="T342" s="213"/>
      <c r="AT342" s="214" t="s">
        <v>164</v>
      </c>
      <c r="AU342" s="214" t="s">
        <v>89</v>
      </c>
      <c r="AV342" s="11" t="s">
        <v>89</v>
      </c>
      <c r="AW342" s="11" t="s">
        <v>37</v>
      </c>
      <c r="AX342" s="11" t="s">
        <v>73</v>
      </c>
      <c r="AY342" s="214" t="s">
        <v>154</v>
      </c>
    </row>
    <row r="343" spans="2:65" s="12" customFormat="1" ht="13.5">
      <c r="B343" s="215"/>
      <c r="C343" s="216"/>
      <c r="D343" s="201" t="s">
        <v>164</v>
      </c>
      <c r="E343" s="217" t="s">
        <v>21</v>
      </c>
      <c r="F343" s="218" t="s">
        <v>166</v>
      </c>
      <c r="G343" s="216"/>
      <c r="H343" s="219">
        <v>258.60000000000002</v>
      </c>
      <c r="I343" s="220"/>
      <c r="J343" s="216"/>
      <c r="K343" s="216"/>
      <c r="L343" s="221"/>
      <c r="M343" s="222"/>
      <c r="N343" s="223"/>
      <c r="O343" s="223"/>
      <c r="P343" s="223"/>
      <c r="Q343" s="223"/>
      <c r="R343" s="223"/>
      <c r="S343" s="223"/>
      <c r="T343" s="224"/>
      <c r="AT343" s="225" t="s">
        <v>164</v>
      </c>
      <c r="AU343" s="225" t="s">
        <v>89</v>
      </c>
      <c r="AV343" s="12" t="s">
        <v>167</v>
      </c>
      <c r="AW343" s="12" t="s">
        <v>37</v>
      </c>
      <c r="AX343" s="12" t="s">
        <v>73</v>
      </c>
      <c r="AY343" s="225" t="s">
        <v>154</v>
      </c>
    </row>
    <row r="344" spans="2:65" s="13" customFormat="1" ht="13.5">
      <c r="B344" s="226"/>
      <c r="C344" s="227"/>
      <c r="D344" s="228" t="s">
        <v>164</v>
      </c>
      <c r="E344" s="229" t="s">
        <v>21</v>
      </c>
      <c r="F344" s="230" t="s">
        <v>168</v>
      </c>
      <c r="G344" s="227"/>
      <c r="H344" s="231">
        <v>1476.6</v>
      </c>
      <c r="I344" s="232"/>
      <c r="J344" s="227"/>
      <c r="K344" s="227"/>
      <c r="L344" s="233"/>
      <c r="M344" s="234"/>
      <c r="N344" s="235"/>
      <c r="O344" s="235"/>
      <c r="P344" s="235"/>
      <c r="Q344" s="235"/>
      <c r="R344" s="235"/>
      <c r="S344" s="235"/>
      <c r="T344" s="236"/>
      <c r="AT344" s="237" t="s">
        <v>164</v>
      </c>
      <c r="AU344" s="237" t="s">
        <v>89</v>
      </c>
      <c r="AV344" s="13" t="s">
        <v>160</v>
      </c>
      <c r="AW344" s="13" t="s">
        <v>37</v>
      </c>
      <c r="AX344" s="13" t="s">
        <v>78</v>
      </c>
      <c r="AY344" s="237" t="s">
        <v>154</v>
      </c>
    </row>
    <row r="345" spans="2:65" s="1" customFormat="1" ht="22.5" customHeight="1">
      <c r="B345" s="41"/>
      <c r="C345" s="189" t="s">
        <v>414</v>
      </c>
      <c r="D345" s="189" t="s">
        <v>156</v>
      </c>
      <c r="E345" s="190" t="s">
        <v>415</v>
      </c>
      <c r="F345" s="191" t="s">
        <v>416</v>
      </c>
      <c r="G345" s="192" t="s">
        <v>87</v>
      </c>
      <c r="H345" s="193">
        <v>3576</v>
      </c>
      <c r="I345" s="194"/>
      <c r="J345" s="195">
        <f>ROUND(I345*H345,2)</f>
        <v>0</v>
      </c>
      <c r="K345" s="191" t="s">
        <v>159</v>
      </c>
      <c r="L345" s="61"/>
      <c r="M345" s="196" t="s">
        <v>21</v>
      </c>
      <c r="N345" s="197" t="s">
        <v>44</v>
      </c>
      <c r="O345" s="42"/>
      <c r="P345" s="198">
        <f>O345*H345</f>
        <v>0</v>
      </c>
      <c r="Q345" s="198">
        <v>0</v>
      </c>
      <c r="R345" s="198">
        <f>Q345*H345</f>
        <v>0</v>
      </c>
      <c r="S345" s="198">
        <v>0</v>
      </c>
      <c r="T345" s="199">
        <f>S345*H345</f>
        <v>0</v>
      </c>
      <c r="AR345" s="24" t="s">
        <v>160</v>
      </c>
      <c r="AT345" s="24" t="s">
        <v>156</v>
      </c>
      <c r="AU345" s="24" t="s">
        <v>89</v>
      </c>
      <c r="AY345" s="24" t="s">
        <v>154</v>
      </c>
      <c r="BE345" s="200">
        <f>IF(N345="základní",J345,0)</f>
        <v>0</v>
      </c>
      <c r="BF345" s="200">
        <f>IF(N345="snížená",J345,0)</f>
        <v>0</v>
      </c>
      <c r="BG345" s="200">
        <f>IF(N345="zákl. přenesená",J345,0)</f>
        <v>0</v>
      </c>
      <c r="BH345" s="200">
        <f>IF(N345="sníž. přenesená",J345,0)</f>
        <v>0</v>
      </c>
      <c r="BI345" s="200">
        <f>IF(N345="nulová",J345,0)</f>
        <v>0</v>
      </c>
      <c r="BJ345" s="24" t="s">
        <v>78</v>
      </c>
      <c r="BK345" s="200">
        <f>ROUND(I345*H345,2)</f>
        <v>0</v>
      </c>
      <c r="BL345" s="24" t="s">
        <v>160</v>
      </c>
      <c r="BM345" s="24" t="s">
        <v>417</v>
      </c>
    </row>
    <row r="346" spans="2:65" s="14" customFormat="1" ht="13.5">
      <c r="B346" s="243"/>
      <c r="C346" s="244"/>
      <c r="D346" s="201" t="s">
        <v>164</v>
      </c>
      <c r="E346" s="245" t="s">
        <v>21</v>
      </c>
      <c r="F346" s="246" t="s">
        <v>418</v>
      </c>
      <c r="G346" s="244"/>
      <c r="H346" s="247" t="s">
        <v>21</v>
      </c>
      <c r="I346" s="248"/>
      <c r="J346" s="244"/>
      <c r="K346" s="244"/>
      <c r="L346" s="249"/>
      <c r="M346" s="250"/>
      <c r="N346" s="251"/>
      <c r="O346" s="251"/>
      <c r="P346" s="251"/>
      <c r="Q346" s="251"/>
      <c r="R346" s="251"/>
      <c r="S346" s="251"/>
      <c r="T346" s="252"/>
      <c r="AT346" s="253" t="s">
        <v>164</v>
      </c>
      <c r="AU346" s="253" t="s">
        <v>89</v>
      </c>
      <c r="AV346" s="14" t="s">
        <v>78</v>
      </c>
      <c r="AW346" s="14" t="s">
        <v>37</v>
      </c>
      <c r="AX346" s="14" t="s">
        <v>73</v>
      </c>
      <c r="AY346" s="253" t="s">
        <v>154</v>
      </c>
    </row>
    <row r="347" spans="2:65" s="11" customFormat="1" ht="13.5">
      <c r="B347" s="204"/>
      <c r="C347" s="205"/>
      <c r="D347" s="201" t="s">
        <v>164</v>
      </c>
      <c r="E347" s="206" t="s">
        <v>21</v>
      </c>
      <c r="F347" s="207" t="s">
        <v>309</v>
      </c>
      <c r="G347" s="205"/>
      <c r="H347" s="208">
        <v>65</v>
      </c>
      <c r="I347" s="209"/>
      <c r="J347" s="205"/>
      <c r="K347" s="205"/>
      <c r="L347" s="210"/>
      <c r="M347" s="211"/>
      <c r="N347" s="212"/>
      <c r="O347" s="212"/>
      <c r="P347" s="212"/>
      <c r="Q347" s="212"/>
      <c r="R347" s="212"/>
      <c r="S347" s="212"/>
      <c r="T347" s="213"/>
      <c r="AT347" s="214" t="s">
        <v>164</v>
      </c>
      <c r="AU347" s="214" t="s">
        <v>89</v>
      </c>
      <c r="AV347" s="11" t="s">
        <v>89</v>
      </c>
      <c r="AW347" s="11" t="s">
        <v>37</v>
      </c>
      <c r="AX347" s="11" t="s">
        <v>73</v>
      </c>
      <c r="AY347" s="214" t="s">
        <v>154</v>
      </c>
    </row>
    <row r="348" spans="2:65" s="11" customFormat="1" ht="13.5">
      <c r="B348" s="204"/>
      <c r="C348" s="205"/>
      <c r="D348" s="201" t="s">
        <v>164</v>
      </c>
      <c r="E348" s="206" t="s">
        <v>21</v>
      </c>
      <c r="F348" s="207" t="s">
        <v>310</v>
      </c>
      <c r="G348" s="205"/>
      <c r="H348" s="208">
        <v>50</v>
      </c>
      <c r="I348" s="209"/>
      <c r="J348" s="205"/>
      <c r="K348" s="205"/>
      <c r="L348" s="210"/>
      <c r="M348" s="211"/>
      <c r="N348" s="212"/>
      <c r="O348" s="212"/>
      <c r="P348" s="212"/>
      <c r="Q348" s="212"/>
      <c r="R348" s="212"/>
      <c r="S348" s="212"/>
      <c r="T348" s="213"/>
      <c r="AT348" s="214" t="s">
        <v>164</v>
      </c>
      <c r="AU348" s="214" t="s">
        <v>89</v>
      </c>
      <c r="AV348" s="11" t="s">
        <v>89</v>
      </c>
      <c r="AW348" s="11" t="s">
        <v>37</v>
      </c>
      <c r="AX348" s="11" t="s">
        <v>73</v>
      </c>
      <c r="AY348" s="214" t="s">
        <v>154</v>
      </c>
    </row>
    <row r="349" spans="2:65" s="11" customFormat="1" ht="13.5">
      <c r="B349" s="204"/>
      <c r="C349" s="205"/>
      <c r="D349" s="201" t="s">
        <v>164</v>
      </c>
      <c r="E349" s="206" t="s">
        <v>21</v>
      </c>
      <c r="F349" s="207" t="s">
        <v>311</v>
      </c>
      <c r="G349" s="205"/>
      <c r="H349" s="208">
        <v>55</v>
      </c>
      <c r="I349" s="209"/>
      <c r="J349" s="205"/>
      <c r="K349" s="205"/>
      <c r="L349" s="210"/>
      <c r="M349" s="211"/>
      <c r="N349" s="212"/>
      <c r="O349" s="212"/>
      <c r="P349" s="212"/>
      <c r="Q349" s="212"/>
      <c r="R349" s="212"/>
      <c r="S349" s="212"/>
      <c r="T349" s="213"/>
      <c r="AT349" s="214" t="s">
        <v>164</v>
      </c>
      <c r="AU349" s="214" t="s">
        <v>89</v>
      </c>
      <c r="AV349" s="11" t="s">
        <v>89</v>
      </c>
      <c r="AW349" s="11" t="s">
        <v>37</v>
      </c>
      <c r="AX349" s="11" t="s">
        <v>73</v>
      </c>
      <c r="AY349" s="214" t="s">
        <v>154</v>
      </c>
    </row>
    <row r="350" spans="2:65" s="11" customFormat="1" ht="13.5">
      <c r="B350" s="204"/>
      <c r="C350" s="205"/>
      <c r="D350" s="201" t="s">
        <v>164</v>
      </c>
      <c r="E350" s="206" t="s">
        <v>21</v>
      </c>
      <c r="F350" s="207" t="s">
        <v>312</v>
      </c>
      <c r="G350" s="205"/>
      <c r="H350" s="208">
        <v>60</v>
      </c>
      <c r="I350" s="209"/>
      <c r="J350" s="205"/>
      <c r="K350" s="205"/>
      <c r="L350" s="210"/>
      <c r="M350" s="211"/>
      <c r="N350" s="212"/>
      <c r="O350" s="212"/>
      <c r="P350" s="212"/>
      <c r="Q350" s="212"/>
      <c r="R350" s="212"/>
      <c r="S350" s="212"/>
      <c r="T350" s="213"/>
      <c r="AT350" s="214" t="s">
        <v>164</v>
      </c>
      <c r="AU350" s="214" t="s">
        <v>89</v>
      </c>
      <c r="AV350" s="11" t="s">
        <v>89</v>
      </c>
      <c r="AW350" s="11" t="s">
        <v>37</v>
      </c>
      <c r="AX350" s="11" t="s">
        <v>73</v>
      </c>
      <c r="AY350" s="214" t="s">
        <v>154</v>
      </c>
    </row>
    <row r="351" spans="2:65" s="11" customFormat="1" ht="13.5">
      <c r="B351" s="204"/>
      <c r="C351" s="205"/>
      <c r="D351" s="201" t="s">
        <v>164</v>
      </c>
      <c r="E351" s="206" t="s">
        <v>21</v>
      </c>
      <c r="F351" s="207" t="s">
        <v>313</v>
      </c>
      <c r="G351" s="205"/>
      <c r="H351" s="208">
        <v>55</v>
      </c>
      <c r="I351" s="209"/>
      <c r="J351" s="205"/>
      <c r="K351" s="205"/>
      <c r="L351" s="210"/>
      <c r="M351" s="211"/>
      <c r="N351" s="212"/>
      <c r="O351" s="212"/>
      <c r="P351" s="212"/>
      <c r="Q351" s="212"/>
      <c r="R351" s="212"/>
      <c r="S351" s="212"/>
      <c r="T351" s="213"/>
      <c r="AT351" s="214" t="s">
        <v>164</v>
      </c>
      <c r="AU351" s="214" t="s">
        <v>89</v>
      </c>
      <c r="AV351" s="11" t="s">
        <v>89</v>
      </c>
      <c r="AW351" s="11" t="s">
        <v>37</v>
      </c>
      <c r="AX351" s="11" t="s">
        <v>73</v>
      </c>
      <c r="AY351" s="214" t="s">
        <v>154</v>
      </c>
    </row>
    <row r="352" spans="2:65" s="11" customFormat="1" ht="13.5">
      <c r="B352" s="204"/>
      <c r="C352" s="205"/>
      <c r="D352" s="201" t="s">
        <v>164</v>
      </c>
      <c r="E352" s="206" t="s">
        <v>21</v>
      </c>
      <c r="F352" s="207" t="s">
        <v>314</v>
      </c>
      <c r="G352" s="205"/>
      <c r="H352" s="208">
        <v>60</v>
      </c>
      <c r="I352" s="209"/>
      <c r="J352" s="205"/>
      <c r="K352" s="205"/>
      <c r="L352" s="210"/>
      <c r="M352" s="211"/>
      <c r="N352" s="212"/>
      <c r="O352" s="212"/>
      <c r="P352" s="212"/>
      <c r="Q352" s="212"/>
      <c r="R352" s="212"/>
      <c r="S352" s="212"/>
      <c r="T352" s="213"/>
      <c r="AT352" s="214" t="s">
        <v>164</v>
      </c>
      <c r="AU352" s="214" t="s">
        <v>89</v>
      </c>
      <c r="AV352" s="11" t="s">
        <v>89</v>
      </c>
      <c r="AW352" s="11" t="s">
        <v>37</v>
      </c>
      <c r="AX352" s="11" t="s">
        <v>73</v>
      </c>
      <c r="AY352" s="214" t="s">
        <v>154</v>
      </c>
    </row>
    <row r="353" spans="2:51" s="11" customFormat="1" ht="13.5">
      <c r="B353" s="204"/>
      <c r="C353" s="205"/>
      <c r="D353" s="201" t="s">
        <v>164</v>
      </c>
      <c r="E353" s="206" t="s">
        <v>21</v>
      </c>
      <c r="F353" s="207" t="s">
        <v>315</v>
      </c>
      <c r="G353" s="205"/>
      <c r="H353" s="208">
        <v>55</v>
      </c>
      <c r="I353" s="209"/>
      <c r="J353" s="205"/>
      <c r="K353" s="205"/>
      <c r="L353" s="210"/>
      <c r="M353" s="211"/>
      <c r="N353" s="212"/>
      <c r="O353" s="212"/>
      <c r="P353" s="212"/>
      <c r="Q353" s="212"/>
      <c r="R353" s="212"/>
      <c r="S353" s="212"/>
      <c r="T353" s="213"/>
      <c r="AT353" s="214" t="s">
        <v>164</v>
      </c>
      <c r="AU353" s="214" t="s">
        <v>89</v>
      </c>
      <c r="AV353" s="11" t="s">
        <v>89</v>
      </c>
      <c r="AW353" s="11" t="s">
        <v>37</v>
      </c>
      <c r="AX353" s="11" t="s">
        <v>73</v>
      </c>
      <c r="AY353" s="214" t="s">
        <v>154</v>
      </c>
    </row>
    <row r="354" spans="2:51" s="11" customFormat="1" ht="13.5">
      <c r="B354" s="204"/>
      <c r="C354" s="205"/>
      <c r="D354" s="201" t="s">
        <v>164</v>
      </c>
      <c r="E354" s="206" t="s">
        <v>21</v>
      </c>
      <c r="F354" s="207" t="s">
        <v>317</v>
      </c>
      <c r="G354" s="205"/>
      <c r="H354" s="208">
        <v>112.5</v>
      </c>
      <c r="I354" s="209"/>
      <c r="J354" s="205"/>
      <c r="K354" s="205"/>
      <c r="L354" s="210"/>
      <c r="M354" s="211"/>
      <c r="N354" s="212"/>
      <c r="O354" s="212"/>
      <c r="P354" s="212"/>
      <c r="Q354" s="212"/>
      <c r="R354" s="212"/>
      <c r="S354" s="212"/>
      <c r="T354" s="213"/>
      <c r="AT354" s="214" t="s">
        <v>164</v>
      </c>
      <c r="AU354" s="214" t="s">
        <v>89</v>
      </c>
      <c r="AV354" s="11" t="s">
        <v>89</v>
      </c>
      <c r="AW354" s="11" t="s">
        <v>37</v>
      </c>
      <c r="AX354" s="11" t="s">
        <v>73</v>
      </c>
      <c r="AY354" s="214" t="s">
        <v>154</v>
      </c>
    </row>
    <row r="355" spans="2:51" s="11" customFormat="1" ht="13.5">
      <c r="B355" s="204"/>
      <c r="C355" s="205"/>
      <c r="D355" s="201" t="s">
        <v>164</v>
      </c>
      <c r="E355" s="206" t="s">
        <v>21</v>
      </c>
      <c r="F355" s="207" t="s">
        <v>318</v>
      </c>
      <c r="G355" s="205"/>
      <c r="H355" s="208">
        <v>185</v>
      </c>
      <c r="I355" s="209"/>
      <c r="J355" s="205"/>
      <c r="K355" s="205"/>
      <c r="L355" s="210"/>
      <c r="M355" s="211"/>
      <c r="N355" s="212"/>
      <c r="O355" s="212"/>
      <c r="P355" s="212"/>
      <c r="Q355" s="212"/>
      <c r="R355" s="212"/>
      <c r="S355" s="212"/>
      <c r="T355" s="213"/>
      <c r="AT355" s="214" t="s">
        <v>164</v>
      </c>
      <c r="AU355" s="214" t="s">
        <v>89</v>
      </c>
      <c r="AV355" s="11" t="s">
        <v>89</v>
      </c>
      <c r="AW355" s="11" t="s">
        <v>37</v>
      </c>
      <c r="AX355" s="11" t="s">
        <v>73</v>
      </c>
      <c r="AY355" s="214" t="s">
        <v>154</v>
      </c>
    </row>
    <row r="356" spans="2:51" s="11" customFormat="1" ht="13.5">
      <c r="B356" s="204"/>
      <c r="C356" s="205"/>
      <c r="D356" s="201" t="s">
        <v>164</v>
      </c>
      <c r="E356" s="206" t="s">
        <v>21</v>
      </c>
      <c r="F356" s="207" t="s">
        <v>319</v>
      </c>
      <c r="G356" s="205"/>
      <c r="H356" s="208">
        <v>82.5</v>
      </c>
      <c r="I356" s="209"/>
      <c r="J356" s="205"/>
      <c r="K356" s="205"/>
      <c r="L356" s="210"/>
      <c r="M356" s="211"/>
      <c r="N356" s="212"/>
      <c r="O356" s="212"/>
      <c r="P356" s="212"/>
      <c r="Q356" s="212"/>
      <c r="R356" s="212"/>
      <c r="S356" s="212"/>
      <c r="T356" s="213"/>
      <c r="AT356" s="214" t="s">
        <v>164</v>
      </c>
      <c r="AU356" s="214" t="s">
        <v>89</v>
      </c>
      <c r="AV356" s="11" t="s">
        <v>89</v>
      </c>
      <c r="AW356" s="11" t="s">
        <v>37</v>
      </c>
      <c r="AX356" s="11" t="s">
        <v>73</v>
      </c>
      <c r="AY356" s="214" t="s">
        <v>154</v>
      </c>
    </row>
    <row r="357" spans="2:51" s="11" customFormat="1" ht="13.5">
      <c r="B357" s="204"/>
      <c r="C357" s="205"/>
      <c r="D357" s="201" t="s">
        <v>164</v>
      </c>
      <c r="E357" s="206" t="s">
        <v>21</v>
      </c>
      <c r="F357" s="207" t="s">
        <v>320</v>
      </c>
      <c r="G357" s="205"/>
      <c r="H357" s="208">
        <v>22.5</v>
      </c>
      <c r="I357" s="209"/>
      <c r="J357" s="205"/>
      <c r="K357" s="205"/>
      <c r="L357" s="210"/>
      <c r="M357" s="211"/>
      <c r="N357" s="212"/>
      <c r="O357" s="212"/>
      <c r="P357" s="212"/>
      <c r="Q357" s="212"/>
      <c r="R357" s="212"/>
      <c r="S357" s="212"/>
      <c r="T357" s="213"/>
      <c r="AT357" s="214" t="s">
        <v>164</v>
      </c>
      <c r="AU357" s="214" t="s">
        <v>89</v>
      </c>
      <c r="AV357" s="11" t="s">
        <v>89</v>
      </c>
      <c r="AW357" s="11" t="s">
        <v>37</v>
      </c>
      <c r="AX357" s="11" t="s">
        <v>73</v>
      </c>
      <c r="AY357" s="214" t="s">
        <v>154</v>
      </c>
    </row>
    <row r="358" spans="2:51" s="11" customFormat="1" ht="13.5">
      <c r="B358" s="204"/>
      <c r="C358" s="205"/>
      <c r="D358" s="201" t="s">
        <v>164</v>
      </c>
      <c r="E358" s="206" t="s">
        <v>21</v>
      </c>
      <c r="F358" s="207" t="s">
        <v>321</v>
      </c>
      <c r="G358" s="205"/>
      <c r="H358" s="208">
        <v>27.5</v>
      </c>
      <c r="I358" s="209"/>
      <c r="J358" s="205"/>
      <c r="K358" s="205"/>
      <c r="L358" s="210"/>
      <c r="M358" s="211"/>
      <c r="N358" s="212"/>
      <c r="O358" s="212"/>
      <c r="P358" s="212"/>
      <c r="Q358" s="212"/>
      <c r="R358" s="212"/>
      <c r="S358" s="212"/>
      <c r="T358" s="213"/>
      <c r="AT358" s="214" t="s">
        <v>164</v>
      </c>
      <c r="AU358" s="214" t="s">
        <v>89</v>
      </c>
      <c r="AV358" s="11" t="s">
        <v>89</v>
      </c>
      <c r="AW358" s="11" t="s">
        <v>37</v>
      </c>
      <c r="AX358" s="11" t="s">
        <v>73</v>
      </c>
      <c r="AY358" s="214" t="s">
        <v>154</v>
      </c>
    </row>
    <row r="359" spans="2:51" s="11" customFormat="1" ht="13.5">
      <c r="B359" s="204"/>
      <c r="C359" s="205"/>
      <c r="D359" s="201" t="s">
        <v>164</v>
      </c>
      <c r="E359" s="206" t="s">
        <v>21</v>
      </c>
      <c r="F359" s="207" t="s">
        <v>322</v>
      </c>
      <c r="G359" s="205"/>
      <c r="H359" s="208">
        <v>60</v>
      </c>
      <c r="I359" s="209"/>
      <c r="J359" s="205"/>
      <c r="K359" s="205"/>
      <c r="L359" s="210"/>
      <c r="M359" s="211"/>
      <c r="N359" s="212"/>
      <c r="O359" s="212"/>
      <c r="P359" s="212"/>
      <c r="Q359" s="212"/>
      <c r="R359" s="212"/>
      <c r="S359" s="212"/>
      <c r="T359" s="213"/>
      <c r="AT359" s="214" t="s">
        <v>164</v>
      </c>
      <c r="AU359" s="214" t="s">
        <v>89</v>
      </c>
      <c r="AV359" s="11" t="s">
        <v>89</v>
      </c>
      <c r="AW359" s="11" t="s">
        <v>37</v>
      </c>
      <c r="AX359" s="11" t="s">
        <v>73</v>
      </c>
      <c r="AY359" s="214" t="s">
        <v>154</v>
      </c>
    </row>
    <row r="360" spans="2:51" s="11" customFormat="1" ht="13.5">
      <c r="B360" s="204"/>
      <c r="C360" s="205"/>
      <c r="D360" s="201" t="s">
        <v>164</v>
      </c>
      <c r="E360" s="206" t="s">
        <v>21</v>
      </c>
      <c r="F360" s="207" t="s">
        <v>323</v>
      </c>
      <c r="G360" s="205"/>
      <c r="H360" s="208">
        <v>55</v>
      </c>
      <c r="I360" s="209"/>
      <c r="J360" s="205"/>
      <c r="K360" s="205"/>
      <c r="L360" s="210"/>
      <c r="M360" s="211"/>
      <c r="N360" s="212"/>
      <c r="O360" s="212"/>
      <c r="P360" s="212"/>
      <c r="Q360" s="212"/>
      <c r="R360" s="212"/>
      <c r="S360" s="212"/>
      <c r="T360" s="213"/>
      <c r="AT360" s="214" t="s">
        <v>164</v>
      </c>
      <c r="AU360" s="214" t="s">
        <v>89</v>
      </c>
      <c r="AV360" s="11" t="s">
        <v>89</v>
      </c>
      <c r="AW360" s="11" t="s">
        <v>37</v>
      </c>
      <c r="AX360" s="11" t="s">
        <v>73</v>
      </c>
      <c r="AY360" s="214" t="s">
        <v>154</v>
      </c>
    </row>
    <row r="361" spans="2:51" s="11" customFormat="1" ht="13.5">
      <c r="B361" s="204"/>
      <c r="C361" s="205"/>
      <c r="D361" s="201" t="s">
        <v>164</v>
      </c>
      <c r="E361" s="206" t="s">
        <v>21</v>
      </c>
      <c r="F361" s="207" t="s">
        <v>324</v>
      </c>
      <c r="G361" s="205"/>
      <c r="H361" s="208">
        <v>195</v>
      </c>
      <c r="I361" s="209"/>
      <c r="J361" s="205"/>
      <c r="K361" s="205"/>
      <c r="L361" s="210"/>
      <c r="M361" s="211"/>
      <c r="N361" s="212"/>
      <c r="O361" s="212"/>
      <c r="P361" s="212"/>
      <c r="Q361" s="212"/>
      <c r="R361" s="212"/>
      <c r="S361" s="212"/>
      <c r="T361" s="213"/>
      <c r="AT361" s="214" t="s">
        <v>164</v>
      </c>
      <c r="AU361" s="214" t="s">
        <v>89</v>
      </c>
      <c r="AV361" s="11" t="s">
        <v>89</v>
      </c>
      <c r="AW361" s="11" t="s">
        <v>37</v>
      </c>
      <c r="AX361" s="11" t="s">
        <v>73</v>
      </c>
      <c r="AY361" s="214" t="s">
        <v>154</v>
      </c>
    </row>
    <row r="362" spans="2:51" s="12" customFormat="1" ht="13.5">
      <c r="B362" s="215"/>
      <c r="C362" s="216"/>
      <c r="D362" s="201" t="s">
        <v>164</v>
      </c>
      <c r="E362" s="217" t="s">
        <v>21</v>
      </c>
      <c r="F362" s="218" t="s">
        <v>166</v>
      </c>
      <c r="G362" s="216"/>
      <c r="H362" s="219">
        <v>1140</v>
      </c>
      <c r="I362" s="220"/>
      <c r="J362" s="216"/>
      <c r="K362" s="216"/>
      <c r="L362" s="221"/>
      <c r="M362" s="222"/>
      <c r="N362" s="223"/>
      <c r="O362" s="223"/>
      <c r="P362" s="223"/>
      <c r="Q362" s="223"/>
      <c r="R362" s="223"/>
      <c r="S362" s="223"/>
      <c r="T362" s="224"/>
      <c r="AT362" s="225" t="s">
        <v>164</v>
      </c>
      <c r="AU362" s="225" t="s">
        <v>89</v>
      </c>
      <c r="AV362" s="12" t="s">
        <v>167</v>
      </c>
      <c r="AW362" s="12" t="s">
        <v>37</v>
      </c>
      <c r="AX362" s="12" t="s">
        <v>73</v>
      </c>
      <c r="AY362" s="225" t="s">
        <v>154</v>
      </c>
    </row>
    <row r="363" spans="2:51" s="14" customFormat="1" ht="13.5">
      <c r="B363" s="243"/>
      <c r="C363" s="244"/>
      <c r="D363" s="201" t="s">
        <v>164</v>
      </c>
      <c r="E363" s="245" t="s">
        <v>21</v>
      </c>
      <c r="F363" s="246" t="s">
        <v>419</v>
      </c>
      <c r="G363" s="244"/>
      <c r="H363" s="247" t="s">
        <v>21</v>
      </c>
      <c r="I363" s="248"/>
      <c r="J363" s="244"/>
      <c r="K363" s="244"/>
      <c r="L363" s="249"/>
      <c r="M363" s="250"/>
      <c r="N363" s="251"/>
      <c r="O363" s="251"/>
      <c r="P363" s="251"/>
      <c r="Q363" s="251"/>
      <c r="R363" s="251"/>
      <c r="S363" s="251"/>
      <c r="T363" s="252"/>
      <c r="AT363" s="253" t="s">
        <v>164</v>
      </c>
      <c r="AU363" s="253" t="s">
        <v>89</v>
      </c>
      <c r="AV363" s="14" t="s">
        <v>78</v>
      </c>
      <c r="AW363" s="14" t="s">
        <v>37</v>
      </c>
      <c r="AX363" s="14" t="s">
        <v>73</v>
      </c>
      <c r="AY363" s="253" t="s">
        <v>154</v>
      </c>
    </row>
    <row r="364" spans="2:51" s="11" customFormat="1" ht="13.5">
      <c r="B364" s="204"/>
      <c r="C364" s="205"/>
      <c r="D364" s="201" t="s">
        <v>164</v>
      </c>
      <c r="E364" s="206" t="s">
        <v>21</v>
      </c>
      <c r="F364" s="207" t="s">
        <v>420</v>
      </c>
      <c r="G364" s="205"/>
      <c r="H364" s="208">
        <v>1260</v>
      </c>
      <c r="I364" s="209"/>
      <c r="J364" s="205"/>
      <c r="K364" s="205"/>
      <c r="L364" s="210"/>
      <c r="M364" s="211"/>
      <c r="N364" s="212"/>
      <c r="O364" s="212"/>
      <c r="P364" s="212"/>
      <c r="Q364" s="212"/>
      <c r="R364" s="212"/>
      <c r="S364" s="212"/>
      <c r="T364" s="213"/>
      <c r="AT364" s="214" t="s">
        <v>164</v>
      </c>
      <c r="AU364" s="214" t="s">
        <v>89</v>
      </c>
      <c r="AV364" s="11" t="s">
        <v>89</v>
      </c>
      <c r="AW364" s="11" t="s">
        <v>37</v>
      </c>
      <c r="AX364" s="11" t="s">
        <v>73</v>
      </c>
      <c r="AY364" s="214" t="s">
        <v>154</v>
      </c>
    </row>
    <row r="365" spans="2:51" s="11" customFormat="1" ht="13.5">
      <c r="B365" s="204"/>
      <c r="C365" s="205"/>
      <c r="D365" s="201" t="s">
        <v>164</v>
      </c>
      <c r="E365" s="206" t="s">
        <v>21</v>
      </c>
      <c r="F365" s="207" t="s">
        <v>421</v>
      </c>
      <c r="G365" s="205"/>
      <c r="H365" s="208">
        <v>710</v>
      </c>
      <c r="I365" s="209"/>
      <c r="J365" s="205"/>
      <c r="K365" s="205"/>
      <c r="L365" s="210"/>
      <c r="M365" s="211"/>
      <c r="N365" s="212"/>
      <c r="O365" s="212"/>
      <c r="P365" s="212"/>
      <c r="Q365" s="212"/>
      <c r="R365" s="212"/>
      <c r="S365" s="212"/>
      <c r="T365" s="213"/>
      <c r="AT365" s="214" t="s">
        <v>164</v>
      </c>
      <c r="AU365" s="214" t="s">
        <v>89</v>
      </c>
      <c r="AV365" s="11" t="s">
        <v>89</v>
      </c>
      <c r="AW365" s="11" t="s">
        <v>37</v>
      </c>
      <c r="AX365" s="11" t="s">
        <v>73</v>
      </c>
      <c r="AY365" s="214" t="s">
        <v>154</v>
      </c>
    </row>
    <row r="366" spans="2:51" s="11" customFormat="1" ht="13.5">
      <c r="B366" s="204"/>
      <c r="C366" s="205"/>
      <c r="D366" s="201" t="s">
        <v>164</v>
      </c>
      <c r="E366" s="206" t="s">
        <v>21</v>
      </c>
      <c r="F366" s="207" t="s">
        <v>422</v>
      </c>
      <c r="G366" s="205"/>
      <c r="H366" s="208">
        <v>466</v>
      </c>
      <c r="I366" s="209"/>
      <c r="J366" s="205"/>
      <c r="K366" s="205"/>
      <c r="L366" s="210"/>
      <c r="M366" s="211"/>
      <c r="N366" s="212"/>
      <c r="O366" s="212"/>
      <c r="P366" s="212"/>
      <c r="Q366" s="212"/>
      <c r="R366" s="212"/>
      <c r="S366" s="212"/>
      <c r="T366" s="213"/>
      <c r="AT366" s="214" t="s">
        <v>164</v>
      </c>
      <c r="AU366" s="214" t="s">
        <v>89</v>
      </c>
      <c r="AV366" s="11" t="s">
        <v>89</v>
      </c>
      <c r="AW366" s="11" t="s">
        <v>37</v>
      </c>
      <c r="AX366" s="11" t="s">
        <v>73</v>
      </c>
      <c r="AY366" s="214" t="s">
        <v>154</v>
      </c>
    </row>
    <row r="367" spans="2:51" s="12" customFormat="1" ht="13.5">
      <c r="B367" s="215"/>
      <c r="C367" s="216"/>
      <c r="D367" s="201" t="s">
        <v>164</v>
      </c>
      <c r="E367" s="217" t="s">
        <v>21</v>
      </c>
      <c r="F367" s="218" t="s">
        <v>166</v>
      </c>
      <c r="G367" s="216"/>
      <c r="H367" s="219">
        <v>2436</v>
      </c>
      <c r="I367" s="220"/>
      <c r="J367" s="216"/>
      <c r="K367" s="216"/>
      <c r="L367" s="221"/>
      <c r="M367" s="222"/>
      <c r="N367" s="223"/>
      <c r="O367" s="223"/>
      <c r="P367" s="223"/>
      <c r="Q367" s="223"/>
      <c r="R367" s="223"/>
      <c r="S367" s="223"/>
      <c r="T367" s="224"/>
      <c r="AT367" s="225" t="s">
        <v>164</v>
      </c>
      <c r="AU367" s="225" t="s">
        <v>89</v>
      </c>
      <c r="AV367" s="12" t="s">
        <v>167</v>
      </c>
      <c r="AW367" s="12" t="s">
        <v>37</v>
      </c>
      <c r="AX367" s="12" t="s">
        <v>73</v>
      </c>
      <c r="AY367" s="225" t="s">
        <v>154</v>
      </c>
    </row>
    <row r="368" spans="2:51" s="13" customFormat="1" ht="13.5">
      <c r="B368" s="226"/>
      <c r="C368" s="227"/>
      <c r="D368" s="228" t="s">
        <v>164</v>
      </c>
      <c r="E368" s="229" t="s">
        <v>21</v>
      </c>
      <c r="F368" s="230" t="s">
        <v>168</v>
      </c>
      <c r="G368" s="227"/>
      <c r="H368" s="231">
        <v>3576</v>
      </c>
      <c r="I368" s="232"/>
      <c r="J368" s="227"/>
      <c r="K368" s="227"/>
      <c r="L368" s="233"/>
      <c r="M368" s="234"/>
      <c r="N368" s="235"/>
      <c r="O368" s="235"/>
      <c r="P368" s="235"/>
      <c r="Q368" s="235"/>
      <c r="R368" s="235"/>
      <c r="S368" s="235"/>
      <c r="T368" s="236"/>
      <c r="AT368" s="237" t="s">
        <v>164</v>
      </c>
      <c r="AU368" s="237" t="s">
        <v>89</v>
      </c>
      <c r="AV368" s="13" t="s">
        <v>160</v>
      </c>
      <c r="AW368" s="13" t="s">
        <v>37</v>
      </c>
      <c r="AX368" s="13" t="s">
        <v>78</v>
      </c>
      <c r="AY368" s="237" t="s">
        <v>154</v>
      </c>
    </row>
    <row r="369" spans="2:65" s="1" customFormat="1" ht="22.5" customHeight="1">
      <c r="B369" s="41"/>
      <c r="C369" s="189" t="s">
        <v>423</v>
      </c>
      <c r="D369" s="189" t="s">
        <v>156</v>
      </c>
      <c r="E369" s="190" t="s">
        <v>424</v>
      </c>
      <c r="F369" s="191" t="s">
        <v>425</v>
      </c>
      <c r="G369" s="192" t="s">
        <v>87</v>
      </c>
      <c r="H369" s="193">
        <v>545</v>
      </c>
      <c r="I369" s="194"/>
      <c r="J369" s="195">
        <f>ROUND(I369*H369,2)</f>
        <v>0</v>
      </c>
      <c r="K369" s="191" t="s">
        <v>159</v>
      </c>
      <c r="L369" s="61"/>
      <c r="M369" s="196" t="s">
        <v>21</v>
      </c>
      <c r="N369" s="197" t="s">
        <v>44</v>
      </c>
      <c r="O369" s="42"/>
      <c r="P369" s="198">
        <f>O369*H369</f>
        <v>0</v>
      </c>
      <c r="Q369" s="198">
        <v>0</v>
      </c>
      <c r="R369" s="198">
        <f>Q369*H369</f>
        <v>0</v>
      </c>
      <c r="S369" s="198">
        <v>0</v>
      </c>
      <c r="T369" s="199">
        <f>S369*H369</f>
        <v>0</v>
      </c>
      <c r="AR369" s="24" t="s">
        <v>160</v>
      </c>
      <c r="AT369" s="24" t="s">
        <v>156</v>
      </c>
      <c r="AU369" s="24" t="s">
        <v>89</v>
      </c>
      <c r="AY369" s="24" t="s">
        <v>154</v>
      </c>
      <c r="BE369" s="200">
        <f>IF(N369="základní",J369,0)</f>
        <v>0</v>
      </c>
      <c r="BF369" s="200">
        <f>IF(N369="snížená",J369,0)</f>
        <v>0</v>
      </c>
      <c r="BG369" s="200">
        <f>IF(N369="zákl. přenesená",J369,0)</f>
        <v>0</v>
      </c>
      <c r="BH369" s="200">
        <f>IF(N369="sníž. přenesená",J369,0)</f>
        <v>0</v>
      </c>
      <c r="BI369" s="200">
        <f>IF(N369="nulová",J369,0)</f>
        <v>0</v>
      </c>
      <c r="BJ369" s="24" t="s">
        <v>78</v>
      </c>
      <c r="BK369" s="200">
        <f>ROUND(I369*H369,2)</f>
        <v>0</v>
      </c>
      <c r="BL369" s="24" t="s">
        <v>160</v>
      </c>
      <c r="BM369" s="24" t="s">
        <v>426</v>
      </c>
    </row>
    <row r="370" spans="2:65" s="14" customFormat="1" ht="13.5">
      <c r="B370" s="243"/>
      <c r="C370" s="244"/>
      <c r="D370" s="201" t="s">
        <v>164</v>
      </c>
      <c r="E370" s="245" t="s">
        <v>21</v>
      </c>
      <c r="F370" s="246" t="s">
        <v>427</v>
      </c>
      <c r="G370" s="244"/>
      <c r="H370" s="247" t="s">
        <v>21</v>
      </c>
      <c r="I370" s="248"/>
      <c r="J370" s="244"/>
      <c r="K370" s="244"/>
      <c r="L370" s="249"/>
      <c r="M370" s="250"/>
      <c r="N370" s="251"/>
      <c r="O370" s="251"/>
      <c r="P370" s="251"/>
      <c r="Q370" s="251"/>
      <c r="R370" s="251"/>
      <c r="S370" s="251"/>
      <c r="T370" s="252"/>
      <c r="AT370" s="253" t="s">
        <v>164</v>
      </c>
      <c r="AU370" s="253" t="s">
        <v>89</v>
      </c>
      <c r="AV370" s="14" t="s">
        <v>78</v>
      </c>
      <c r="AW370" s="14" t="s">
        <v>37</v>
      </c>
      <c r="AX370" s="14" t="s">
        <v>73</v>
      </c>
      <c r="AY370" s="253" t="s">
        <v>154</v>
      </c>
    </row>
    <row r="371" spans="2:65" s="11" customFormat="1" ht="13.5">
      <c r="B371" s="204"/>
      <c r="C371" s="205"/>
      <c r="D371" s="201" t="s">
        <v>164</v>
      </c>
      <c r="E371" s="206" t="s">
        <v>21</v>
      </c>
      <c r="F371" s="207" t="s">
        <v>316</v>
      </c>
      <c r="G371" s="205"/>
      <c r="H371" s="208">
        <v>60</v>
      </c>
      <c r="I371" s="209"/>
      <c r="J371" s="205"/>
      <c r="K371" s="205"/>
      <c r="L371" s="210"/>
      <c r="M371" s="211"/>
      <c r="N371" s="212"/>
      <c r="O371" s="212"/>
      <c r="P371" s="212"/>
      <c r="Q371" s="212"/>
      <c r="R371" s="212"/>
      <c r="S371" s="212"/>
      <c r="T371" s="213"/>
      <c r="AT371" s="214" t="s">
        <v>164</v>
      </c>
      <c r="AU371" s="214" t="s">
        <v>89</v>
      </c>
      <c r="AV371" s="11" t="s">
        <v>89</v>
      </c>
      <c r="AW371" s="11" t="s">
        <v>37</v>
      </c>
      <c r="AX371" s="11" t="s">
        <v>73</v>
      </c>
      <c r="AY371" s="214" t="s">
        <v>154</v>
      </c>
    </row>
    <row r="372" spans="2:65" s="12" customFormat="1" ht="13.5">
      <c r="B372" s="215"/>
      <c r="C372" s="216"/>
      <c r="D372" s="201" t="s">
        <v>164</v>
      </c>
      <c r="E372" s="217" t="s">
        <v>21</v>
      </c>
      <c r="F372" s="218" t="s">
        <v>166</v>
      </c>
      <c r="G372" s="216"/>
      <c r="H372" s="219">
        <v>60</v>
      </c>
      <c r="I372" s="220"/>
      <c r="J372" s="216"/>
      <c r="K372" s="216"/>
      <c r="L372" s="221"/>
      <c r="M372" s="222"/>
      <c r="N372" s="223"/>
      <c r="O372" s="223"/>
      <c r="P372" s="223"/>
      <c r="Q372" s="223"/>
      <c r="R372" s="223"/>
      <c r="S372" s="223"/>
      <c r="T372" s="224"/>
      <c r="AT372" s="225" t="s">
        <v>164</v>
      </c>
      <c r="AU372" s="225" t="s">
        <v>89</v>
      </c>
      <c r="AV372" s="12" t="s">
        <v>167</v>
      </c>
      <c r="AW372" s="12" t="s">
        <v>37</v>
      </c>
      <c r="AX372" s="12" t="s">
        <v>73</v>
      </c>
      <c r="AY372" s="225" t="s">
        <v>154</v>
      </c>
    </row>
    <row r="373" spans="2:65" s="14" customFormat="1" ht="13.5">
      <c r="B373" s="243"/>
      <c r="C373" s="244"/>
      <c r="D373" s="201" t="s">
        <v>164</v>
      </c>
      <c r="E373" s="245" t="s">
        <v>21</v>
      </c>
      <c r="F373" s="246" t="s">
        <v>428</v>
      </c>
      <c r="G373" s="244"/>
      <c r="H373" s="247" t="s">
        <v>21</v>
      </c>
      <c r="I373" s="248"/>
      <c r="J373" s="244"/>
      <c r="K373" s="244"/>
      <c r="L373" s="249"/>
      <c r="M373" s="250"/>
      <c r="N373" s="251"/>
      <c r="O373" s="251"/>
      <c r="P373" s="251"/>
      <c r="Q373" s="251"/>
      <c r="R373" s="251"/>
      <c r="S373" s="251"/>
      <c r="T373" s="252"/>
      <c r="AT373" s="253" t="s">
        <v>164</v>
      </c>
      <c r="AU373" s="253" t="s">
        <v>89</v>
      </c>
      <c r="AV373" s="14" t="s">
        <v>78</v>
      </c>
      <c r="AW373" s="14" t="s">
        <v>37</v>
      </c>
      <c r="AX373" s="14" t="s">
        <v>73</v>
      </c>
      <c r="AY373" s="253" t="s">
        <v>154</v>
      </c>
    </row>
    <row r="374" spans="2:65" s="11" customFormat="1" ht="13.5">
      <c r="B374" s="204"/>
      <c r="C374" s="205"/>
      <c r="D374" s="201" t="s">
        <v>164</v>
      </c>
      <c r="E374" s="206" t="s">
        <v>21</v>
      </c>
      <c r="F374" s="207" t="s">
        <v>331</v>
      </c>
      <c r="G374" s="205"/>
      <c r="H374" s="208">
        <v>75</v>
      </c>
      <c r="I374" s="209"/>
      <c r="J374" s="205"/>
      <c r="K374" s="205"/>
      <c r="L374" s="210"/>
      <c r="M374" s="211"/>
      <c r="N374" s="212"/>
      <c r="O374" s="212"/>
      <c r="P374" s="212"/>
      <c r="Q374" s="212"/>
      <c r="R374" s="212"/>
      <c r="S374" s="212"/>
      <c r="T374" s="213"/>
      <c r="AT374" s="214" t="s">
        <v>164</v>
      </c>
      <c r="AU374" s="214" t="s">
        <v>89</v>
      </c>
      <c r="AV374" s="11" t="s">
        <v>89</v>
      </c>
      <c r="AW374" s="11" t="s">
        <v>37</v>
      </c>
      <c r="AX374" s="11" t="s">
        <v>73</v>
      </c>
      <c r="AY374" s="214" t="s">
        <v>154</v>
      </c>
    </row>
    <row r="375" spans="2:65" s="11" customFormat="1" ht="13.5">
      <c r="B375" s="204"/>
      <c r="C375" s="205"/>
      <c r="D375" s="201" t="s">
        <v>164</v>
      </c>
      <c r="E375" s="206" t="s">
        <v>21</v>
      </c>
      <c r="F375" s="207" t="s">
        <v>332</v>
      </c>
      <c r="G375" s="205"/>
      <c r="H375" s="208">
        <v>90</v>
      </c>
      <c r="I375" s="209"/>
      <c r="J375" s="205"/>
      <c r="K375" s="205"/>
      <c r="L375" s="210"/>
      <c r="M375" s="211"/>
      <c r="N375" s="212"/>
      <c r="O375" s="212"/>
      <c r="P375" s="212"/>
      <c r="Q375" s="212"/>
      <c r="R375" s="212"/>
      <c r="S375" s="212"/>
      <c r="T375" s="213"/>
      <c r="AT375" s="214" t="s">
        <v>164</v>
      </c>
      <c r="AU375" s="214" t="s">
        <v>89</v>
      </c>
      <c r="AV375" s="11" t="s">
        <v>89</v>
      </c>
      <c r="AW375" s="11" t="s">
        <v>37</v>
      </c>
      <c r="AX375" s="11" t="s">
        <v>73</v>
      </c>
      <c r="AY375" s="214" t="s">
        <v>154</v>
      </c>
    </row>
    <row r="376" spans="2:65" s="12" customFormat="1" ht="13.5">
      <c r="B376" s="215"/>
      <c r="C376" s="216"/>
      <c r="D376" s="201" t="s">
        <v>164</v>
      </c>
      <c r="E376" s="217" t="s">
        <v>21</v>
      </c>
      <c r="F376" s="218" t="s">
        <v>166</v>
      </c>
      <c r="G376" s="216"/>
      <c r="H376" s="219">
        <v>165</v>
      </c>
      <c r="I376" s="220"/>
      <c r="J376" s="216"/>
      <c r="K376" s="216"/>
      <c r="L376" s="221"/>
      <c r="M376" s="222"/>
      <c r="N376" s="223"/>
      <c r="O376" s="223"/>
      <c r="P376" s="223"/>
      <c r="Q376" s="223"/>
      <c r="R376" s="223"/>
      <c r="S376" s="223"/>
      <c r="T376" s="224"/>
      <c r="AT376" s="225" t="s">
        <v>164</v>
      </c>
      <c r="AU376" s="225" t="s">
        <v>89</v>
      </c>
      <c r="AV376" s="12" t="s">
        <v>167</v>
      </c>
      <c r="AW376" s="12" t="s">
        <v>37</v>
      </c>
      <c r="AX376" s="12" t="s">
        <v>73</v>
      </c>
      <c r="AY376" s="225" t="s">
        <v>154</v>
      </c>
    </row>
    <row r="377" spans="2:65" s="14" customFormat="1" ht="13.5">
      <c r="B377" s="243"/>
      <c r="C377" s="244"/>
      <c r="D377" s="201" t="s">
        <v>164</v>
      </c>
      <c r="E377" s="245" t="s">
        <v>21</v>
      </c>
      <c r="F377" s="246" t="s">
        <v>429</v>
      </c>
      <c r="G377" s="244"/>
      <c r="H377" s="247" t="s">
        <v>21</v>
      </c>
      <c r="I377" s="248"/>
      <c r="J377" s="244"/>
      <c r="K377" s="244"/>
      <c r="L377" s="249"/>
      <c r="M377" s="250"/>
      <c r="N377" s="251"/>
      <c r="O377" s="251"/>
      <c r="P377" s="251"/>
      <c r="Q377" s="251"/>
      <c r="R377" s="251"/>
      <c r="S377" s="251"/>
      <c r="T377" s="252"/>
      <c r="AT377" s="253" t="s">
        <v>164</v>
      </c>
      <c r="AU377" s="253" t="s">
        <v>89</v>
      </c>
      <c r="AV377" s="14" t="s">
        <v>78</v>
      </c>
      <c r="AW377" s="14" t="s">
        <v>37</v>
      </c>
      <c r="AX377" s="14" t="s">
        <v>73</v>
      </c>
      <c r="AY377" s="253" t="s">
        <v>154</v>
      </c>
    </row>
    <row r="378" spans="2:65" s="11" customFormat="1" ht="13.5">
      <c r="B378" s="204"/>
      <c r="C378" s="205"/>
      <c r="D378" s="201" t="s">
        <v>164</v>
      </c>
      <c r="E378" s="206" t="s">
        <v>21</v>
      </c>
      <c r="F378" s="207" t="s">
        <v>328</v>
      </c>
      <c r="G378" s="205"/>
      <c r="H378" s="208">
        <v>320</v>
      </c>
      <c r="I378" s="209"/>
      <c r="J378" s="205"/>
      <c r="K378" s="205"/>
      <c r="L378" s="210"/>
      <c r="M378" s="211"/>
      <c r="N378" s="212"/>
      <c r="O378" s="212"/>
      <c r="P378" s="212"/>
      <c r="Q378" s="212"/>
      <c r="R378" s="212"/>
      <c r="S378" s="212"/>
      <c r="T378" s="213"/>
      <c r="AT378" s="214" t="s">
        <v>164</v>
      </c>
      <c r="AU378" s="214" t="s">
        <v>89</v>
      </c>
      <c r="AV378" s="11" t="s">
        <v>89</v>
      </c>
      <c r="AW378" s="11" t="s">
        <v>37</v>
      </c>
      <c r="AX378" s="11" t="s">
        <v>73</v>
      </c>
      <c r="AY378" s="214" t="s">
        <v>154</v>
      </c>
    </row>
    <row r="379" spans="2:65" s="12" customFormat="1" ht="13.5">
      <c r="B379" s="215"/>
      <c r="C379" s="216"/>
      <c r="D379" s="201" t="s">
        <v>164</v>
      </c>
      <c r="E379" s="217" t="s">
        <v>21</v>
      </c>
      <c r="F379" s="218" t="s">
        <v>166</v>
      </c>
      <c r="G379" s="216"/>
      <c r="H379" s="219">
        <v>320</v>
      </c>
      <c r="I379" s="220"/>
      <c r="J379" s="216"/>
      <c r="K379" s="216"/>
      <c r="L379" s="221"/>
      <c r="M379" s="222"/>
      <c r="N379" s="223"/>
      <c r="O379" s="223"/>
      <c r="P379" s="223"/>
      <c r="Q379" s="223"/>
      <c r="R379" s="223"/>
      <c r="S379" s="223"/>
      <c r="T379" s="224"/>
      <c r="AT379" s="225" t="s">
        <v>164</v>
      </c>
      <c r="AU379" s="225" t="s">
        <v>89</v>
      </c>
      <c r="AV379" s="12" t="s">
        <v>167</v>
      </c>
      <c r="AW379" s="12" t="s">
        <v>37</v>
      </c>
      <c r="AX379" s="12" t="s">
        <v>73</v>
      </c>
      <c r="AY379" s="225" t="s">
        <v>154</v>
      </c>
    </row>
    <row r="380" spans="2:65" s="13" customFormat="1" ht="13.5">
      <c r="B380" s="226"/>
      <c r="C380" s="227"/>
      <c r="D380" s="228" t="s">
        <v>164</v>
      </c>
      <c r="E380" s="229" t="s">
        <v>21</v>
      </c>
      <c r="F380" s="230" t="s">
        <v>168</v>
      </c>
      <c r="G380" s="227"/>
      <c r="H380" s="231">
        <v>545</v>
      </c>
      <c r="I380" s="232"/>
      <c r="J380" s="227"/>
      <c r="K380" s="227"/>
      <c r="L380" s="233"/>
      <c r="M380" s="234"/>
      <c r="N380" s="235"/>
      <c r="O380" s="235"/>
      <c r="P380" s="235"/>
      <c r="Q380" s="235"/>
      <c r="R380" s="235"/>
      <c r="S380" s="235"/>
      <c r="T380" s="236"/>
      <c r="AT380" s="237" t="s">
        <v>164</v>
      </c>
      <c r="AU380" s="237" t="s">
        <v>89</v>
      </c>
      <c r="AV380" s="13" t="s">
        <v>160</v>
      </c>
      <c r="AW380" s="13" t="s">
        <v>37</v>
      </c>
      <c r="AX380" s="13" t="s">
        <v>78</v>
      </c>
      <c r="AY380" s="237" t="s">
        <v>154</v>
      </c>
    </row>
    <row r="381" spans="2:65" s="1" customFormat="1" ht="22.5" customHeight="1">
      <c r="B381" s="41"/>
      <c r="C381" s="189" t="s">
        <v>430</v>
      </c>
      <c r="D381" s="189" t="s">
        <v>156</v>
      </c>
      <c r="E381" s="190" t="s">
        <v>431</v>
      </c>
      <c r="F381" s="191" t="s">
        <v>432</v>
      </c>
      <c r="G381" s="192" t="s">
        <v>87</v>
      </c>
      <c r="H381" s="193">
        <v>907</v>
      </c>
      <c r="I381" s="194"/>
      <c r="J381" s="195">
        <f>ROUND(I381*H381,2)</f>
        <v>0</v>
      </c>
      <c r="K381" s="191" t="s">
        <v>159</v>
      </c>
      <c r="L381" s="61"/>
      <c r="M381" s="196" t="s">
        <v>21</v>
      </c>
      <c r="N381" s="197" t="s">
        <v>44</v>
      </c>
      <c r="O381" s="42"/>
      <c r="P381" s="198">
        <f>O381*H381</f>
        <v>0</v>
      </c>
      <c r="Q381" s="198">
        <v>0</v>
      </c>
      <c r="R381" s="198">
        <f>Q381*H381</f>
        <v>0</v>
      </c>
      <c r="S381" s="198">
        <v>0</v>
      </c>
      <c r="T381" s="199">
        <f>S381*H381</f>
        <v>0</v>
      </c>
      <c r="AR381" s="24" t="s">
        <v>160</v>
      </c>
      <c r="AT381" s="24" t="s">
        <v>156</v>
      </c>
      <c r="AU381" s="24" t="s">
        <v>89</v>
      </c>
      <c r="AY381" s="24" t="s">
        <v>154</v>
      </c>
      <c r="BE381" s="200">
        <f>IF(N381="základní",J381,0)</f>
        <v>0</v>
      </c>
      <c r="BF381" s="200">
        <f>IF(N381="snížená",J381,0)</f>
        <v>0</v>
      </c>
      <c r="BG381" s="200">
        <f>IF(N381="zákl. přenesená",J381,0)</f>
        <v>0</v>
      </c>
      <c r="BH381" s="200">
        <f>IF(N381="sníž. přenesená",J381,0)</f>
        <v>0</v>
      </c>
      <c r="BI381" s="200">
        <f>IF(N381="nulová",J381,0)</f>
        <v>0</v>
      </c>
      <c r="BJ381" s="24" t="s">
        <v>78</v>
      </c>
      <c r="BK381" s="200">
        <f>ROUND(I381*H381,2)</f>
        <v>0</v>
      </c>
      <c r="BL381" s="24" t="s">
        <v>160</v>
      </c>
      <c r="BM381" s="24" t="s">
        <v>433</v>
      </c>
    </row>
    <row r="382" spans="2:65" s="14" customFormat="1" ht="13.5">
      <c r="B382" s="243"/>
      <c r="C382" s="244"/>
      <c r="D382" s="201" t="s">
        <v>164</v>
      </c>
      <c r="E382" s="245" t="s">
        <v>21</v>
      </c>
      <c r="F382" s="246" t="s">
        <v>434</v>
      </c>
      <c r="G382" s="244"/>
      <c r="H382" s="247" t="s">
        <v>21</v>
      </c>
      <c r="I382" s="248"/>
      <c r="J382" s="244"/>
      <c r="K382" s="244"/>
      <c r="L382" s="249"/>
      <c r="M382" s="250"/>
      <c r="N382" s="251"/>
      <c r="O382" s="251"/>
      <c r="P382" s="251"/>
      <c r="Q382" s="251"/>
      <c r="R382" s="251"/>
      <c r="S382" s="251"/>
      <c r="T382" s="252"/>
      <c r="AT382" s="253" t="s">
        <v>164</v>
      </c>
      <c r="AU382" s="253" t="s">
        <v>89</v>
      </c>
      <c r="AV382" s="14" t="s">
        <v>78</v>
      </c>
      <c r="AW382" s="14" t="s">
        <v>37</v>
      </c>
      <c r="AX382" s="14" t="s">
        <v>73</v>
      </c>
      <c r="AY382" s="253" t="s">
        <v>154</v>
      </c>
    </row>
    <row r="383" spans="2:65" s="11" customFormat="1" ht="13.5">
      <c r="B383" s="204"/>
      <c r="C383" s="205"/>
      <c r="D383" s="201" t="s">
        <v>164</v>
      </c>
      <c r="E383" s="206" t="s">
        <v>21</v>
      </c>
      <c r="F383" s="207" t="s">
        <v>327</v>
      </c>
      <c r="G383" s="205"/>
      <c r="H383" s="208">
        <v>595</v>
      </c>
      <c r="I383" s="209"/>
      <c r="J383" s="205"/>
      <c r="K383" s="205"/>
      <c r="L383" s="210"/>
      <c r="M383" s="211"/>
      <c r="N383" s="212"/>
      <c r="O383" s="212"/>
      <c r="P383" s="212"/>
      <c r="Q383" s="212"/>
      <c r="R383" s="212"/>
      <c r="S383" s="212"/>
      <c r="T383" s="213"/>
      <c r="AT383" s="214" t="s">
        <v>164</v>
      </c>
      <c r="AU383" s="214" t="s">
        <v>89</v>
      </c>
      <c r="AV383" s="11" t="s">
        <v>89</v>
      </c>
      <c r="AW383" s="11" t="s">
        <v>37</v>
      </c>
      <c r="AX383" s="11" t="s">
        <v>73</v>
      </c>
      <c r="AY383" s="214" t="s">
        <v>154</v>
      </c>
    </row>
    <row r="384" spans="2:65" s="11" customFormat="1" ht="13.5">
      <c r="B384" s="204"/>
      <c r="C384" s="205"/>
      <c r="D384" s="201" t="s">
        <v>164</v>
      </c>
      <c r="E384" s="206" t="s">
        <v>21</v>
      </c>
      <c r="F384" s="207" t="s">
        <v>329</v>
      </c>
      <c r="G384" s="205"/>
      <c r="H384" s="208">
        <v>312</v>
      </c>
      <c r="I384" s="209"/>
      <c r="J384" s="205"/>
      <c r="K384" s="205"/>
      <c r="L384" s="210"/>
      <c r="M384" s="211"/>
      <c r="N384" s="212"/>
      <c r="O384" s="212"/>
      <c r="P384" s="212"/>
      <c r="Q384" s="212"/>
      <c r="R384" s="212"/>
      <c r="S384" s="212"/>
      <c r="T384" s="213"/>
      <c r="AT384" s="214" t="s">
        <v>164</v>
      </c>
      <c r="AU384" s="214" t="s">
        <v>89</v>
      </c>
      <c r="AV384" s="11" t="s">
        <v>89</v>
      </c>
      <c r="AW384" s="11" t="s">
        <v>37</v>
      </c>
      <c r="AX384" s="11" t="s">
        <v>73</v>
      </c>
      <c r="AY384" s="214" t="s">
        <v>154</v>
      </c>
    </row>
    <row r="385" spans="2:65" s="13" customFormat="1" ht="13.5">
      <c r="B385" s="226"/>
      <c r="C385" s="227"/>
      <c r="D385" s="228" t="s">
        <v>164</v>
      </c>
      <c r="E385" s="229" t="s">
        <v>21</v>
      </c>
      <c r="F385" s="230" t="s">
        <v>168</v>
      </c>
      <c r="G385" s="227"/>
      <c r="H385" s="231">
        <v>907</v>
      </c>
      <c r="I385" s="232"/>
      <c r="J385" s="227"/>
      <c r="K385" s="227"/>
      <c r="L385" s="233"/>
      <c r="M385" s="234"/>
      <c r="N385" s="235"/>
      <c r="O385" s="235"/>
      <c r="P385" s="235"/>
      <c r="Q385" s="235"/>
      <c r="R385" s="235"/>
      <c r="S385" s="235"/>
      <c r="T385" s="236"/>
      <c r="AT385" s="237" t="s">
        <v>164</v>
      </c>
      <c r="AU385" s="237" t="s">
        <v>89</v>
      </c>
      <c r="AV385" s="13" t="s">
        <v>160</v>
      </c>
      <c r="AW385" s="13" t="s">
        <v>37</v>
      </c>
      <c r="AX385" s="13" t="s">
        <v>78</v>
      </c>
      <c r="AY385" s="237" t="s">
        <v>154</v>
      </c>
    </row>
    <row r="386" spans="2:65" s="1" customFormat="1" ht="31.5" customHeight="1">
      <c r="B386" s="41"/>
      <c r="C386" s="189" t="s">
        <v>435</v>
      </c>
      <c r="D386" s="189" t="s">
        <v>156</v>
      </c>
      <c r="E386" s="190" t="s">
        <v>436</v>
      </c>
      <c r="F386" s="191" t="s">
        <v>437</v>
      </c>
      <c r="G386" s="192" t="s">
        <v>87</v>
      </c>
      <c r="H386" s="193">
        <v>690.8</v>
      </c>
      <c r="I386" s="194"/>
      <c r="J386" s="195">
        <f>ROUND(I386*H386,2)</f>
        <v>0</v>
      </c>
      <c r="K386" s="191" t="s">
        <v>159</v>
      </c>
      <c r="L386" s="61"/>
      <c r="M386" s="196" t="s">
        <v>21</v>
      </c>
      <c r="N386" s="197" t="s">
        <v>44</v>
      </c>
      <c r="O386" s="42"/>
      <c r="P386" s="198">
        <f>O386*H386</f>
        <v>0</v>
      </c>
      <c r="Q386" s="198">
        <v>0.18776000000000001</v>
      </c>
      <c r="R386" s="198">
        <f>Q386*H386</f>
        <v>129.70460800000001</v>
      </c>
      <c r="S386" s="198">
        <v>0</v>
      </c>
      <c r="T386" s="199">
        <f>S386*H386</f>
        <v>0</v>
      </c>
      <c r="AR386" s="24" t="s">
        <v>160</v>
      </c>
      <c r="AT386" s="24" t="s">
        <v>156</v>
      </c>
      <c r="AU386" s="24" t="s">
        <v>89</v>
      </c>
      <c r="AY386" s="24" t="s">
        <v>154</v>
      </c>
      <c r="BE386" s="200">
        <f>IF(N386="základní",J386,0)</f>
        <v>0</v>
      </c>
      <c r="BF386" s="200">
        <f>IF(N386="snížená",J386,0)</f>
        <v>0</v>
      </c>
      <c r="BG386" s="200">
        <f>IF(N386="zákl. přenesená",J386,0)</f>
        <v>0</v>
      </c>
      <c r="BH386" s="200">
        <f>IF(N386="sníž. přenesená",J386,0)</f>
        <v>0</v>
      </c>
      <c r="BI386" s="200">
        <f>IF(N386="nulová",J386,0)</f>
        <v>0</v>
      </c>
      <c r="BJ386" s="24" t="s">
        <v>78</v>
      </c>
      <c r="BK386" s="200">
        <f>ROUND(I386*H386,2)</f>
        <v>0</v>
      </c>
      <c r="BL386" s="24" t="s">
        <v>160</v>
      </c>
      <c r="BM386" s="24" t="s">
        <v>438</v>
      </c>
    </row>
    <row r="387" spans="2:65" s="1" customFormat="1" ht="67.5">
      <c r="B387" s="41"/>
      <c r="C387" s="63"/>
      <c r="D387" s="201" t="s">
        <v>162</v>
      </c>
      <c r="E387" s="63"/>
      <c r="F387" s="202" t="s">
        <v>439</v>
      </c>
      <c r="G387" s="63"/>
      <c r="H387" s="63"/>
      <c r="I387" s="159"/>
      <c r="J387" s="63"/>
      <c r="K387" s="63"/>
      <c r="L387" s="61"/>
      <c r="M387" s="203"/>
      <c r="N387" s="42"/>
      <c r="O387" s="42"/>
      <c r="P387" s="42"/>
      <c r="Q387" s="42"/>
      <c r="R387" s="42"/>
      <c r="S387" s="42"/>
      <c r="T387" s="78"/>
      <c r="AT387" s="24" t="s">
        <v>162</v>
      </c>
      <c r="AU387" s="24" t="s">
        <v>89</v>
      </c>
    </row>
    <row r="388" spans="2:65" s="14" customFormat="1" ht="13.5">
      <c r="B388" s="243"/>
      <c r="C388" s="244"/>
      <c r="D388" s="201" t="s">
        <v>164</v>
      </c>
      <c r="E388" s="245" t="s">
        <v>21</v>
      </c>
      <c r="F388" s="246" t="s">
        <v>440</v>
      </c>
      <c r="G388" s="244"/>
      <c r="H388" s="247" t="s">
        <v>21</v>
      </c>
      <c r="I388" s="248"/>
      <c r="J388" s="244"/>
      <c r="K388" s="244"/>
      <c r="L388" s="249"/>
      <c r="M388" s="250"/>
      <c r="N388" s="251"/>
      <c r="O388" s="251"/>
      <c r="P388" s="251"/>
      <c r="Q388" s="251"/>
      <c r="R388" s="251"/>
      <c r="S388" s="251"/>
      <c r="T388" s="252"/>
      <c r="AT388" s="253" t="s">
        <v>164</v>
      </c>
      <c r="AU388" s="253" t="s">
        <v>89</v>
      </c>
      <c r="AV388" s="14" t="s">
        <v>78</v>
      </c>
      <c r="AW388" s="14" t="s">
        <v>37</v>
      </c>
      <c r="AX388" s="14" t="s">
        <v>73</v>
      </c>
      <c r="AY388" s="253" t="s">
        <v>154</v>
      </c>
    </row>
    <row r="389" spans="2:65" s="11" customFormat="1" ht="13.5">
      <c r="B389" s="204"/>
      <c r="C389" s="205"/>
      <c r="D389" s="201" t="s">
        <v>164</v>
      </c>
      <c r="E389" s="206" t="s">
        <v>21</v>
      </c>
      <c r="F389" s="207" t="s">
        <v>441</v>
      </c>
      <c r="G389" s="205"/>
      <c r="H389" s="208">
        <v>252</v>
      </c>
      <c r="I389" s="209"/>
      <c r="J389" s="205"/>
      <c r="K389" s="205"/>
      <c r="L389" s="210"/>
      <c r="M389" s="211"/>
      <c r="N389" s="212"/>
      <c r="O389" s="212"/>
      <c r="P389" s="212"/>
      <c r="Q389" s="212"/>
      <c r="R389" s="212"/>
      <c r="S389" s="212"/>
      <c r="T389" s="213"/>
      <c r="AT389" s="214" t="s">
        <v>164</v>
      </c>
      <c r="AU389" s="214" t="s">
        <v>89</v>
      </c>
      <c r="AV389" s="11" t="s">
        <v>89</v>
      </c>
      <c r="AW389" s="11" t="s">
        <v>37</v>
      </c>
      <c r="AX389" s="11" t="s">
        <v>73</v>
      </c>
      <c r="AY389" s="214" t="s">
        <v>154</v>
      </c>
    </row>
    <row r="390" spans="2:65" s="11" customFormat="1" ht="13.5">
      <c r="B390" s="204"/>
      <c r="C390" s="205"/>
      <c r="D390" s="201" t="s">
        <v>164</v>
      </c>
      <c r="E390" s="206" t="s">
        <v>21</v>
      </c>
      <c r="F390" s="207" t="s">
        <v>442</v>
      </c>
      <c r="G390" s="205"/>
      <c r="H390" s="208">
        <v>345.6</v>
      </c>
      <c r="I390" s="209"/>
      <c r="J390" s="205"/>
      <c r="K390" s="205"/>
      <c r="L390" s="210"/>
      <c r="M390" s="211"/>
      <c r="N390" s="212"/>
      <c r="O390" s="212"/>
      <c r="P390" s="212"/>
      <c r="Q390" s="212"/>
      <c r="R390" s="212"/>
      <c r="S390" s="212"/>
      <c r="T390" s="213"/>
      <c r="AT390" s="214" t="s">
        <v>164</v>
      </c>
      <c r="AU390" s="214" t="s">
        <v>89</v>
      </c>
      <c r="AV390" s="11" t="s">
        <v>89</v>
      </c>
      <c r="AW390" s="11" t="s">
        <v>37</v>
      </c>
      <c r="AX390" s="11" t="s">
        <v>73</v>
      </c>
      <c r="AY390" s="214" t="s">
        <v>154</v>
      </c>
    </row>
    <row r="391" spans="2:65" s="11" customFormat="1" ht="13.5">
      <c r="B391" s="204"/>
      <c r="C391" s="205"/>
      <c r="D391" s="201" t="s">
        <v>164</v>
      </c>
      <c r="E391" s="206" t="s">
        <v>21</v>
      </c>
      <c r="F391" s="207" t="s">
        <v>443</v>
      </c>
      <c r="G391" s="205"/>
      <c r="H391" s="208">
        <v>93.2</v>
      </c>
      <c r="I391" s="209"/>
      <c r="J391" s="205"/>
      <c r="K391" s="205"/>
      <c r="L391" s="210"/>
      <c r="M391" s="211"/>
      <c r="N391" s="212"/>
      <c r="O391" s="212"/>
      <c r="P391" s="212"/>
      <c r="Q391" s="212"/>
      <c r="R391" s="212"/>
      <c r="S391" s="212"/>
      <c r="T391" s="213"/>
      <c r="AT391" s="214" t="s">
        <v>164</v>
      </c>
      <c r="AU391" s="214" t="s">
        <v>89</v>
      </c>
      <c r="AV391" s="11" t="s">
        <v>89</v>
      </c>
      <c r="AW391" s="11" t="s">
        <v>37</v>
      </c>
      <c r="AX391" s="11" t="s">
        <v>73</v>
      </c>
      <c r="AY391" s="214" t="s">
        <v>154</v>
      </c>
    </row>
    <row r="392" spans="2:65" s="13" customFormat="1" ht="13.5">
      <c r="B392" s="226"/>
      <c r="C392" s="227"/>
      <c r="D392" s="228" t="s">
        <v>164</v>
      </c>
      <c r="E392" s="229" t="s">
        <v>21</v>
      </c>
      <c r="F392" s="230" t="s">
        <v>168</v>
      </c>
      <c r="G392" s="227"/>
      <c r="H392" s="231">
        <v>690.8</v>
      </c>
      <c r="I392" s="232"/>
      <c r="J392" s="227"/>
      <c r="K392" s="227"/>
      <c r="L392" s="233"/>
      <c r="M392" s="234"/>
      <c r="N392" s="235"/>
      <c r="O392" s="235"/>
      <c r="P392" s="235"/>
      <c r="Q392" s="235"/>
      <c r="R392" s="235"/>
      <c r="S392" s="235"/>
      <c r="T392" s="236"/>
      <c r="AT392" s="237" t="s">
        <v>164</v>
      </c>
      <c r="AU392" s="237" t="s">
        <v>89</v>
      </c>
      <c r="AV392" s="13" t="s">
        <v>160</v>
      </c>
      <c r="AW392" s="13" t="s">
        <v>37</v>
      </c>
      <c r="AX392" s="13" t="s">
        <v>78</v>
      </c>
      <c r="AY392" s="237" t="s">
        <v>154</v>
      </c>
    </row>
    <row r="393" spans="2:65" s="1" customFormat="1" ht="22.5" customHeight="1">
      <c r="B393" s="41"/>
      <c r="C393" s="189" t="s">
        <v>344</v>
      </c>
      <c r="D393" s="189" t="s">
        <v>156</v>
      </c>
      <c r="E393" s="190" t="s">
        <v>444</v>
      </c>
      <c r="F393" s="191" t="s">
        <v>445</v>
      </c>
      <c r="G393" s="192" t="s">
        <v>92</v>
      </c>
      <c r="H393" s="193">
        <v>34.54</v>
      </c>
      <c r="I393" s="194"/>
      <c r="J393" s="195">
        <f>ROUND(I393*H393,2)</f>
        <v>0</v>
      </c>
      <c r="K393" s="191" t="s">
        <v>159</v>
      </c>
      <c r="L393" s="61"/>
      <c r="M393" s="196" t="s">
        <v>21</v>
      </c>
      <c r="N393" s="197" t="s">
        <v>44</v>
      </c>
      <c r="O393" s="42"/>
      <c r="P393" s="198">
        <f>O393*H393</f>
        <v>0</v>
      </c>
      <c r="Q393" s="198">
        <v>0</v>
      </c>
      <c r="R393" s="198">
        <f>Q393*H393</f>
        <v>0</v>
      </c>
      <c r="S393" s="198">
        <v>0</v>
      </c>
      <c r="T393" s="199">
        <f>S393*H393</f>
        <v>0</v>
      </c>
      <c r="AR393" s="24" t="s">
        <v>160</v>
      </c>
      <c r="AT393" s="24" t="s">
        <v>156</v>
      </c>
      <c r="AU393" s="24" t="s">
        <v>89</v>
      </c>
      <c r="AY393" s="24" t="s">
        <v>154</v>
      </c>
      <c r="BE393" s="200">
        <f>IF(N393="základní",J393,0)</f>
        <v>0</v>
      </c>
      <c r="BF393" s="200">
        <f>IF(N393="snížená",J393,0)</f>
        <v>0</v>
      </c>
      <c r="BG393" s="200">
        <f>IF(N393="zákl. přenesená",J393,0)</f>
        <v>0</v>
      </c>
      <c r="BH393" s="200">
        <f>IF(N393="sníž. přenesená",J393,0)</f>
        <v>0</v>
      </c>
      <c r="BI393" s="200">
        <f>IF(N393="nulová",J393,0)</f>
        <v>0</v>
      </c>
      <c r="BJ393" s="24" t="s">
        <v>78</v>
      </c>
      <c r="BK393" s="200">
        <f>ROUND(I393*H393,2)</f>
        <v>0</v>
      </c>
      <c r="BL393" s="24" t="s">
        <v>160</v>
      </c>
      <c r="BM393" s="24" t="s">
        <v>446</v>
      </c>
    </row>
    <row r="394" spans="2:65" s="1" customFormat="1" ht="54">
      <c r="B394" s="41"/>
      <c r="C394" s="63"/>
      <c r="D394" s="201" t="s">
        <v>162</v>
      </c>
      <c r="E394" s="63"/>
      <c r="F394" s="202" t="s">
        <v>447</v>
      </c>
      <c r="G394" s="63"/>
      <c r="H394" s="63"/>
      <c r="I394" s="159"/>
      <c r="J394" s="63"/>
      <c r="K394" s="63"/>
      <c r="L394" s="61"/>
      <c r="M394" s="203"/>
      <c r="N394" s="42"/>
      <c r="O394" s="42"/>
      <c r="P394" s="42"/>
      <c r="Q394" s="42"/>
      <c r="R394" s="42"/>
      <c r="S394" s="42"/>
      <c r="T394" s="78"/>
      <c r="AT394" s="24" t="s">
        <v>162</v>
      </c>
      <c r="AU394" s="24" t="s">
        <v>89</v>
      </c>
    </row>
    <row r="395" spans="2:65" s="14" customFormat="1" ht="13.5">
      <c r="B395" s="243"/>
      <c r="C395" s="244"/>
      <c r="D395" s="201" t="s">
        <v>164</v>
      </c>
      <c r="E395" s="245" t="s">
        <v>21</v>
      </c>
      <c r="F395" s="246" t="s">
        <v>448</v>
      </c>
      <c r="G395" s="244"/>
      <c r="H395" s="247" t="s">
        <v>21</v>
      </c>
      <c r="I395" s="248"/>
      <c r="J395" s="244"/>
      <c r="K395" s="244"/>
      <c r="L395" s="249"/>
      <c r="M395" s="250"/>
      <c r="N395" s="251"/>
      <c r="O395" s="251"/>
      <c r="P395" s="251"/>
      <c r="Q395" s="251"/>
      <c r="R395" s="251"/>
      <c r="S395" s="251"/>
      <c r="T395" s="252"/>
      <c r="AT395" s="253" t="s">
        <v>164</v>
      </c>
      <c r="AU395" s="253" t="s">
        <v>89</v>
      </c>
      <c r="AV395" s="14" t="s">
        <v>78</v>
      </c>
      <c r="AW395" s="14" t="s">
        <v>37</v>
      </c>
      <c r="AX395" s="14" t="s">
        <v>73</v>
      </c>
      <c r="AY395" s="253" t="s">
        <v>154</v>
      </c>
    </row>
    <row r="396" spans="2:65" s="11" customFormat="1" ht="13.5">
      <c r="B396" s="204"/>
      <c r="C396" s="205"/>
      <c r="D396" s="201" t="s">
        <v>164</v>
      </c>
      <c r="E396" s="206" t="s">
        <v>21</v>
      </c>
      <c r="F396" s="207" t="s">
        <v>449</v>
      </c>
      <c r="G396" s="205"/>
      <c r="H396" s="208">
        <v>12.6</v>
      </c>
      <c r="I396" s="209"/>
      <c r="J396" s="205"/>
      <c r="K396" s="205"/>
      <c r="L396" s="210"/>
      <c r="M396" s="211"/>
      <c r="N396" s="212"/>
      <c r="O396" s="212"/>
      <c r="P396" s="212"/>
      <c r="Q396" s="212"/>
      <c r="R396" s="212"/>
      <c r="S396" s="212"/>
      <c r="T396" s="213"/>
      <c r="AT396" s="214" t="s">
        <v>164</v>
      </c>
      <c r="AU396" s="214" t="s">
        <v>89</v>
      </c>
      <c r="AV396" s="11" t="s">
        <v>89</v>
      </c>
      <c r="AW396" s="11" t="s">
        <v>37</v>
      </c>
      <c r="AX396" s="11" t="s">
        <v>73</v>
      </c>
      <c r="AY396" s="214" t="s">
        <v>154</v>
      </c>
    </row>
    <row r="397" spans="2:65" s="11" customFormat="1" ht="13.5">
      <c r="B397" s="204"/>
      <c r="C397" s="205"/>
      <c r="D397" s="201" t="s">
        <v>164</v>
      </c>
      <c r="E397" s="206" t="s">
        <v>21</v>
      </c>
      <c r="F397" s="207" t="s">
        <v>450</v>
      </c>
      <c r="G397" s="205"/>
      <c r="H397" s="208">
        <v>17.28</v>
      </c>
      <c r="I397" s="209"/>
      <c r="J397" s="205"/>
      <c r="K397" s="205"/>
      <c r="L397" s="210"/>
      <c r="M397" s="211"/>
      <c r="N397" s="212"/>
      <c r="O397" s="212"/>
      <c r="P397" s="212"/>
      <c r="Q397" s="212"/>
      <c r="R397" s="212"/>
      <c r="S397" s="212"/>
      <c r="T397" s="213"/>
      <c r="AT397" s="214" t="s">
        <v>164</v>
      </c>
      <c r="AU397" s="214" t="s">
        <v>89</v>
      </c>
      <c r="AV397" s="11" t="s">
        <v>89</v>
      </c>
      <c r="AW397" s="11" t="s">
        <v>37</v>
      </c>
      <c r="AX397" s="11" t="s">
        <v>73</v>
      </c>
      <c r="AY397" s="214" t="s">
        <v>154</v>
      </c>
    </row>
    <row r="398" spans="2:65" s="11" customFormat="1" ht="13.5">
      <c r="B398" s="204"/>
      <c r="C398" s="205"/>
      <c r="D398" s="201" t="s">
        <v>164</v>
      </c>
      <c r="E398" s="206" t="s">
        <v>21</v>
      </c>
      <c r="F398" s="207" t="s">
        <v>451</v>
      </c>
      <c r="G398" s="205"/>
      <c r="H398" s="208">
        <v>4.66</v>
      </c>
      <c r="I398" s="209"/>
      <c r="J398" s="205"/>
      <c r="K398" s="205"/>
      <c r="L398" s="210"/>
      <c r="M398" s="211"/>
      <c r="N398" s="212"/>
      <c r="O398" s="212"/>
      <c r="P398" s="212"/>
      <c r="Q398" s="212"/>
      <c r="R398" s="212"/>
      <c r="S398" s="212"/>
      <c r="T398" s="213"/>
      <c r="AT398" s="214" t="s">
        <v>164</v>
      </c>
      <c r="AU398" s="214" t="s">
        <v>89</v>
      </c>
      <c r="AV398" s="11" t="s">
        <v>89</v>
      </c>
      <c r="AW398" s="11" t="s">
        <v>37</v>
      </c>
      <c r="AX398" s="11" t="s">
        <v>73</v>
      </c>
      <c r="AY398" s="214" t="s">
        <v>154</v>
      </c>
    </row>
    <row r="399" spans="2:65" s="13" customFormat="1" ht="13.5">
      <c r="B399" s="226"/>
      <c r="C399" s="227"/>
      <c r="D399" s="228" t="s">
        <v>164</v>
      </c>
      <c r="E399" s="229" t="s">
        <v>21</v>
      </c>
      <c r="F399" s="230" t="s">
        <v>168</v>
      </c>
      <c r="G399" s="227"/>
      <c r="H399" s="231">
        <v>34.54</v>
      </c>
      <c r="I399" s="232"/>
      <c r="J399" s="227"/>
      <c r="K399" s="227"/>
      <c r="L399" s="233"/>
      <c r="M399" s="234"/>
      <c r="N399" s="235"/>
      <c r="O399" s="235"/>
      <c r="P399" s="235"/>
      <c r="Q399" s="235"/>
      <c r="R399" s="235"/>
      <c r="S399" s="235"/>
      <c r="T399" s="236"/>
      <c r="AT399" s="237" t="s">
        <v>164</v>
      </c>
      <c r="AU399" s="237" t="s">
        <v>89</v>
      </c>
      <c r="AV399" s="13" t="s">
        <v>160</v>
      </c>
      <c r="AW399" s="13" t="s">
        <v>37</v>
      </c>
      <c r="AX399" s="13" t="s">
        <v>78</v>
      </c>
      <c r="AY399" s="237" t="s">
        <v>154</v>
      </c>
    </row>
    <row r="400" spans="2:65" s="1" customFormat="1" ht="31.5" customHeight="1">
      <c r="B400" s="41"/>
      <c r="C400" s="189" t="s">
        <v>452</v>
      </c>
      <c r="D400" s="189" t="s">
        <v>156</v>
      </c>
      <c r="E400" s="190" t="s">
        <v>453</v>
      </c>
      <c r="F400" s="191" t="s">
        <v>454</v>
      </c>
      <c r="G400" s="192" t="s">
        <v>87</v>
      </c>
      <c r="H400" s="193">
        <v>6648.95</v>
      </c>
      <c r="I400" s="194"/>
      <c r="J400" s="195">
        <f>ROUND(I400*H400,2)</f>
        <v>0</v>
      </c>
      <c r="K400" s="191" t="s">
        <v>455</v>
      </c>
      <c r="L400" s="61"/>
      <c r="M400" s="196" t="s">
        <v>21</v>
      </c>
      <c r="N400" s="197" t="s">
        <v>44</v>
      </c>
      <c r="O400" s="42"/>
      <c r="P400" s="198">
        <f>O400*H400</f>
        <v>0</v>
      </c>
      <c r="Q400" s="198">
        <v>0</v>
      </c>
      <c r="R400" s="198">
        <f>Q400*H400</f>
        <v>0</v>
      </c>
      <c r="S400" s="198">
        <v>0</v>
      </c>
      <c r="T400" s="199">
        <f>S400*H400</f>
        <v>0</v>
      </c>
      <c r="AR400" s="24" t="s">
        <v>160</v>
      </c>
      <c r="AT400" s="24" t="s">
        <v>156</v>
      </c>
      <c r="AU400" s="24" t="s">
        <v>89</v>
      </c>
      <c r="AY400" s="24" t="s">
        <v>154</v>
      </c>
      <c r="BE400" s="200">
        <f>IF(N400="základní",J400,0)</f>
        <v>0</v>
      </c>
      <c r="BF400" s="200">
        <f>IF(N400="snížená",J400,0)</f>
        <v>0</v>
      </c>
      <c r="BG400" s="200">
        <f>IF(N400="zákl. přenesená",J400,0)</f>
        <v>0</v>
      </c>
      <c r="BH400" s="200">
        <f>IF(N400="sníž. přenesená",J400,0)</f>
        <v>0</v>
      </c>
      <c r="BI400" s="200">
        <f>IF(N400="nulová",J400,0)</f>
        <v>0</v>
      </c>
      <c r="BJ400" s="24" t="s">
        <v>78</v>
      </c>
      <c r="BK400" s="200">
        <f>ROUND(I400*H400,2)</f>
        <v>0</v>
      </c>
      <c r="BL400" s="24" t="s">
        <v>160</v>
      </c>
      <c r="BM400" s="24" t="s">
        <v>456</v>
      </c>
    </row>
    <row r="401" spans="2:65" s="14" customFormat="1" ht="13.5">
      <c r="B401" s="243"/>
      <c r="C401" s="244"/>
      <c r="D401" s="201" t="s">
        <v>164</v>
      </c>
      <c r="E401" s="245" t="s">
        <v>21</v>
      </c>
      <c r="F401" s="246" t="s">
        <v>457</v>
      </c>
      <c r="G401" s="244"/>
      <c r="H401" s="247" t="s">
        <v>21</v>
      </c>
      <c r="I401" s="248"/>
      <c r="J401" s="244"/>
      <c r="K401" s="244"/>
      <c r="L401" s="249"/>
      <c r="M401" s="250"/>
      <c r="N401" s="251"/>
      <c r="O401" s="251"/>
      <c r="P401" s="251"/>
      <c r="Q401" s="251"/>
      <c r="R401" s="251"/>
      <c r="S401" s="251"/>
      <c r="T401" s="252"/>
      <c r="AT401" s="253" t="s">
        <v>164</v>
      </c>
      <c r="AU401" s="253" t="s">
        <v>89</v>
      </c>
      <c r="AV401" s="14" t="s">
        <v>78</v>
      </c>
      <c r="AW401" s="14" t="s">
        <v>37</v>
      </c>
      <c r="AX401" s="14" t="s">
        <v>73</v>
      </c>
      <c r="AY401" s="253" t="s">
        <v>154</v>
      </c>
    </row>
    <row r="402" spans="2:65" s="11" customFormat="1" ht="13.5">
      <c r="B402" s="204"/>
      <c r="C402" s="205"/>
      <c r="D402" s="201" t="s">
        <v>164</v>
      </c>
      <c r="E402" s="206" t="s">
        <v>21</v>
      </c>
      <c r="F402" s="207" t="s">
        <v>458</v>
      </c>
      <c r="G402" s="205"/>
      <c r="H402" s="208">
        <v>2425.5</v>
      </c>
      <c r="I402" s="209"/>
      <c r="J402" s="205"/>
      <c r="K402" s="205"/>
      <c r="L402" s="210"/>
      <c r="M402" s="211"/>
      <c r="N402" s="212"/>
      <c r="O402" s="212"/>
      <c r="P402" s="212"/>
      <c r="Q402" s="212"/>
      <c r="R402" s="212"/>
      <c r="S402" s="212"/>
      <c r="T402" s="213"/>
      <c r="AT402" s="214" t="s">
        <v>164</v>
      </c>
      <c r="AU402" s="214" t="s">
        <v>89</v>
      </c>
      <c r="AV402" s="11" t="s">
        <v>89</v>
      </c>
      <c r="AW402" s="11" t="s">
        <v>37</v>
      </c>
      <c r="AX402" s="11" t="s">
        <v>73</v>
      </c>
      <c r="AY402" s="214" t="s">
        <v>154</v>
      </c>
    </row>
    <row r="403" spans="2:65" s="11" customFormat="1" ht="13.5">
      <c r="B403" s="204"/>
      <c r="C403" s="205"/>
      <c r="D403" s="201" t="s">
        <v>164</v>
      </c>
      <c r="E403" s="206" t="s">
        <v>21</v>
      </c>
      <c r="F403" s="207" t="s">
        <v>459</v>
      </c>
      <c r="G403" s="205"/>
      <c r="H403" s="208">
        <v>1366.75</v>
      </c>
      <c r="I403" s="209"/>
      <c r="J403" s="205"/>
      <c r="K403" s="205"/>
      <c r="L403" s="210"/>
      <c r="M403" s="211"/>
      <c r="N403" s="212"/>
      <c r="O403" s="212"/>
      <c r="P403" s="212"/>
      <c r="Q403" s="212"/>
      <c r="R403" s="212"/>
      <c r="S403" s="212"/>
      <c r="T403" s="213"/>
      <c r="AT403" s="214" t="s">
        <v>164</v>
      </c>
      <c r="AU403" s="214" t="s">
        <v>89</v>
      </c>
      <c r="AV403" s="11" t="s">
        <v>89</v>
      </c>
      <c r="AW403" s="11" t="s">
        <v>37</v>
      </c>
      <c r="AX403" s="11" t="s">
        <v>73</v>
      </c>
      <c r="AY403" s="214" t="s">
        <v>154</v>
      </c>
    </row>
    <row r="404" spans="2:65" s="11" customFormat="1" ht="13.5">
      <c r="B404" s="204"/>
      <c r="C404" s="205"/>
      <c r="D404" s="201" t="s">
        <v>164</v>
      </c>
      <c r="E404" s="206" t="s">
        <v>21</v>
      </c>
      <c r="F404" s="207" t="s">
        <v>460</v>
      </c>
      <c r="G404" s="205"/>
      <c r="H404" s="208">
        <v>1959.65</v>
      </c>
      <c r="I404" s="209"/>
      <c r="J404" s="205"/>
      <c r="K404" s="205"/>
      <c r="L404" s="210"/>
      <c r="M404" s="211"/>
      <c r="N404" s="212"/>
      <c r="O404" s="212"/>
      <c r="P404" s="212"/>
      <c r="Q404" s="212"/>
      <c r="R404" s="212"/>
      <c r="S404" s="212"/>
      <c r="T404" s="213"/>
      <c r="AT404" s="214" t="s">
        <v>164</v>
      </c>
      <c r="AU404" s="214" t="s">
        <v>89</v>
      </c>
      <c r="AV404" s="11" t="s">
        <v>89</v>
      </c>
      <c r="AW404" s="11" t="s">
        <v>37</v>
      </c>
      <c r="AX404" s="11" t="s">
        <v>73</v>
      </c>
      <c r="AY404" s="214" t="s">
        <v>154</v>
      </c>
    </row>
    <row r="405" spans="2:65" s="11" customFormat="1" ht="13.5">
      <c r="B405" s="204"/>
      <c r="C405" s="205"/>
      <c r="D405" s="201" t="s">
        <v>164</v>
      </c>
      <c r="E405" s="206" t="s">
        <v>21</v>
      </c>
      <c r="F405" s="207" t="s">
        <v>461</v>
      </c>
      <c r="G405" s="205"/>
      <c r="H405" s="208">
        <v>897.05</v>
      </c>
      <c r="I405" s="209"/>
      <c r="J405" s="205"/>
      <c r="K405" s="205"/>
      <c r="L405" s="210"/>
      <c r="M405" s="211"/>
      <c r="N405" s="212"/>
      <c r="O405" s="212"/>
      <c r="P405" s="212"/>
      <c r="Q405" s="212"/>
      <c r="R405" s="212"/>
      <c r="S405" s="212"/>
      <c r="T405" s="213"/>
      <c r="AT405" s="214" t="s">
        <v>164</v>
      </c>
      <c r="AU405" s="214" t="s">
        <v>89</v>
      </c>
      <c r="AV405" s="11" t="s">
        <v>89</v>
      </c>
      <c r="AW405" s="11" t="s">
        <v>37</v>
      </c>
      <c r="AX405" s="11" t="s">
        <v>73</v>
      </c>
      <c r="AY405" s="214" t="s">
        <v>154</v>
      </c>
    </row>
    <row r="406" spans="2:65" s="13" customFormat="1" ht="13.5">
      <c r="B406" s="226"/>
      <c r="C406" s="227"/>
      <c r="D406" s="228" t="s">
        <v>164</v>
      </c>
      <c r="E406" s="229" t="s">
        <v>21</v>
      </c>
      <c r="F406" s="230" t="s">
        <v>168</v>
      </c>
      <c r="G406" s="227"/>
      <c r="H406" s="231">
        <v>6648.95</v>
      </c>
      <c r="I406" s="232"/>
      <c r="J406" s="227"/>
      <c r="K406" s="227"/>
      <c r="L406" s="233"/>
      <c r="M406" s="234"/>
      <c r="N406" s="235"/>
      <c r="O406" s="235"/>
      <c r="P406" s="235"/>
      <c r="Q406" s="235"/>
      <c r="R406" s="235"/>
      <c r="S406" s="235"/>
      <c r="T406" s="236"/>
      <c r="AT406" s="237" t="s">
        <v>164</v>
      </c>
      <c r="AU406" s="237" t="s">
        <v>89</v>
      </c>
      <c r="AV406" s="13" t="s">
        <v>160</v>
      </c>
      <c r="AW406" s="13" t="s">
        <v>37</v>
      </c>
      <c r="AX406" s="13" t="s">
        <v>78</v>
      </c>
      <c r="AY406" s="237" t="s">
        <v>154</v>
      </c>
    </row>
    <row r="407" spans="2:65" s="1" customFormat="1" ht="31.5" customHeight="1">
      <c r="B407" s="41"/>
      <c r="C407" s="189" t="s">
        <v>462</v>
      </c>
      <c r="D407" s="189" t="s">
        <v>156</v>
      </c>
      <c r="E407" s="190" t="s">
        <v>463</v>
      </c>
      <c r="F407" s="191" t="s">
        <v>464</v>
      </c>
      <c r="G407" s="192" t="s">
        <v>87</v>
      </c>
      <c r="H407" s="193">
        <v>6648.95</v>
      </c>
      <c r="I407" s="194"/>
      <c r="J407" s="195">
        <f>ROUND(I407*H407,2)</f>
        <v>0</v>
      </c>
      <c r="K407" s="191" t="s">
        <v>455</v>
      </c>
      <c r="L407" s="61"/>
      <c r="M407" s="196" t="s">
        <v>21</v>
      </c>
      <c r="N407" s="197" t="s">
        <v>44</v>
      </c>
      <c r="O407" s="42"/>
      <c r="P407" s="198">
        <f>O407*H407</f>
        <v>0</v>
      </c>
      <c r="Q407" s="198">
        <v>0</v>
      </c>
      <c r="R407" s="198">
        <f>Q407*H407</f>
        <v>0</v>
      </c>
      <c r="S407" s="198">
        <v>0</v>
      </c>
      <c r="T407" s="199">
        <f>S407*H407</f>
        <v>0</v>
      </c>
      <c r="AR407" s="24" t="s">
        <v>160</v>
      </c>
      <c r="AT407" s="24" t="s">
        <v>156</v>
      </c>
      <c r="AU407" s="24" t="s">
        <v>89</v>
      </c>
      <c r="AY407" s="24" t="s">
        <v>154</v>
      </c>
      <c r="BE407" s="200">
        <f>IF(N407="základní",J407,0)</f>
        <v>0</v>
      </c>
      <c r="BF407" s="200">
        <f>IF(N407="snížená",J407,0)</f>
        <v>0</v>
      </c>
      <c r="BG407" s="200">
        <f>IF(N407="zákl. přenesená",J407,0)</f>
        <v>0</v>
      </c>
      <c r="BH407" s="200">
        <f>IF(N407="sníž. přenesená",J407,0)</f>
        <v>0</v>
      </c>
      <c r="BI407" s="200">
        <f>IF(N407="nulová",J407,0)</f>
        <v>0</v>
      </c>
      <c r="BJ407" s="24" t="s">
        <v>78</v>
      </c>
      <c r="BK407" s="200">
        <f>ROUND(I407*H407,2)</f>
        <v>0</v>
      </c>
      <c r="BL407" s="24" t="s">
        <v>160</v>
      </c>
      <c r="BM407" s="24" t="s">
        <v>465</v>
      </c>
    </row>
    <row r="408" spans="2:65" s="14" customFormat="1" ht="13.5">
      <c r="B408" s="243"/>
      <c r="C408" s="244"/>
      <c r="D408" s="201" t="s">
        <v>164</v>
      </c>
      <c r="E408" s="245" t="s">
        <v>21</v>
      </c>
      <c r="F408" s="246" t="s">
        <v>457</v>
      </c>
      <c r="G408" s="244"/>
      <c r="H408" s="247" t="s">
        <v>21</v>
      </c>
      <c r="I408" s="248"/>
      <c r="J408" s="244"/>
      <c r="K408" s="244"/>
      <c r="L408" s="249"/>
      <c r="M408" s="250"/>
      <c r="N408" s="251"/>
      <c r="O408" s="251"/>
      <c r="P408" s="251"/>
      <c r="Q408" s="251"/>
      <c r="R408" s="251"/>
      <c r="S408" s="251"/>
      <c r="T408" s="252"/>
      <c r="AT408" s="253" t="s">
        <v>164</v>
      </c>
      <c r="AU408" s="253" t="s">
        <v>89</v>
      </c>
      <c r="AV408" s="14" t="s">
        <v>78</v>
      </c>
      <c r="AW408" s="14" t="s">
        <v>37</v>
      </c>
      <c r="AX408" s="14" t="s">
        <v>73</v>
      </c>
      <c r="AY408" s="253" t="s">
        <v>154</v>
      </c>
    </row>
    <row r="409" spans="2:65" s="11" customFormat="1" ht="13.5">
      <c r="B409" s="204"/>
      <c r="C409" s="205"/>
      <c r="D409" s="201" t="s">
        <v>164</v>
      </c>
      <c r="E409" s="206" t="s">
        <v>21</v>
      </c>
      <c r="F409" s="207" t="s">
        <v>458</v>
      </c>
      <c r="G409" s="205"/>
      <c r="H409" s="208">
        <v>2425.5</v>
      </c>
      <c r="I409" s="209"/>
      <c r="J409" s="205"/>
      <c r="K409" s="205"/>
      <c r="L409" s="210"/>
      <c r="M409" s="211"/>
      <c r="N409" s="212"/>
      <c r="O409" s="212"/>
      <c r="P409" s="212"/>
      <c r="Q409" s="212"/>
      <c r="R409" s="212"/>
      <c r="S409" s="212"/>
      <c r="T409" s="213"/>
      <c r="AT409" s="214" t="s">
        <v>164</v>
      </c>
      <c r="AU409" s="214" t="s">
        <v>89</v>
      </c>
      <c r="AV409" s="11" t="s">
        <v>89</v>
      </c>
      <c r="AW409" s="11" t="s">
        <v>37</v>
      </c>
      <c r="AX409" s="11" t="s">
        <v>73</v>
      </c>
      <c r="AY409" s="214" t="s">
        <v>154</v>
      </c>
    </row>
    <row r="410" spans="2:65" s="11" customFormat="1" ht="13.5">
      <c r="B410" s="204"/>
      <c r="C410" s="205"/>
      <c r="D410" s="201" t="s">
        <v>164</v>
      </c>
      <c r="E410" s="206" t="s">
        <v>21</v>
      </c>
      <c r="F410" s="207" t="s">
        <v>459</v>
      </c>
      <c r="G410" s="205"/>
      <c r="H410" s="208">
        <v>1366.75</v>
      </c>
      <c r="I410" s="209"/>
      <c r="J410" s="205"/>
      <c r="K410" s="205"/>
      <c r="L410" s="210"/>
      <c r="M410" s="211"/>
      <c r="N410" s="212"/>
      <c r="O410" s="212"/>
      <c r="P410" s="212"/>
      <c r="Q410" s="212"/>
      <c r="R410" s="212"/>
      <c r="S410" s="212"/>
      <c r="T410" s="213"/>
      <c r="AT410" s="214" t="s">
        <v>164</v>
      </c>
      <c r="AU410" s="214" t="s">
        <v>89</v>
      </c>
      <c r="AV410" s="11" t="s">
        <v>89</v>
      </c>
      <c r="AW410" s="11" t="s">
        <v>37</v>
      </c>
      <c r="AX410" s="11" t="s">
        <v>73</v>
      </c>
      <c r="AY410" s="214" t="s">
        <v>154</v>
      </c>
    </row>
    <row r="411" spans="2:65" s="11" customFormat="1" ht="13.5">
      <c r="B411" s="204"/>
      <c r="C411" s="205"/>
      <c r="D411" s="201" t="s">
        <v>164</v>
      </c>
      <c r="E411" s="206" t="s">
        <v>21</v>
      </c>
      <c r="F411" s="207" t="s">
        <v>460</v>
      </c>
      <c r="G411" s="205"/>
      <c r="H411" s="208">
        <v>1959.65</v>
      </c>
      <c r="I411" s="209"/>
      <c r="J411" s="205"/>
      <c r="K411" s="205"/>
      <c r="L411" s="210"/>
      <c r="M411" s="211"/>
      <c r="N411" s="212"/>
      <c r="O411" s="212"/>
      <c r="P411" s="212"/>
      <c r="Q411" s="212"/>
      <c r="R411" s="212"/>
      <c r="S411" s="212"/>
      <c r="T411" s="213"/>
      <c r="AT411" s="214" t="s">
        <v>164</v>
      </c>
      <c r="AU411" s="214" t="s">
        <v>89</v>
      </c>
      <c r="AV411" s="11" t="s">
        <v>89</v>
      </c>
      <c r="AW411" s="11" t="s">
        <v>37</v>
      </c>
      <c r="AX411" s="11" t="s">
        <v>73</v>
      </c>
      <c r="AY411" s="214" t="s">
        <v>154</v>
      </c>
    </row>
    <row r="412" spans="2:65" s="11" customFormat="1" ht="13.5">
      <c r="B412" s="204"/>
      <c r="C412" s="205"/>
      <c r="D412" s="201" t="s">
        <v>164</v>
      </c>
      <c r="E412" s="206" t="s">
        <v>21</v>
      </c>
      <c r="F412" s="207" t="s">
        <v>461</v>
      </c>
      <c r="G412" s="205"/>
      <c r="H412" s="208">
        <v>897.05</v>
      </c>
      <c r="I412" s="209"/>
      <c r="J412" s="205"/>
      <c r="K412" s="205"/>
      <c r="L412" s="210"/>
      <c r="M412" s="211"/>
      <c r="N412" s="212"/>
      <c r="O412" s="212"/>
      <c r="P412" s="212"/>
      <c r="Q412" s="212"/>
      <c r="R412" s="212"/>
      <c r="S412" s="212"/>
      <c r="T412" s="213"/>
      <c r="AT412" s="214" t="s">
        <v>164</v>
      </c>
      <c r="AU412" s="214" t="s">
        <v>89</v>
      </c>
      <c r="AV412" s="11" t="s">
        <v>89</v>
      </c>
      <c r="AW412" s="11" t="s">
        <v>37</v>
      </c>
      <c r="AX412" s="11" t="s">
        <v>73</v>
      </c>
      <c r="AY412" s="214" t="s">
        <v>154</v>
      </c>
    </row>
    <row r="413" spans="2:65" s="13" customFormat="1" ht="13.5">
      <c r="B413" s="226"/>
      <c r="C413" s="227"/>
      <c r="D413" s="228" t="s">
        <v>164</v>
      </c>
      <c r="E413" s="229" t="s">
        <v>21</v>
      </c>
      <c r="F413" s="230" t="s">
        <v>168</v>
      </c>
      <c r="G413" s="227"/>
      <c r="H413" s="231">
        <v>6648.95</v>
      </c>
      <c r="I413" s="232"/>
      <c r="J413" s="227"/>
      <c r="K413" s="227"/>
      <c r="L413" s="233"/>
      <c r="M413" s="234"/>
      <c r="N413" s="235"/>
      <c r="O413" s="235"/>
      <c r="P413" s="235"/>
      <c r="Q413" s="235"/>
      <c r="R413" s="235"/>
      <c r="S413" s="235"/>
      <c r="T413" s="236"/>
      <c r="AT413" s="237" t="s">
        <v>164</v>
      </c>
      <c r="AU413" s="237" t="s">
        <v>89</v>
      </c>
      <c r="AV413" s="13" t="s">
        <v>160</v>
      </c>
      <c r="AW413" s="13" t="s">
        <v>37</v>
      </c>
      <c r="AX413" s="13" t="s">
        <v>78</v>
      </c>
      <c r="AY413" s="237" t="s">
        <v>154</v>
      </c>
    </row>
    <row r="414" spans="2:65" s="1" customFormat="1" ht="31.5" customHeight="1">
      <c r="B414" s="41"/>
      <c r="C414" s="189" t="s">
        <v>466</v>
      </c>
      <c r="D414" s="189" t="s">
        <v>156</v>
      </c>
      <c r="E414" s="190" t="s">
        <v>467</v>
      </c>
      <c r="F414" s="191" t="s">
        <v>468</v>
      </c>
      <c r="G414" s="192" t="s">
        <v>87</v>
      </c>
      <c r="H414" s="193">
        <v>6044.5</v>
      </c>
      <c r="I414" s="194"/>
      <c r="J414" s="195">
        <f>ROUND(I414*H414,2)</f>
        <v>0</v>
      </c>
      <c r="K414" s="191" t="s">
        <v>159</v>
      </c>
      <c r="L414" s="61"/>
      <c r="M414" s="196" t="s">
        <v>21</v>
      </c>
      <c r="N414" s="197" t="s">
        <v>44</v>
      </c>
      <c r="O414" s="42"/>
      <c r="P414" s="198">
        <f>O414*H414</f>
        <v>0</v>
      </c>
      <c r="Q414" s="198">
        <v>0</v>
      </c>
      <c r="R414" s="198">
        <f>Q414*H414</f>
        <v>0</v>
      </c>
      <c r="S414" s="198">
        <v>0</v>
      </c>
      <c r="T414" s="199">
        <f>S414*H414</f>
        <v>0</v>
      </c>
      <c r="AR414" s="24" t="s">
        <v>160</v>
      </c>
      <c r="AT414" s="24" t="s">
        <v>156</v>
      </c>
      <c r="AU414" s="24" t="s">
        <v>89</v>
      </c>
      <c r="AY414" s="24" t="s">
        <v>154</v>
      </c>
      <c r="BE414" s="200">
        <f>IF(N414="základní",J414,0)</f>
        <v>0</v>
      </c>
      <c r="BF414" s="200">
        <f>IF(N414="snížená",J414,0)</f>
        <v>0</v>
      </c>
      <c r="BG414" s="200">
        <f>IF(N414="zákl. přenesená",J414,0)</f>
        <v>0</v>
      </c>
      <c r="BH414" s="200">
        <f>IF(N414="sníž. přenesená",J414,0)</f>
        <v>0</v>
      </c>
      <c r="BI414" s="200">
        <f>IF(N414="nulová",J414,0)</f>
        <v>0</v>
      </c>
      <c r="BJ414" s="24" t="s">
        <v>78</v>
      </c>
      <c r="BK414" s="200">
        <f>ROUND(I414*H414,2)</f>
        <v>0</v>
      </c>
      <c r="BL414" s="24" t="s">
        <v>160</v>
      </c>
      <c r="BM414" s="24" t="s">
        <v>469</v>
      </c>
    </row>
    <row r="415" spans="2:65" s="1" customFormat="1" ht="27">
      <c r="B415" s="41"/>
      <c r="C415" s="63"/>
      <c r="D415" s="201" t="s">
        <v>162</v>
      </c>
      <c r="E415" s="63"/>
      <c r="F415" s="202" t="s">
        <v>470</v>
      </c>
      <c r="G415" s="63"/>
      <c r="H415" s="63"/>
      <c r="I415" s="159"/>
      <c r="J415" s="63"/>
      <c r="K415" s="63"/>
      <c r="L415" s="61"/>
      <c r="M415" s="203"/>
      <c r="N415" s="42"/>
      <c r="O415" s="42"/>
      <c r="P415" s="42"/>
      <c r="Q415" s="42"/>
      <c r="R415" s="42"/>
      <c r="S415" s="42"/>
      <c r="T415" s="78"/>
      <c r="AT415" s="24" t="s">
        <v>162</v>
      </c>
      <c r="AU415" s="24" t="s">
        <v>89</v>
      </c>
    </row>
    <row r="416" spans="2:65" s="14" customFormat="1" ht="13.5">
      <c r="B416" s="243"/>
      <c r="C416" s="244"/>
      <c r="D416" s="201" t="s">
        <v>164</v>
      </c>
      <c r="E416" s="245" t="s">
        <v>21</v>
      </c>
      <c r="F416" s="246" t="s">
        <v>471</v>
      </c>
      <c r="G416" s="244"/>
      <c r="H416" s="247" t="s">
        <v>21</v>
      </c>
      <c r="I416" s="248"/>
      <c r="J416" s="244"/>
      <c r="K416" s="244"/>
      <c r="L416" s="249"/>
      <c r="M416" s="250"/>
      <c r="N416" s="251"/>
      <c r="O416" s="251"/>
      <c r="P416" s="251"/>
      <c r="Q416" s="251"/>
      <c r="R416" s="251"/>
      <c r="S416" s="251"/>
      <c r="T416" s="252"/>
      <c r="AT416" s="253" t="s">
        <v>164</v>
      </c>
      <c r="AU416" s="253" t="s">
        <v>89</v>
      </c>
      <c r="AV416" s="14" t="s">
        <v>78</v>
      </c>
      <c r="AW416" s="14" t="s">
        <v>37</v>
      </c>
      <c r="AX416" s="14" t="s">
        <v>73</v>
      </c>
      <c r="AY416" s="253" t="s">
        <v>154</v>
      </c>
    </row>
    <row r="417" spans="2:65" s="11" customFormat="1" ht="13.5">
      <c r="B417" s="204"/>
      <c r="C417" s="205"/>
      <c r="D417" s="201" t="s">
        <v>164</v>
      </c>
      <c r="E417" s="206" t="s">
        <v>21</v>
      </c>
      <c r="F417" s="207" t="s">
        <v>472</v>
      </c>
      <c r="G417" s="205"/>
      <c r="H417" s="208">
        <v>2205</v>
      </c>
      <c r="I417" s="209"/>
      <c r="J417" s="205"/>
      <c r="K417" s="205"/>
      <c r="L417" s="210"/>
      <c r="M417" s="211"/>
      <c r="N417" s="212"/>
      <c r="O417" s="212"/>
      <c r="P417" s="212"/>
      <c r="Q417" s="212"/>
      <c r="R417" s="212"/>
      <c r="S417" s="212"/>
      <c r="T417" s="213"/>
      <c r="AT417" s="214" t="s">
        <v>164</v>
      </c>
      <c r="AU417" s="214" t="s">
        <v>89</v>
      </c>
      <c r="AV417" s="11" t="s">
        <v>89</v>
      </c>
      <c r="AW417" s="11" t="s">
        <v>37</v>
      </c>
      <c r="AX417" s="11" t="s">
        <v>73</v>
      </c>
      <c r="AY417" s="214" t="s">
        <v>154</v>
      </c>
    </row>
    <row r="418" spans="2:65" s="11" customFormat="1" ht="13.5">
      <c r="B418" s="204"/>
      <c r="C418" s="205"/>
      <c r="D418" s="201" t="s">
        <v>164</v>
      </c>
      <c r="E418" s="206" t="s">
        <v>21</v>
      </c>
      <c r="F418" s="207" t="s">
        <v>473</v>
      </c>
      <c r="G418" s="205"/>
      <c r="H418" s="208">
        <v>1242.5</v>
      </c>
      <c r="I418" s="209"/>
      <c r="J418" s="205"/>
      <c r="K418" s="205"/>
      <c r="L418" s="210"/>
      <c r="M418" s="211"/>
      <c r="N418" s="212"/>
      <c r="O418" s="212"/>
      <c r="P418" s="212"/>
      <c r="Q418" s="212"/>
      <c r="R418" s="212"/>
      <c r="S418" s="212"/>
      <c r="T418" s="213"/>
      <c r="AT418" s="214" t="s">
        <v>164</v>
      </c>
      <c r="AU418" s="214" t="s">
        <v>89</v>
      </c>
      <c r="AV418" s="11" t="s">
        <v>89</v>
      </c>
      <c r="AW418" s="11" t="s">
        <v>37</v>
      </c>
      <c r="AX418" s="11" t="s">
        <v>73</v>
      </c>
      <c r="AY418" s="214" t="s">
        <v>154</v>
      </c>
    </row>
    <row r="419" spans="2:65" s="11" customFormat="1" ht="13.5">
      <c r="B419" s="204"/>
      <c r="C419" s="205"/>
      <c r="D419" s="201" t="s">
        <v>164</v>
      </c>
      <c r="E419" s="206" t="s">
        <v>21</v>
      </c>
      <c r="F419" s="207" t="s">
        <v>474</v>
      </c>
      <c r="G419" s="205"/>
      <c r="H419" s="208">
        <v>1781.5</v>
      </c>
      <c r="I419" s="209"/>
      <c r="J419" s="205"/>
      <c r="K419" s="205"/>
      <c r="L419" s="210"/>
      <c r="M419" s="211"/>
      <c r="N419" s="212"/>
      <c r="O419" s="212"/>
      <c r="P419" s="212"/>
      <c r="Q419" s="212"/>
      <c r="R419" s="212"/>
      <c r="S419" s="212"/>
      <c r="T419" s="213"/>
      <c r="AT419" s="214" t="s">
        <v>164</v>
      </c>
      <c r="AU419" s="214" t="s">
        <v>89</v>
      </c>
      <c r="AV419" s="11" t="s">
        <v>89</v>
      </c>
      <c r="AW419" s="11" t="s">
        <v>37</v>
      </c>
      <c r="AX419" s="11" t="s">
        <v>73</v>
      </c>
      <c r="AY419" s="214" t="s">
        <v>154</v>
      </c>
    </row>
    <row r="420" spans="2:65" s="11" customFormat="1" ht="13.5">
      <c r="B420" s="204"/>
      <c r="C420" s="205"/>
      <c r="D420" s="201" t="s">
        <v>164</v>
      </c>
      <c r="E420" s="206" t="s">
        <v>21</v>
      </c>
      <c r="F420" s="207" t="s">
        <v>475</v>
      </c>
      <c r="G420" s="205"/>
      <c r="H420" s="208">
        <v>815.5</v>
      </c>
      <c r="I420" s="209"/>
      <c r="J420" s="205"/>
      <c r="K420" s="205"/>
      <c r="L420" s="210"/>
      <c r="M420" s="211"/>
      <c r="N420" s="212"/>
      <c r="O420" s="212"/>
      <c r="P420" s="212"/>
      <c r="Q420" s="212"/>
      <c r="R420" s="212"/>
      <c r="S420" s="212"/>
      <c r="T420" s="213"/>
      <c r="AT420" s="214" t="s">
        <v>164</v>
      </c>
      <c r="AU420" s="214" t="s">
        <v>89</v>
      </c>
      <c r="AV420" s="11" t="s">
        <v>89</v>
      </c>
      <c r="AW420" s="11" t="s">
        <v>37</v>
      </c>
      <c r="AX420" s="11" t="s">
        <v>73</v>
      </c>
      <c r="AY420" s="214" t="s">
        <v>154</v>
      </c>
    </row>
    <row r="421" spans="2:65" s="13" customFormat="1" ht="13.5">
      <c r="B421" s="226"/>
      <c r="C421" s="227"/>
      <c r="D421" s="228" t="s">
        <v>164</v>
      </c>
      <c r="E421" s="229" t="s">
        <v>21</v>
      </c>
      <c r="F421" s="230" t="s">
        <v>168</v>
      </c>
      <c r="G421" s="227"/>
      <c r="H421" s="231">
        <v>6044.5</v>
      </c>
      <c r="I421" s="232"/>
      <c r="J421" s="227"/>
      <c r="K421" s="227"/>
      <c r="L421" s="233"/>
      <c r="M421" s="234"/>
      <c r="N421" s="235"/>
      <c r="O421" s="235"/>
      <c r="P421" s="235"/>
      <c r="Q421" s="235"/>
      <c r="R421" s="235"/>
      <c r="S421" s="235"/>
      <c r="T421" s="236"/>
      <c r="AT421" s="237" t="s">
        <v>164</v>
      </c>
      <c r="AU421" s="237" t="s">
        <v>89</v>
      </c>
      <c r="AV421" s="13" t="s">
        <v>160</v>
      </c>
      <c r="AW421" s="13" t="s">
        <v>37</v>
      </c>
      <c r="AX421" s="13" t="s">
        <v>78</v>
      </c>
      <c r="AY421" s="237" t="s">
        <v>154</v>
      </c>
    </row>
    <row r="422" spans="2:65" s="1" customFormat="1" ht="57" customHeight="1">
      <c r="B422" s="41"/>
      <c r="C422" s="189" t="s">
        <v>476</v>
      </c>
      <c r="D422" s="189" t="s">
        <v>156</v>
      </c>
      <c r="E422" s="190" t="s">
        <v>477</v>
      </c>
      <c r="F422" s="191" t="s">
        <v>478</v>
      </c>
      <c r="G422" s="192" t="s">
        <v>87</v>
      </c>
      <c r="H422" s="193">
        <v>7387.05</v>
      </c>
      <c r="I422" s="194"/>
      <c r="J422" s="195">
        <f>ROUND(I422*H422,2)</f>
        <v>0</v>
      </c>
      <c r="K422" s="191" t="s">
        <v>21</v>
      </c>
      <c r="L422" s="61"/>
      <c r="M422" s="196" t="s">
        <v>21</v>
      </c>
      <c r="N422" s="197" t="s">
        <v>44</v>
      </c>
      <c r="O422" s="42"/>
      <c r="P422" s="198">
        <f>O422*H422</f>
        <v>0</v>
      </c>
      <c r="Q422" s="198">
        <v>0.17726</v>
      </c>
      <c r="R422" s="198">
        <f>Q422*H422</f>
        <v>1309.4284830000001</v>
      </c>
      <c r="S422" s="198">
        <v>0</v>
      </c>
      <c r="T422" s="199">
        <f>S422*H422</f>
        <v>0</v>
      </c>
      <c r="AR422" s="24" t="s">
        <v>160</v>
      </c>
      <c r="AT422" s="24" t="s">
        <v>156</v>
      </c>
      <c r="AU422" s="24" t="s">
        <v>89</v>
      </c>
      <c r="AY422" s="24" t="s">
        <v>154</v>
      </c>
      <c r="BE422" s="200">
        <f>IF(N422="základní",J422,0)</f>
        <v>0</v>
      </c>
      <c r="BF422" s="200">
        <f>IF(N422="snížená",J422,0)</f>
        <v>0</v>
      </c>
      <c r="BG422" s="200">
        <f>IF(N422="zákl. přenesená",J422,0)</f>
        <v>0</v>
      </c>
      <c r="BH422" s="200">
        <f>IF(N422="sníž. přenesená",J422,0)</f>
        <v>0</v>
      </c>
      <c r="BI422" s="200">
        <f>IF(N422="nulová",J422,0)</f>
        <v>0</v>
      </c>
      <c r="BJ422" s="24" t="s">
        <v>78</v>
      </c>
      <c r="BK422" s="200">
        <f>ROUND(I422*H422,2)</f>
        <v>0</v>
      </c>
      <c r="BL422" s="24" t="s">
        <v>160</v>
      </c>
      <c r="BM422" s="24" t="s">
        <v>479</v>
      </c>
    </row>
    <row r="423" spans="2:65" s="11" customFormat="1" ht="13.5">
      <c r="B423" s="204"/>
      <c r="C423" s="205"/>
      <c r="D423" s="201" t="s">
        <v>164</v>
      </c>
      <c r="E423" s="206" t="s">
        <v>21</v>
      </c>
      <c r="F423" s="207" t="s">
        <v>480</v>
      </c>
      <c r="G423" s="205"/>
      <c r="H423" s="208">
        <v>7387.05</v>
      </c>
      <c r="I423" s="209"/>
      <c r="J423" s="205"/>
      <c r="K423" s="205"/>
      <c r="L423" s="210"/>
      <c r="M423" s="211"/>
      <c r="N423" s="212"/>
      <c r="O423" s="212"/>
      <c r="P423" s="212"/>
      <c r="Q423" s="212"/>
      <c r="R423" s="212"/>
      <c r="S423" s="212"/>
      <c r="T423" s="213"/>
      <c r="AT423" s="214" t="s">
        <v>164</v>
      </c>
      <c r="AU423" s="214" t="s">
        <v>89</v>
      </c>
      <c r="AV423" s="11" t="s">
        <v>89</v>
      </c>
      <c r="AW423" s="11" t="s">
        <v>37</v>
      </c>
      <c r="AX423" s="11" t="s">
        <v>73</v>
      </c>
      <c r="AY423" s="214" t="s">
        <v>154</v>
      </c>
    </row>
    <row r="424" spans="2:65" s="13" customFormat="1" ht="13.5">
      <c r="B424" s="226"/>
      <c r="C424" s="227"/>
      <c r="D424" s="201" t="s">
        <v>164</v>
      </c>
      <c r="E424" s="238" t="s">
        <v>21</v>
      </c>
      <c r="F424" s="239" t="s">
        <v>168</v>
      </c>
      <c r="G424" s="227"/>
      <c r="H424" s="240">
        <v>7387.05</v>
      </c>
      <c r="I424" s="232"/>
      <c r="J424" s="227"/>
      <c r="K424" s="227"/>
      <c r="L424" s="233"/>
      <c r="M424" s="234"/>
      <c r="N424" s="235"/>
      <c r="O424" s="235"/>
      <c r="P424" s="235"/>
      <c r="Q424" s="235"/>
      <c r="R424" s="235"/>
      <c r="S424" s="235"/>
      <c r="T424" s="236"/>
      <c r="AT424" s="237" t="s">
        <v>164</v>
      </c>
      <c r="AU424" s="237" t="s">
        <v>89</v>
      </c>
      <c r="AV424" s="13" t="s">
        <v>160</v>
      </c>
      <c r="AW424" s="13" t="s">
        <v>37</v>
      </c>
      <c r="AX424" s="13" t="s">
        <v>78</v>
      </c>
      <c r="AY424" s="237" t="s">
        <v>154</v>
      </c>
    </row>
    <row r="425" spans="2:65" s="10" customFormat="1" ht="29.85" customHeight="1">
      <c r="B425" s="172"/>
      <c r="C425" s="173"/>
      <c r="D425" s="186" t="s">
        <v>72</v>
      </c>
      <c r="E425" s="187" t="s">
        <v>222</v>
      </c>
      <c r="F425" s="187" t="s">
        <v>481</v>
      </c>
      <c r="G425" s="173"/>
      <c r="H425" s="173"/>
      <c r="I425" s="176"/>
      <c r="J425" s="188">
        <f>BK425</f>
        <v>0</v>
      </c>
      <c r="K425" s="173"/>
      <c r="L425" s="178"/>
      <c r="M425" s="179"/>
      <c r="N425" s="180"/>
      <c r="O425" s="180"/>
      <c r="P425" s="181">
        <f>SUM(P426:P585)</f>
        <v>0</v>
      </c>
      <c r="Q425" s="180"/>
      <c r="R425" s="181">
        <f>SUM(R426:R585)</f>
        <v>569.08340651632</v>
      </c>
      <c r="S425" s="180"/>
      <c r="T425" s="182">
        <f>SUM(T426:T585)</f>
        <v>731.86500000000001</v>
      </c>
      <c r="AR425" s="183" t="s">
        <v>78</v>
      </c>
      <c r="AT425" s="184" t="s">
        <v>72</v>
      </c>
      <c r="AU425" s="184" t="s">
        <v>78</v>
      </c>
      <c r="AY425" s="183" t="s">
        <v>154</v>
      </c>
      <c r="BK425" s="185">
        <f>SUM(BK426:BK585)</f>
        <v>0</v>
      </c>
    </row>
    <row r="426" spans="2:65" s="1" customFormat="1" ht="31.5" customHeight="1">
      <c r="B426" s="41"/>
      <c r="C426" s="189" t="s">
        <v>482</v>
      </c>
      <c r="D426" s="189" t="s">
        <v>156</v>
      </c>
      <c r="E426" s="190" t="s">
        <v>483</v>
      </c>
      <c r="F426" s="191" t="s">
        <v>484</v>
      </c>
      <c r="G426" s="192" t="s">
        <v>340</v>
      </c>
      <c r="H426" s="193">
        <v>10</v>
      </c>
      <c r="I426" s="194"/>
      <c r="J426" s="195">
        <f>ROUND(I426*H426,2)</f>
        <v>0</v>
      </c>
      <c r="K426" s="191" t="s">
        <v>159</v>
      </c>
      <c r="L426" s="61"/>
      <c r="M426" s="196" t="s">
        <v>21</v>
      </c>
      <c r="N426" s="197" t="s">
        <v>44</v>
      </c>
      <c r="O426" s="42"/>
      <c r="P426" s="198">
        <f>O426*H426</f>
        <v>0</v>
      </c>
      <c r="Q426" s="198">
        <v>7.005658135</v>
      </c>
      <c r="R426" s="198">
        <f>Q426*H426</f>
        <v>70.056581350000002</v>
      </c>
      <c r="S426" s="198">
        <v>0</v>
      </c>
      <c r="T426" s="199">
        <f>S426*H426</f>
        <v>0</v>
      </c>
      <c r="AR426" s="24" t="s">
        <v>160</v>
      </c>
      <c r="AT426" s="24" t="s">
        <v>156</v>
      </c>
      <c r="AU426" s="24" t="s">
        <v>89</v>
      </c>
      <c r="AY426" s="24" t="s">
        <v>154</v>
      </c>
      <c r="BE426" s="200">
        <f>IF(N426="základní",J426,0)</f>
        <v>0</v>
      </c>
      <c r="BF426" s="200">
        <f>IF(N426="snížená",J426,0)</f>
        <v>0</v>
      </c>
      <c r="BG426" s="200">
        <f>IF(N426="zákl. přenesená",J426,0)</f>
        <v>0</v>
      </c>
      <c r="BH426" s="200">
        <f>IF(N426="sníž. přenesená",J426,0)</f>
        <v>0</v>
      </c>
      <c r="BI426" s="200">
        <f>IF(N426="nulová",J426,0)</f>
        <v>0</v>
      </c>
      <c r="BJ426" s="24" t="s">
        <v>78</v>
      </c>
      <c r="BK426" s="200">
        <f>ROUND(I426*H426,2)</f>
        <v>0</v>
      </c>
      <c r="BL426" s="24" t="s">
        <v>160</v>
      </c>
      <c r="BM426" s="24" t="s">
        <v>485</v>
      </c>
    </row>
    <row r="427" spans="2:65" s="1" customFormat="1" ht="175.5">
      <c r="B427" s="41"/>
      <c r="C427" s="63"/>
      <c r="D427" s="201" t="s">
        <v>162</v>
      </c>
      <c r="E427" s="63"/>
      <c r="F427" s="202" t="s">
        <v>486</v>
      </c>
      <c r="G427" s="63"/>
      <c r="H427" s="63"/>
      <c r="I427" s="159"/>
      <c r="J427" s="63"/>
      <c r="K427" s="63"/>
      <c r="L427" s="61"/>
      <c r="M427" s="203"/>
      <c r="N427" s="42"/>
      <c r="O427" s="42"/>
      <c r="P427" s="42"/>
      <c r="Q427" s="42"/>
      <c r="R427" s="42"/>
      <c r="S427" s="42"/>
      <c r="T427" s="78"/>
      <c r="AT427" s="24" t="s">
        <v>162</v>
      </c>
      <c r="AU427" s="24" t="s">
        <v>89</v>
      </c>
    </row>
    <row r="428" spans="2:65" s="14" customFormat="1" ht="13.5">
      <c r="B428" s="243"/>
      <c r="C428" s="244"/>
      <c r="D428" s="201" t="s">
        <v>164</v>
      </c>
      <c r="E428" s="245" t="s">
        <v>21</v>
      </c>
      <c r="F428" s="246" t="s">
        <v>487</v>
      </c>
      <c r="G428" s="244"/>
      <c r="H428" s="247" t="s">
        <v>21</v>
      </c>
      <c r="I428" s="248"/>
      <c r="J428" s="244"/>
      <c r="K428" s="244"/>
      <c r="L428" s="249"/>
      <c r="M428" s="250"/>
      <c r="N428" s="251"/>
      <c r="O428" s="251"/>
      <c r="P428" s="251"/>
      <c r="Q428" s="251"/>
      <c r="R428" s="251"/>
      <c r="S428" s="251"/>
      <c r="T428" s="252"/>
      <c r="AT428" s="253" t="s">
        <v>164</v>
      </c>
      <c r="AU428" s="253" t="s">
        <v>89</v>
      </c>
      <c r="AV428" s="14" t="s">
        <v>78</v>
      </c>
      <c r="AW428" s="14" t="s">
        <v>37</v>
      </c>
      <c r="AX428" s="14" t="s">
        <v>73</v>
      </c>
      <c r="AY428" s="253" t="s">
        <v>154</v>
      </c>
    </row>
    <row r="429" spans="2:65" s="11" customFormat="1" ht="13.5">
      <c r="B429" s="204"/>
      <c r="C429" s="205"/>
      <c r="D429" s="201" t="s">
        <v>164</v>
      </c>
      <c r="E429" s="206" t="s">
        <v>21</v>
      </c>
      <c r="F429" s="207" t="s">
        <v>488</v>
      </c>
      <c r="G429" s="205"/>
      <c r="H429" s="208">
        <v>2</v>
      </c>
      <c r="I429" s="209"/>
      <c r="J429" s="205"/>
      <c r="K429" s="205"/>
      <c r="L429" s="210"/>
      <c r="M429" s="211"/>
      <c r="N429" s="212"/>
      <c r="O429" s="212"/>
      <c r="P429" s="212"/>
      <c r="Q429" s="212"/>
      <c r="R429" s="212"/>
      <c r="S429" s="212"/>
      <c r="T429" s="213"/>
      <c r="AT429" s="214" t="s">
        <v>164</v>
      </c>
      <c r="AU429" s="214" t="s">
        <v>89</v>
      </c>
      <c r="AV429" s="11" t="s">
        <v>89</v>
      </c>
      <c r="AW429" s="11" t="s">
        <v>37</v>
      </c>
      <c r="AX429" s="11" t="s">
        <v>73</v>
      </c>
      <c r="AY429" s="214" t="s">
        <v>154</v>
      </c>
    </row>
    <row r="430" spans="2:65" s="11" customFormat="1" ht="13.5">
      <c r="B430" s="204"/>
      <c r="C430" s="205"/>
      <c r="D430" s="201" t="s">
        <v>164</v>
      </c>
      <c r="E430" s="206" t="s">
        <v>21</v>
      </c>
      <c r="F430" s="207" t="s">
        <v>489</v>
      </c>
      <c r="G430" s="205"/>
      <c r="H430" s="208">
        <v>2</v>
      </c>
      <c r="I430" s="209"/>
      <c r="J430" s="205"/>
      <c r="K430" s="205"/>
      <c r="L430" s="210"/>
      <c r="M430" s="211"/>
      <c r="N430" s="212"/>
      <c r="O430" s="212"/>
      <c r="P430" s="212"/>
      <c r="Q430" s="212"/>
      <c r="R430" s="212"/>
      <c r="S430" s="212"/>
      <c r="T430" s="213"/>
      <c r="AT430" s="214" t="s">
        <v>164</v>
      </c>
      <c r="AU430" s="214" t="s">
        <v>89</v>
      </c>
      <c r="AV430" s="11" t="s">
        <v>89</v>
      </c>
      <c r="AW430" s="11" t="s">
        <v>37</v>
      </c>
      <c r="AX430" s="11" t="s">
        <v>73</v>
      </c>
      <c r="AY430" s="214" t="s">
        <v>154</v>
      </c>
    </row>
    <row r="431" spans="2:65" s="11" customFormat="1" ht="13.5">
      <c r="B431" s="204"/>
      <c r="C431" s="205"/>
      <c r="D431" s="201" t="s">
        <v>164</v>
      </c>
      <c r="E431" s="206" t="s">
        <v>21</v>
      </c>
      <c r="F431" s="207" t="s">
        <v>490</v>
      </c>
      <c r="G431" s="205"/>
      <c r="H431" s="208">
        <v>2</v>
      </c>
      <c r="I431" s="209"/>
      <c r="J431" s="205"/>
      <c r="K431" s="205"/>
      <c r="L431" s="210"/>
      <c r="M431" s="211"/>
      <c r="N431" s="212"/>
      <c r="O431" s="212"/>
      <c r="P431" s="212"/>
      <c r="Q431" s="212"/>
      <c r="R431" s="212"/>
      <c r="S431" s="212"/>
      <c r="T431" s="213"/>
      <c r="AT431" s="214" t="s">
        <v>164</v>
      </c>
      <c r="AU431" s="214" t="s">
        <v>89</v>
      </c>
      <c r="AV431" s="11" t="s">
        <v>89</v>
      </c>
      <c r="AW431" s="11" t="s">
        <v>37</v>
      </c>
      <c r="AX431" s="11" t="s">
        <v>73</v>
      </c>
      <c r="AY431" s="214" t="s">
        <v>154</v>
      </c>
    </row>
    <row r="432" spans="2:65" s="11" customFormat="1" ht="13.5">
      <c r="B432" s="204"/>
      <c r="C432" s="205"/>
      <c r="D432" s="201" t="s">
        <v>164</v>
      </c>
      <c r="E432" s="206" t="s">
        <v>21</v>
      </c>
      <c r="F432" s="207" t="s">
        <v>491</v>
      </c>
      <c r="G432" s="205"/>
      <c r="H432" s="208">
        <v>2</v>
      </c>
      <c r="I432" s="209"/>
      <c r="J432" s="205"/>
      <c r="K432" s="205"/>
      <c r="L432" s="210"/>
      <c r="M432" s="211"/>
      <c r="N432" s="212"/>
      <c r="O432" s="212"/>
      <c r="P432" s="212"/>
      <c r="Q432" s="212"/>
      <c r="R432" s="212"/>
      <c r="S432" s="212"/>
      <c r="T432" s="213"/>
      <c r="AT432" s="214" t="s">
        <v>164</v>
      </c>
      <c r="AU432" s="214" t="s">
        <v>89</v>
      </c>
      <c r="AV432" s="11" t="s">
        <v>89</v>
      </c>
      <c r="AW432" s="11" t="s">
        <v>37</v>
      </c>
      <c r="AX432" s="11" t="s">
        <v>73</v>
      </c>
      <c r="AY432" s="214" t="s">
        <v>154</v>
      </c>
    </row>
    <row r="433" spans="2:65" s="11" customFormat="1" ht="13.5">
      <c r="B433" s="204"/>
      <c r="C433" s="205"/>
      <c r="D433" s="201" t="s">
        <v>164</v>
      </c>
      <c r="E433" s="206" t="s">
        <v>21</v>
      </c>
      <c r="F433" s="207" t="s">
        <v>492</v>
      </c>
      <c r="G433" s="205"/>
      <c r="H433" s="208">
        <v>2</v>
      </c>
      <c r="I433" s="209"/>
      <c r="J433" s="205"/>
      <c r="K433" s="205"/>
      <c r="L433" s="210"/>
      <c r="M433" s="211"/>
      <c r="N433" s="212"/>
      <c r="O433" s="212"/>
      <c r="P433" s="212"/>
      <c r="Q433" s="212"/>
      <c r="R433" s="212"/>
      <c r="S433" s="212"/>
      <c r="T433" s="213"/>
      <c r="AT433" s="214" t="s">
        <v>164</v>
      </c>
      <c r="AU433" s="214" t="s">
        <v>89</v>
      </c>
      <c r="AV433" s="11" t="s">
        <v>89</v>
      </c>
      <c r="AW433" s="11" t="s">
        <v>37</v>
      </c>
      <c r="AX433" s="11" t="s">
        <v>73</v>
      </c>
      <c r="AY433" s="214" t="s">
        <v>154</v>
      </c>
    </row>
    <row r="434" spans="2:65" s="12" customFormat="1" ht="13.5">
      <c r="B434" s="215"/>
      <c r="C434" s="216"/>
      <c r="D434" s="201" t="s">
        <v>164</v>
      </c>
      <c r="E434" s="217" t="s">
        <v>21</v>
      </c>
      <c r="F434" s="218" t="s">
        <v>166</v>
      </c>
      <c r="G434" s="216"/>
      <c r="H434" s="219">
        <v>10</v>
      </c>
      <c r="I434" s="220"/>
      <c r="J434" s="216"/>
      <c r="K434" s="216"/>
      <c r="L434" s="221"/>
      <c r="M434" s="222"/>
      <c r="N434" s="223"/>
      <c r="O434" s="223"/>
      <c r="P434" s="223"/>
      <c r="Q434" s="223"/>
      <c r="R434" s="223"/>
      <c r="S434" s="223"/>
      <c r="T434" s="224"/>
      <c r="AT434" s="225" t="s">
        <v>164</v>
      </c>
      <c r="AU434" s="225" t="s">
        <v>89</v>
      </c>
      <c r="AV434" s="12" t="s">
        <v>167</v>
      </c>
      <c r="AW434" s="12" t="s">
        <v>37</v>
      </c>
      <c r="AX434" s="12" t="s">
        <v>73</v>
      </c>
      <c r="AY434" s="225" t="s">
        <v>154</v>
      </c>
    </row>
    <row r="435" spans="2:65" s="13" customFormat="1" ht="13.5">
      <c r="B435" s="226"/>
      <c r="C435" s="227"/>
      <c r="D435" s="228" t="s">
        <v>164</v>
      </c>
      <c r="E435" s="229" t="s">
        <v>21</v>
      </c>
      <c r="F435" s="230" t="s">
        <v>168</v>
      </c>
      <c r="G435" s="227"/>
      <c r="H435" s="231">
        <v>10</v>
      </c>
      <c r="I435" s="232"/>
      <c r="J435" s="227"/>
      <c r="K435" s="227"/>
      <c r="L435" s="233"/>
      <c r="M435" s="234"/>
      <c r="N435" s="235"/>
      <c r="O435" s="235"/>
      <c r="P435" s="235"/>
      <c r="Q435" s="235"/>
      <c r="R435" s="235"/>
      <c r="S435" s="235"/>
      <c r="T435" s="236"/>
      <c r="AT435" s="237" t="s">
        <v>164</v>
      </c>
      <c r="AU435" s="237" t="s">
        <v>89</v>
      </c>
      <c r="AV435" s="13" t="s">
        <v>160</v>
      </c>
      <c r="AW435" s="13" t="s">
        <v>37</v>
      </c>
      <c r="AX435" s="13" t="s">
        <v>78</v>
      </c>
      <c r="AY435" s="237" t="s">
        <v>154</v>
      </c>
    </row>
    <row r="436" spans="2:65" s="1" customFormat="1" ht="31.5" customHeight="1">
      <c r="B436" s="41"/>
      <c r="C436" s="189" t="s">
        <v>493</v>
      </c>
      <c r="D436" s="189" t="s">
        <v>156</v>
      </c>
      <c r="E436" s="190" t="s">
        <v>494</v>
      </c>
      <c r="F436" s="191" t="s">
        <v>495</v>
      </c>
      <c r="G436" s="192" t="s">
        <v>340</v>
      </c>
      <c r="H436" s="193">
        <v>3</v>
      </c>
      <c r="I436" s="194"/>
      <c r="J436" s="195">
        <f>ROUND(I436*H436,2)</f>
        <v>0</v>
      </c>
      <c r="K436" s="191" t="s">
        <v>159</v>
      </c>
      <c r="L436" s="61"/>
      <c r="M436" s="196" t="s">
        <v>21</v>
      </c>
      <c r="N436" s="197" t="s">
        <v>44</v>
      </c>
      <c r="O436" s="42"/>
      <c r="P436" s="198">
        <f>O436*H436</f>
        <v>0</v>
      </c>
      <c r="Q436" s="198">
        <v>16.035988799999998</v>
      </c>
      <c r="R436" s="198">
        <f>Q436*H436</f>
        <v>48.107966399999995</v>
      </c>
      <c r="S436" s="198">
        <v>0</v>
      </c>
      <c r="T436" s="199">
        <f>S436*H436</f>
        <v>0</v>
      </c>
      <c r="AR436" s="24" t="s">
        <v>160</v>
      </c>
      <c r="AT436" s="24" t="s">
        <v>156</v>
      </c>
      <c r="AU436" s="24" t="s">
        <v>89</v>
      </c>
      <c r="AY436" s="24" t="s">
        <v>154</v>
      </c>
      <c r="BE436" s="200">
        <f>IF(N436="základní",J436,0)</f>
        <v>0</v>
      </c>
      <c r="BF436" s="200">
        <f>IF(N436="snížená",J436,0)</f>
        <v>0</v>
      </c>
      <c r="BG436" s="200">
        <f>IF(N436="zákl. přenesená",J436,0)</f>
        <v>0</v>
      </c>
      <c r="BH436" s="200">
        <f>IF(N436="sníž. přenesená",J436,0)</f>
        <v>0</v>
      </c>
      <c r="BI436" s="200">
        <f>IF(N436="nulová",J436,0)</f>
        <v>0</v>
      </c>
      <c r="BJ436" s="24" t="s">
        <v>78</v>
      </c>
      <c r="BK436" s="200">
        <f>ROUND(I436*H436,2)</f>
        <v>0</v>
      </c>
      <c r="BL436" s="24" t="s">
        <v>160</v>
      </c>
      <c r="BM436" s="24" t="s">
        <v>496</v>
      </c>
    </row>
    <row r="437" spans="2:65" s="1" customFormat="1" ht="202.5">
      <c r="B437" s="41"/>
      <c r="C437" s="63"/>
      <c r="D437" s="201" t="s">
        <v>162</v>
      </c>
      <c r="E437" s="63"/>
      <c r="F437" s="202" t="s">
        <v>497</v>
      </c>
      <c r="G437" s="63"/>
      <c r="H437" s="63"/>
      <c r="I437" s="159"/>
      <c r="J437" s="63"/>
      <c r="K437" s="63"/>
      <c r="L437" s="61"/>
      <c r="M437" s="203"/>
      <c r="N437" s="42"/>
      <c r="O437" s="42"/>
      <c r="P437" s="42"/>
      <c r="Q437" s="42"/>
      <c r="R437" s="42"/>
      <c r="S437" s="42"/>
      <c r="T437" s="78"/>
      <c r="AT437" s="24" t="s">
        <v>162</v>
      </c>
      <c r="AU437" s="24" t="s">
        <v>89</v>
      </c>
    </row>
    <row r="438" spans="2:65" s="14" customFormat="1" ht="13.5">
      <c r="B438" s="243"/>
      <c r="C438" s="244"/>
      <c r="D438" s="201" t="s">
        <v>164</v>
      </c>
      <c r="E438" s="245" t="s">
        <v>21</v>
      </c>
      <c r="F438" s="246" t="s">
        <v>359</v>
      </c>
      <c r="G438" s="244"/>
      <c r="H438" s="247" t="s">
        <v>21</v>
      </c>
      <c r="I438" s="248"/>
      <c r="J438" s="244"/>
      <c r="K438" s="244"/>
      <c r="L438" s="249"/>
      <c r="M438" s="250"/>
      <c r="N438" s="251"/>
      <c r="O438" s="251"/>
      <c r="P438" s="251"/>
      <c r="Q438" s="251"/>
      <c r="R438" s="251"/>
      <c r="S438" s="251"/>
      <c r="T438" s="252"/>
      <c r="AT438" s="253" t="s">
        <v>164</v>
      </c>
      <c r="AU438" s="253" t="s">
        <v>89</v>
      </c>
      <c r="AV438" s="14" t="s">
        <v>78</v>
      </c>
      <c r="AW438" s="14" t="s">
        <v>37</v>
      </c>
      <c r="AX438" s="14" t="s">
        <v>73</v>
      </c>
      <c r="AY438" s="253" t="s">
        <v>154</v>
      </c>
    </row>
    <row r="439" spans="2:65" s="11" customFormat="1" ht="13.5">
      <c r="B439" s="204"/>
      <c r="C439" s="205"/>
      <c r="D439" s="201" t="s">
        <v>164</v>
      </c>
      <c r="E439" s="206" t="s">
        <v>21</v>
      </c>
      <c r="F439" s="207" t="s">
        <v>498</v>
      </c>
      <c r="G439" s="205"/>
      <c r="H439" s="208">
        <v>1</v>
      </c>
      <c r="I439" s="209"/>
      <c r="J439" s="205"/>
      <c r="K439" s="205"/>
      <c r="L439" s="210"/>
      <c r="M439" s="211"/>
      <c r="N439" s="212"/>
      <c r="O439" s="212"/>
      <c r="P439" s="212"/>
      <c r="Q439" s="212"/>
      <c r="R439" s="212"/>
      <c r="S439" s="212"/>
      <c r="T439" s="213"/>
      <c r="AT439" s="214" t="s">
        <v>164</v>
      </c>
      <c r="AU439" s="214" t="s">
        <v>89</v>
      </c>
      <c r="AV439" s="11" t="s">
        <v>89</v>
      </c>
      <c r="AW439" s="11" t="s">
        <v>37</v>
      </c>
      <c r="AX439" s="11" t="s">
        <v>73</v>
      </c>
      <c r="AY439" s="214" t="s">
        <v>154</v>
      </c>
    </row>
    <row r="440" spans="2:65" s="11" customFormat="1" ht="13.5">
      <c r="B440" s="204"/>
      <c r="C440" s="205"/>
      <c r="D440" s="201" t="s">
        <v>164</v>
      </c>
      <c r="E440" s="206" t="s">
        <v>21</v>
      </c>
      <c r="F440" s="207" t="s">
        <v>499</v>
      </c>
      <c r="G440" s="205"/>
      <c r="H440" s="208">
        <v>1</v>
      </c>
      <c r="I440" s="209"/>
      <c r="J440" s="205"/>
      <c r="K440" s="205"/>
      <c r="L440" s="210"/>
      <c r="M440" s="211"/>
      <c r="N440" s="212"/>
      <c r="O440" s="212"/>
      <c r="P440" s="212"/>
      <c r="Q440" s="212"/>
      <c r="R440" s="212"/>
      <c r="S440" s="212"/>
      <c r="T440" s="213"/>
      <c r="AT440" s="214" t="s">
        <v>164</v>
      </c>
      <c r="AU440" s="214" t="s">
        <v>89</v>
      </c>
      <c r="AV440" s="11" t="s">
        <v>89</v>
      </c>
      <c r="AW440" s="11" t="s">
        <v>37</v>
      </c>
      <c r="AX440" s="11" t="s">
        <v>73</v>
      </c>
      <c r="AY440" s="214" t="s">
        <v>154</v>
      </c>
    </row>
    <row r="441" spans="2:65" s="11" customFormat="1" ht="13.5">
      <c r="B441" s="204"/>
      <c r="C441" s="205"/>
      <c r="D441" s="201" t="s">
        <v>164</v>
      </c>
      <c r="E441" s="206" t="s">
        <v>21</v>
      </c>
      <c r="F441" s="207" t="s">
        <v>500</v>
      </c>
      <c r="G441" s="205"/>
      <c r="H441" s="208">
        <v>1</v>
      </c>
      <c r="I441" s="209"/>
      <c r="J441" s="205"/>
      <c r="K441" s="205"/>
      <c r="L441" s="210"/>
      <c r="M441" s="211"/>
      <c r="N441" s="212"/>
      <c r="O441" s="212"/>
      <c r="P441" s="212"/>
      <c r="Q441" s="212"/>
      <c r="R441" s="212"/>
      <c r="S441" s="212"/>
      <c r="T441" s="213"/>
      <c r="AT441" s="214" t="s">
        <v>164</v>
      </c>
      <c r="AU441" s="214" t="s">
        <v>89</v>
      </c>
      <c r="AV441" s="11" t="s">
        <v>89</v>
      </c>
      <c r="AW441" s="11" t="s">
        <v>37</v>
      </c>
      <c r="AX441" s="11" t="s">
        <v>73</v>
      </c>
      <c r="AY441" s="214" t="s">
        <v>154</v>
      </c>
    </row>
    <row r="442" spans="2:65" s="13" customFormat="1" ht="13.5">
      <c r="B442" s="226"/>
      <c r="C442" s="227"/>
      <c r="D442" s="228" t="s">
        <v>164</v>
      </c>
      <c r="E442" s="229" t="s">
        <v>21</v>
      </c>
      <c r="F442" s="230" t="s">
        <v>168</v>
      </c>
      <c r="G442" s="227"/>
      <c r="H442" s="231">
        <v>3</v>
      </c>
      <c r="I442" s="232"/>
      <c r="J442" s="227"/>
      <c r="K442" s="227"/>
      <c r="L442" s="233"/>
      <c r="M442" s="234"/>
      <c r="N442" s="235"/>
      <c r="O442" s="235"/>
      <c r="P442" s="235"/>
      <c r="Q442" s="235"/>
      <c r="R442" s="235"/>
      <c r="S442" s="235"/>
      <c r="T442" s="236"/>
      <c r="AT442" s="237" t="s">
        <v>164</v>
      </c>
      <c r="AU442" s="237" t="s">
        <v>89</v>
      </c>
      <c r="AV442" s="13" t="s">
        <v>160</v>
      </c>
      <c r="AW442" s="13" t="s">
        <v>37</v>
      </c>
      <c r="AX442" s="13" t="s">
        <v>78</v>
      </c>
      <c r="AY442" s="237" t="s">
        <v>154</v>
      </c>
    </row>
    <row r="443" spans="2:65" s="1" customFormat="1" ht="22.5" customHeight="1">
      <c r="B443" s="41"/>
      <c r="C443" s="189" t="s">
        <v>501</v>
      </c>
      <c r="D443" s="189" t="s">
        <v>156</v>
      </c>
      <c r="E443" s="190" t="s">
        <v>502</v>
      </c>
      <c r="F443" s="191" t="s">
        <v>503</v>
      </c>
      <c r="G443" s="192" t="s">
        <v>111</v>
      </c>
      <c r="H443" s="193">
        <v>7.5</v>
      </c>
      <c r="I443" s="194"/>
      <c r="J443" s="195">
        <f>ROUND(I443*H443,2)</f>
        <v>0</v>
      </c>
      <c r="K443" s="191" t="s">
        <v>159</v>
      </c>
      <c r="L443" s="61"/>
      <c r="M443" s="196" t="s">
        <v>21</v>
      </c>
      <c r="N443" s="197" t="s">
        <v>44</v>
      </c>
      <c r="O443" s="42"/>
      <c r="P443" s="198">
        <f>O443*H443</f>
        <v>0</v>
      </c>
      <c r="Q443" s="198">
        <v>0.88534690000000005</v>
      </c>
      <c r="R443" s="198">
        <f>Q443*H443</f>
        <v>6.6401017500000004</v>
      </c>
      <c r="S443" s="198">
        <v>0</v>
      </c>
      <c r="T443" s="199">
        <f>S443*H443</f>
        <v>0</v>
      </c>
      <c r="AR443" s="24" t="s">
        <v>160</v>
      </c>
      <c r="AT443" s="24" t="s">
        <v>156</v>
      </c>
      <c r="AU443" s="24" t="s">
        <v>89</v>
      </c>
      <c r="AY443" s="24" t="s">
        <v>154</v>
      </c>
      <c r="BE443" s="200">
        <f>IF(N443="základní",J443,0)</f>
        <v>0</v>
      </c>
      <c r="BF443" s="200">
        <f>IF(N443="snížená",J443,0)</f>
        <v>0</v>
      </c>
      <c r="BG443" s="200">
        <f>IF(N443="zákl. přenesená",J443,0)</f>
        <v>0</v>
      </c>
      <c r="BH443" s="200">
        <f>IF(N443="sníž. přenesená",J443,0)</f>
        <v>0</v>
      </c>
      <c r="BI443" s="200">
        <f>IF(N443="nulová",J443,0)</f>
        <v>0</v>
      </c>
      <c r="BJ443" s="24" t="s">
        <v>78</v>
      </c>
      <c r="BK443" s="200">
        <f>ROUND(I443*H443,2)</f>
        <v>0</v>
      </c>
      <c r="BL443" s="24" t="s">
        <v>160</v>
      </c>
      <c r="BM443" s="24" t="s">
        <v>504</v>
      </c>
    </row>
    <row r="444" spans="2:65" s="1" customFormat="1" ht="81">
      <c r="B444" s="41"/>
      <c r="C444" s="63"/>
      <c r="D444" s="201" t="s">
        <v>162</v>
      </c>
      <c r="E444" s="63"/>
      <c r="F444" s="202" t="s">
        <v>505</v>
      </c>
      <c r="G444" s="63"/>
      <c r="H444" s="63"/>
      <c r="I444" s="159"/>
      <c r="J444" s="63"/>
      <c r="K444" s="63"/>
      <c r="L444" s="61"/>
      <c r="M444" s="203"/>
      <c r="N444" s="42"/>
      <c r="O444" s="42"/>
      <c r="P444" s="42"/>
      <c r="Q444" s="42"/>
      <c r="R444" s="42"/>
      <c r="S444" s="42"/>
      <c r="T444" s="78"/>
      <c r="AT444" s="24" t="s">
        <v>162</v>
      </c>
      <c r="AU444" s="24" t="s">
        <v>89</v>
      </c>
    </row>
    <row r="445" spans="2:65" s="14" customFormat="1" ht="13.5">
      <c r="B445" s="243"/>
      <c r="C445" s="244"/>
      <c r="D445" s="201" t="s">
        <v>164</v>
      </c>
      <c r="E445" s="245" t="s">
        <v>21</v>
      </c>
      <c r="F445" s="246" t="s">
        <v>204</v>
      </c>
      <c r="G445" s="244"/>
      <c r="H445" s="247" t="s">
        <v>21</v>
      </c>
      <c r="I445" s="248"/>
      <c r="J445" s="244"/>
      <c r="K445" s="244"/>
      <c r="L445" s="249"/>
      <c r="M445" s="250"/>
      <c r="N445" s="251"/>
      <c r="O445" s="251"/>
      <c r="P445" s="251"/>
      <c r="Q445" s="251"/>
      <c r="R445" s="251"/>
      <c r="S445" s="251"/>
      <c r="T445" s="252"/>
      <c r="AT445" s="253" t="s">
        <v>164</v>
      </c>
      <c r="AU445" s="253" t="s">
        <v>89</v>
      </c>
      <c r="AV445" s="14" t="s">
        <v>78</v>
      </c>
      <c r="AW445" s="14" t="s">
        <v>37</v>
      </c>
      <c r="AX445" s="14" t="s">
        <v>73</v>
      </c>
      <c r="AY445" s="253" t="s">
        <v>154</v>
      </c>
    </row>
    <row r="446" spans="2:65" s="11" customFormat="1" ht="13.5">
      <c r="B446" s="204"/>
      <c r="C446" s="205"/>
      <c r="D446" s="201" t="s">
        <v>164</v>
      </c>
      <c r="E446" s="206" t="s">
        <v>21</v>
      </c>
      <c r="F446" s="207" t="s">
        <v>506</v>
      </c>
      <c r="G446" s="205"/>
      <c r="H446" s="208">
        <v>7.5</v>
      </c>
      <c r="I446" s="209"/>
      <c r="J446" s="205"/>
      <c r="K446" s="205"/>
      <c r="L446" s="210"/>
      <c r="M446" s="211"/>
      <c r="N446" s="212"/>
      <c r="O446" s="212"/>
      <c r="P446" s="212"/>
      <c r="Q446" s="212"/>
      <c r="R446" s="212"/>
      <c r="S446" s="212"/>
      <c r="T446" s="213"/>
      <c r="AT446" s="214" t="s">
        <v>164</v>
      </c>
      <c r="AU446" s="214" t="s">
        <v>89</v>
      </c>
      <c r="AV446" s="11" t="s">
        <v>89</v>
      </c>
      <c r="AW446" s="11" t="s">
        <v>37</v>
      </c>
      <c r="AX446" s="11" t="s">
        <v>73</v>
      </c>
      <c r="AY446" s="214" t="s">
        <v>154</v>
      </c>
    </row>
    <row r="447" spans="2:65" s="13" customFormat="1" ht="13.5">
      <c r="B447" s="226"/>
      <c r="C447" s="227"/>
      <c r="D447" s="228" t="s">
        <v>164</v>
      </c>
      <c r="E447" s="229" t="s">
        <v>21</v>
      </c>
      <c r="F447" s="230" t="s">
        <v>168</v>
      </c>
      <c r="G447" s="227"/>
      <c r="H447" s="231">
        <v>7.5</v>
      </c>
      <c r="I447" s="232"/>
      <c r="J447" s="227"/>
      <c r="K447" s="227"/>
      <c r="L447" s="233"/>
      <c r="M447" s="234"/>
      <c r="N447" s="235"/>
      <c r="O447" s="235"/>
      <c r="P447" s="235"/>
      <c r="Q447" s="235"/>
      <c r="R447" s="235"/>
      <c r="S447" s="235"/>
      <c r="T447" s="236"/>
      <c r="AT447" s="237" t="s">
        <v>164</v>
      </c>
      <c r="AU447" s="237" t="s">
        <v>89</v>
      </c>
      <c r="AV447" s="13" t="s">
        <v>160</v>
      </c>
      <c r="AW447" s="13" t="s">
        <v>37</v>
      </c>
      <c r="AX447" s="13" t="s">
        <v>78</v>
      </c>
      <c r="AY447" s="237" t="s">
        <v>154</v>
      </c>
    </row>
    <row r="448" spans="2:65" s="1" customFormat="1" ht="22.5" customHeight="1">
      <c r="B448" s="41"/>
      <c r="C448" s="255" t="s">
        <v>507</v>
      </c>
      <c r="D448" s="255" t="s">
        <v>376</v>
      </c>
      <c r="E448" s="256" t="s">
        <v>508</v>
      </c>
      <c r="F448" s="257" t="s">
        <v>509</v>
      </c>
      <c r="G448" s="258" t="s">
        <v>340</v>
      </c>
      <c r="H448" s="259">
        <v>6</v>
      </c>
      <c r="I448" s="260"/>
      <c r="J448" s="261">
        <f>ROUND(I448*H448,2)</f>
        <v>0</v>
      </c>
      <c r="K448" s="257" t="s">
        <v>159</v>
      </c>
      <c r="L448" s="262"/>
      <c r="M448" s="263" t="s">
        <v>21</v>
      </c>
      <c r="N448" s="264" t="s">
        <v>44</v>
      </c>
      <c r="O448" s="42"/>
      <c r="P448" s="198">
        <f>O448*H448</f>
        <v>0</v>
      </c>
      <c r="Q448" s="198">
        <v>4.4999999999999998E-2</v>
      </c>
      <c r="R448" s="198">
        <f>Q448*H448</f>
        <v>0.27</v>
      </c>
      <c r="S448" s="198">
        <v>0</v>
      </c>
      <c r="T448" s="199">
        <f>S448*H448</f>
        <v>0</v>
      </c>
      <c r="AR448" s="24" t="s">
        <v>217</v>
      </c>
      <c r="AT448" s="24" t="s">
        <v>376</v>
      </c>
      <c r="AU448" s="24" t="s">
        <v>89</v>
      </c>
      <c r="AY448" s="24" t="s">
        <v>154</v>
      </c>
      <c r="BE448" s="200">
        <f>IF(N448="základní",J448,0)</f>
        <v>0</v>
      </c>
      <c r="BF448" s="200">
        <f>IF(N448="snížená",J448,0)</f>
        <v>0</v>
      </c>
      <c r="BG448" s="200">
        <f>IF(N448="zákl. přenesená",J448,0)</f>
        <v>0</v>
      </c>
      <c r="BH448" s="200">
        <f>IF(N448="sníž. přenesená",J448,0)</f>
        <v>0</v>
      </c>
      <c r="BI448" s="200">
        <f>IF(N448="nulová",J448,0)</f>
        <v>0</v>
      </c>
      <c r="BJ448" s="24" t="s">
        <v>78</v>
      </c>
      <c r="BK448" s="200">
        <f>ROUND(I448*H448,2)</f>
        <v>0</v>
      </c>
      <c r="BL448" s="24" t="s">
        <v>160</v>
      </c>
      <c r="BM448" s="24" t="s">
        <v>510</v>
      </c>
    </row>
    <row r="449" spans="2:65" s="14" customFormat="1" ht="13.5">
      <c r="B449" s="243"/>
      <c r="C449" s="244"/>
      <c r="D449" s="201" t="s">
        <v>164</v>
      </c>
      <c r="E449" s="245" t="s">
        <v>21</v>
      </c>
      <c r="F449" s="246" t="s">
        <v>511</v>
      </c>
      <c r="G449" s="244"/>
      <c r="H449" s="247" t="s">
        <v>21</v>
      </c>
      <c r="I449" s="248"/>
      <c r="J449" s="244"/>
      <c r="K449" s="244"/>
      <c r="L449" s="249"/>
      <c r="M449" s="250"/>
      <c r="N449" s="251"/>
      <c r="O449" s="251"/>
      <c r="P449" s="251"/>
      <c r="Q449" s="251"/>
      <c r="R449" s="251"/>
      <c r="S449" s="251"/>
      <c r="T449" s="252"/>
      <c r="AT449" s="253" t="s">
        <v>164</v>
      </c>
      <c r="AU449" s="253" t="s">
        <v>89</v>
      </c>
      <c r="AV449" s="14" t="s">
        <v>78</v>
      </c>
      <c r="AW449" s="14" t="s">
        <v>37</v>
      </c>
      <c r="AX449" s="14" t="s">
        <v>73</v>
      </c>
      <c r="AY449" s="253" t="s">
        <v>154</v>
      </c>
    </row>
    <row r="450" spans="2:65" s="11" customFormat="1" ht="13.5">
      <c r="B450" s="204"/>
      <c r="C450" s="205"/>
      <c r="D450" s="201" t="s">
        <v>164</v>
      </c>
      <c r="E450" s="206" t="s">
        <v>21</v>
      </c>
      <c r="F450" s="207" t="s">
        <v>512</v>
      </c>
      <c r="G450" s="205"/>
      <c r="H450" s="208">
        <v>6</v>
      </c>
      <c r="I450" s="209"/>
      <c r="J450" s="205"/>
      <c r="K450" s="205"/>
      <c r="L450" s="210"/>
      <c r="M450" s="211"/>
      <c r="N450" s="212"/>
      <c r="O450" s="212"/>
      <c r="P450" s="212"/>
      <c r="Q450" s="212"/>
      <c r="R450" s="212"/>
      <c r="S450" s="212"/>
      <c r="T450" s="213"/>
      <c r="AT450" s="214" t="s">
        <v>164</v>
      </c>
      <c r="AU450" s="214" t="s">
        <v>89</v>
      </c>
      <c r="AV450" s="11" t="s">
        <v>89</v>
      </c>
      <c r="AW450" s="11" t="s">
        <v>37</v>
      </c>
      <c r="AX450" s="11" t="s">
        <v>73</v>
      </c>
      <c r="AY450" s="214" t="s">
        <v>154</v>
      </c>
    </row>
    <row r="451" spans="2:65" s="13" customFormat="1" ht="13.5">
      <c r="B451" s="226"/>
      <c r="C451" s="227"/>
      <c r="D451" s="228" t="s">
        <v>164</v>
      </c>
      <c r="E451" s="229" t="s">
        <v>21</v>
      </c>
      <c r="F451" s="230" t="s">
        <v>168</v>
      </c>
      <c r="G451" s="227"/>
      <c r="H451" s="231">
        <v>6</v>
      </c>
      <c r="I451" s="232"/>
      <c r="J451" s="227"/>
      <c r="K451" s="227"/>
      <c r="L451" s="233"/>
      <c r="M451" s="234"/>
      <c r="N451" s="235"/>
      <c r="O451" s="235"/>
      <c r="P451" s="235"/>
      <c r="Q451" s="235"/>
      <c r="R451" s="235"/>
      <c r="S451" s="235"/>
      <c r="T451" s="236"/>
      <c r="AT451" s="237" t="s">
        <v>164</v>
      </c>
      <c r="AU451" s="237" t="s">
        <v>89</v>
      </c>
      <c r="AV451" s="13" t="s">
        <v>160</v>
      </c>
      <c r="AW451" s="13" t="s">
        <v>37</v>
      </c>
      <c r="AX451" s="13" t="s">
        <v>78</v>
      </c>
      <c r="AY451" s="237" t="s">
        <v>154</v>
      </c>
    </row>
    <row r="452" spans="2:65" s="1" customFormat="1" ht="22.5" customHeight="1">
      <c r="B452" s="41"/>
      <c r="C452" s="255" t="s">
        <v>513</v>
      </c>
      <c r="D452" s="255" t="s">
        <v>376</v>
      </c>
      <c r="E452" s="256" t="s">
        <v>514</v>
      </c>
      <c r="F452" s="257" t="s">
        <v>515</v>
      </c>
      <c r="G452" s="258" t="s">
        <v>340</v>
      </c>
      <c r="H452" s="259">
        <v>3</v>
      </c>
      <c r="I452" s="260"/>
      <c r="J452" s="261">
        <f>ROUND(I452*H452,2)</f>
        <v>0</v>
      </c>
      <c r="K452" s="257" t="s">
        <v>159</v>
      </c>
      <c r="L452" s="262"/>
      <c r="M452" s="263" t="s">
        <v>21</v>
      </c>
      <c r="N452" s="264" t="s">
        <v>44</v>
      </c>
      <c r="O452" s="42"/>
      <c r="P452" s="198">
        <f>O452*H452</f>
        <v>0</v>
      </c>
      <c r="Q452" s="198">
        <v>1.7470000000000001</v>
      </c>
      <c r="R452" s="198">
        <f>Q452*H452</f>
        <v>5.2410000000000005</v>
      </c>
      <c r="S452" s="198">
        <v>0</v>
      </c>
      <c r="T452" s="199">
        <f>S452*H452</f>
        <v>0</v>
      </c>
      <c r="AR452" s="24" t="s">
        <v>217</v>
      </c>
      <c r="AT452" s="24" t="s">
        <v>376</v>
      </c>
      <c r="AU452" s="24" t="s">
        <v>89</v>
      </c>
      <c r="AY452" s="24" t="s">
        <v>154</v>
      </c>
      <c r="BE452" s="200">
        <f>IF(N452="základní",J452,0)</f>
        <v>0</v>
      </c>
      <c r="BF452" s="200">
        <f>IF(N452="snížená",J452,0)</f>
        <v>0</v>
      </c>
      <c r="BG452" s="200">
        <f>IF(N452="zákl. přenesená",J452,0)</f>
        <v>0</v>
      </c>
      <c r="BH452" s="200">
        <f>IF(N452="sníž. přenesená",J452,0)</f>
        <v>0</v>
      </c>
      <c r="BI452" s="200">
        <f>IF(N452="nulová",J452,0)</f>
        <v>0</v>
      </c>
      <c r="BJ452" s="24" t="s">
        <v>78</v>
      </c>
      <c r="BK452" s="200">
        <f>ROUND(I452*H452,2)</f>
        <v>0</v>
      </c>
      <c r="BL452" s="24" t="s">
        <v>160</v>
      </c>
      <c r="BM452" s="24" t="s">
        <v>516</v>
      </c>
    </row>
    <row r="453" spans="2:65" s="14" customFormat="1" ht="13.5">
      <c r="B453" s="243"/>
      <c r="C453" s="244"/>
      <c r="D453" s="201" t="s">
        <v>164</v>
      </c>
      <c r="E453" s="245" t="s">
        <v>21</v>
      </c>
      <c r="F453" s="246" t="s">
        <v>517</v>
      </c>
      <c r="G453" s="244"/>
      <c r="H453" s="247" t="s">
        <v>21</v>
      </c>
      <c r="I453" s="248"/>
      <c r="J453" s="244"/>
      <c r="K453" s="244"/>
      <c r="L453" s="249"/>
      <c r="M453" s="250"/>
      <c r="N453" s="251"/>
      <c r="O453" s="251"/>
      <c r="P453" s="251"/>
      <c r="Q453" s="251"/>
      <c r="R453" s="251"/>
      <c r="S453" s="251"/>
      <c r="T453" s="252"/>
      <c r="AT453" s="253" t="s">
        <v>164</v>
      </c>
      <c r="AU453" s="253" t="s">
        <v>89</v>
      </c>
      <c r="AV453" s="14" t="s">
        <v>78</v>
      </c>
      <c r="AW453" s="14" t="s">
        <v>37</v>
      </c>
      <c r="AX453" s="14" t="s">
        <v>73</v>
      </c>
      <c r="AY453" s="253" t="s">
        <v>154</v>
      </c>
    </row>
    <row r="454" spans="2:65" s="11" customFormat="1" ht="13.5">
      <c r="B454" s="204"/>
      <c r="C454" s="205"/>
      <c r="D454" s="201" t="s">
        <v>164</v>
      </c>
      <c r="E454" s="206" t="s">
        <v>21</v>
      </c>
      <c r="F454" s="207" t="s">
        <v>518</v>
      </c>
      <c r="G454" s="205"/>
      <c r="H454" s="208">
        <v>3</v>
      </c>
      <c r="I454" s="209"/>
      <c r="J454" s="205"/>
      <c r="K454" s="205"/>
      <c r="L454" s="210"/>
      <c r="M454" s="211"/>
      <c r="N454" s="212"/>
      <c r="O454" s="212"/>
      <c r="P454" s="212"/>
      <c r="Q454" s="212"/>
      <c r="R454" s="212"/>
      <c r="S454" s="212"/>
      <c r="T454" s="213"/>
      <c r="AT454" s="214" t="s">
        <v>164</v>
      </c>
      <c r="AU454" s="214" t="s">
        <v>89</v>
      </c>
      <c r="AV454" s="11" t="s">
        <v>89</v>
      </c>
      <c r="AW454" s="11" t="s">
        <v>37</v>
      </c>
      <c r="AX454" s="11" t="s">
        <v>73</v>
      </c>
      <c r="AY454" s="214" t="s">
        <v>154</v>
      </c>
    </row>
    <row r="455" spans="2:65" s="13" customFormat="1" ht="13.5">
      <c r="B455" s="226"/>
      <c r="C455" s="227"/>
      <c r="D455" s="228" t="s">
        <v>164</v>
      </c>
      <c r="E455" s="229" t="s">
        <v>21</v>
      </c>
      <c r="F455" s="230" t="s">
        <v>168</v>
      </c>
      <c r="G455" s="227"/>
      <c r="H455" s="231">
        <v>3</v>
      </c>
      <c r="I455" s="232"/>
      <c r="J455" s="227"/>
      <c r="K455" s="227"/>
      <c r="L455" s="233"/>
      <c r="M455" s="234"/>
      <c r="N455" s="235"/>
      <c r="O455" s="235"/>
      <c r="P455" s="235"/>
      <c r="Q455" s="235"/>
      <c r="R455" s="235"/>
      <c r="S455" s="235"/>
      <c r="T455" s="236"/>
      <c r="AT455" s="237" t="s">
        <v>164</v>
      </c>
      <c r="AU455" s="237" t="s">
        <v>89</v>
      </c>
      <c r="AV455" s="13" t="s">
        <v>160</v>
      </c>
      <c r="AW455" s="13" t="s">
        <v>37</v>
      </c>
      <c r="AX455" s="13" t="s">
        <v>78</v>
      </c>
      <c r="AY455" s="237" t="s">
        <v>154</v>
      </c>
    </row>
    <row r="456" spans="2:65" s="1" customFormat="1" ht="31.5" customHeight="1">
      <c r="B456" s="41"/>
      <c r="C456" s="189" t="s">
        <v>519</v>
      </c>
      <c r="D456" s="189" t="s">
        <v>156</v>
      </c>
      <c r="E456" s="190" t="s">
        <v>520</v>
      </c>
      <c r="F456" s="191" t="s">
        <v>521</v>
      </c>
      <c r="G456" s="192" t="s">
        <v>111</v>
      </c>
      <c r="H456" s="193">
        <v>55</v>
      </c>
      <c r="I456" s="194"/>
      <c r="J456" s="195">
        <f>ROUND(I456*H456,2)</f>
        <v>0</v>
      </c>
      <c r="K456" s="191" t="s">
        <v>159</v>
      </c>
      <c r="L456" s="61"/>
      <c r="M456" s="196" t="s">
        <v>21</v>
      </c>
      <c r="N456" s="197" t="s">
        <v>44</v>
      </c>
      <c r="O456" s="42"/>
      <c r="P456" s="198">
        <f>O456*H456</f>
        <v>0</v>
      </c>
      <c r="Q456" s="198">
        <v>0</v>
      </c>
      <c r="R456" s="198">
        <f>Q456*H456</f>
        <v>0</v>
      </c>
      <c r="S456" s="198">
        <v>0</v>
      </c>
      <c r="T456" s="199">
        <f>S456*H456</f>
        <v>0</v>
      </c>
      <c r="AR456" s="24" t="s">
        <v>160</v>
      </c>
      <c r="AT456" s="24" t="s">
        <v>156</v>
      </c>
      <c r="AU456" s="24" t="s">
        <v>89</v>
      </c>
      <c r="AY456" s="24" t="s">
        <v>154</v>
      </c>
      <c r="BE456" s="200">
        <f>IF(N456="základní",J456,0)</f>
        <v>0</v>
      </c>
      <c r="BF456" s="200">
        <f>IF(N456="snížená",J456,0)</f>
        <v>0</v>
      </c>
      <c r="BG456" s="200">
        <f>IF(N456="zákl. přenesená",J456,0)</f>
        <v>0</v>
      </c>
      <c r="BH456" s="200">
        <f>IF(N456="sníž. přenesená",J456,0)</f>
        <v>0</v>
      </c>
      <c r="BI456" s="200">
        <f>IF(N456="nulová",J456,0)</f>
        <v>0</v>
      </c>
      <c r="BJ456" s="24" t="s">
        <v>78</v>
      </c>
      <c r="BK456" s="200">
        <f>ROUND(I456*H456,2)</f>
        <v>0</v>
      </c>
      <c r="BL456" s="24" t="s">
        <v>160</v>
      </c>
      <c r="BM456" s="24" t="s">
        <v>522</v>
      </c>
    </row>
    <row r="457" spans="2:65" s="1" customFormat="1" ht="135">
      <c r="B457" s="41"/>
      <c r="C457" s="63"/>
      <c r="D457" s="201" t="s">
        <v>162</v>
      </c>
      <c r="E457" s="63"/>
      <c r="F457" s="202" t="s">
        <v>523</v>
      </c>
      <c r="G457" s="63"/>
      <c r="H457" s="63"/>
      <c r="I457" s="159"/>
      <c r="J457" s="63"/>
      <c r="K457" s="63"/>
      <c r="L457" s="61"/>
      <c r="M457" s="203"/>
      <c r="N457" s="42"/>
      <c r="O457" s="42"/>
      <c r="P457" s="42"/>
      <c r="Q457" s="42"/>
      <c r="R457" s="42"/>
      <c r="S457" s="42"/>
      <c r="T457" s="78"/>
      <c r="AT457" s="24" t="s">
        <v>162</v>
      </c>
      <c r="AU457" s="24" t="s">
        <v>89</v>
      </c>
    </row>
    <row r="458" spans="2:65" s="14" customFormat="1" ht="13.5">
      <c r="B458" s="243"/>
      <c r="C458" s="244"/>
      <c r="D458" s="201" t="s">
        <v>164</v>
      </c>
      <c r="E458" s="245" t="s">
        <v>21</v>
      </c>
      <c r="F458" s="246" t="s">
        <v>195</v>
      </c>
      <c r="G458" s="244"/>
      <c r="H458" s="247" t="s">
        <v>21</v>
      </c>
      <c r="I458" s="248"/>
      <c r="J458" s="244"/>
      <c r="K458" s="244"/>
      <c r="L458" s="249"/>
      <c r="M458" s="250"/>
      <c r="N458" s="251"/>
      <c r="O458" s="251"/>
      <c r="P458" s="251"/>
      <c r="Q458" s="251"/>
      <c r="R458" s="251"/>
      <c r="S458" s="251"/>
      <c r="T458" s="252"/>
      <c r="AT458" s="253" t="s">
        <v>164</v>
      </c>
      <c r="AU458" s="253" t="s">
        <v>89</v>
      </c>
      <c r="AV458" s="14" t="s">
        <v>78</v>
      </c>
      <c r="AW458" s="14" t="s">
        <v>37</v>
      </c>
      <c r="AX458" s="14" t="s">
        <v>73</v>
      </c>
      <c r="AY458" s="253" t="s">
        <v>154</v>
      </c>
    </row>
    <row r="459" spans="2:65" s="11" customFormat="1" ht="13.5">
      <c r="B459" s="204"/>
      <c r="C459" s="205"/>
      <c r="D459" s="201" t="s">
        <v>164</v>
      </c>
      <c r="E459" s="206" t="s">
        <v>21</v>
      </c>
      <c r="F459" s="207" t="s">
        <v>524</v>
      </c>
      <c r="G459" s="205"/>
      <c r="H459" s="208">
        <v>10</v>
      </c>
      <c r="I459" s="209"/>
      <c r="J459" s="205"/>
      <c r="K459" s="205"/>
      <c r="L459" s="210"/>
      <c r="M459" s="211"/>
      <c r="N459" s="212"/>
      <c r="O459" s="212"/>
      <c r="P459" s="212"/>
      <c r="Q459" s="212"/>
      <c r="R459" s="212"/>
      <c r="S459" s="212"/>
      <c r="T459" s="213"/>
      <c r="AT459" s="214" t="s">
        <v>164</v>
      </c>
      <c r="AU459" s="214" t="s">
        <v>89</v>
      </c>
      <c r="AV459" s="11" t="s">
        <v>89</v>
      </c>
      <c r="AW459" s="11" t="s">
        <v>37</v>
      </c>
      <c r="AX459" s="11" t="s">
        <v>73</v>
      </c>
      <c r="AY459" s="214" t="s">
        <v>154</v>
      </c>
    </row>
    <row r="460" spans="2:65" s="11" customFormat="1" ht="13.5">
      <c r="B460" s="204"/>
      <c r="C460" s="205"/>
      <c r="D460" s="201" t="s">
        <v>164</v>
      </c>
      <c r="E460" s="206" t="s">
        <v>21</v>
      </c>
      <c r="F460" s="207" t="s">
        <v>525</v>
      </c>
      <c r="G460" s="205"/>
      <c r="H460" s="208">
        <v>10</v>
      </c>
      <c r="I460" s="209"/>
      <c r="J460" s="205"/>
      <c r="K460" s="205"/>
      <c r="L460" s="210"/>
      <c r="M460" s="211"/>
      <c r="N460" s="212"/>
      <c r="O460" s="212"/>
      <c r="P460" s="212"/>
      <c r="Q460" s="212"/>
      <c r="R460" s="212"/>
      <c r="S460" s="212"/>
      <c r="T460" s="213"/>
      <c r="AT460" s="214" t="s">
        <v>164</v>
      </c>
      <c r="AU460" s="214" t="s">
        <v>89</v>
      </c>
      <c r="AV460" s="11" t="s">
        <v>89</v>
      </c>
      <c r="AW460" s="11" t="s">
        <v>37</v>
      </c>
      <c r="AX460" s="11" t="s">
        <v>73</v>
      </c>
      <c r="AY460" s="214" t="s">
        <v>154</v>
      </c>
    </row>
    <row r="461" spans="2:65" s="11" customFormat="1" ht="13.5">
      <c r="B461" s="204"/>
      <c r="C461" s="205"/>
      <c r="D461" s="201" t="s">
        <v>164</v>
      </c>
      <c r="E461" s="206" t="s">
        <v>21</v>
      </c>
      <c r="F461" s="207" t="s">
        <v>526</v>
      </c>
      <c r="G461" s="205"/>
      <c r="H461" s="208">
        <v>10</v>
      </c>
      <c r="I461" s="209"/>
      <c r="J461" s="205"/>
      <c r="K461" s="205"/>
      <c r="L461" s="210"/>
      <c r="M461" s="211"/>
      <c r="N461" s="212"/>
      <c r="O461" s="212"/>
      <c r="P461" s="212"/>
      <c r="Q461" s="212"/>
      <c r="R461" s="212"/>
      <c r="S461" s="212"/>
      <c r="T461" s="213"/>
      <c r="AT461" s="214" t="s">
        <v>164</v>
      </c>
      <c r="AU461" s="214" t="s">
        <v>89</v>
      </c>
      <c r="AV461" s="11" t="s">
        <v>89</v>
      </c>
      <c r="AW461" s="11" t="s">
        <v>37</v>
      </c>
      <c r="AX461" s="11" t="s">
        <v>73</v>
      </c>
      <c r="AY461" s="214" t="s">
        <v>154</v>
      </c>
    </row>
    <row r="462" spans="2:65" s="11" customFormat="1" ht="13.5">
      <c r="B462" s="204"/>
      <c r="C462" s="205"/>
      <c r="D462" s="201" t="s">
        <v>164</v>
      </c>
      <c r="E462" s="206" t="s">
        <v>21</v>
      </c>
      <c r="F462" s="207" t="s">
        <v>527</v>
      </c>
      <c r="G462" s="205"/>
      <c r="H462" s="208">
        <v>15</v>
      </c>
      <c r="I462" s="209"/>
      <c r="J462" s="205"/>
      <c r="K462" s="205"/>
      <c r="L462" s="210"/>
      <c r="M462" s="211"/>
      <c r="N462" s="212"/>
      <c r="O462" s="212"/>
      <c r="P462" s="212"/>
      <c r="Q462" s="212"/>
      <c r="R462" s="212"/>
      <c r="S462" s="212"/>
      <c r="T462" s="213"/>
      <c r="AT462" s="214" t="s">
        <v>164</v>
      </c>
      <c r="AU462" s="214" t="s">
        <v>89</v>
      </c>
      <c r="AV462" s="11" t="s">
        <v>89</v>
      </c>
      <c r="AW462" s="11" t="s">
        <v>37</v>
      </c>
      <c r="AX462" s="11" t="s">
        <v>73</v>
      </c>
      <c r="AY462" s="214" t="s">
        <v>154</v>
      </c>
    </row>
    <row r="463" spans="2:65" s="11" customFormat="1" ht="13.5">
      <c r="B463" s="204"/>
      <c r="C463" s="205"/>
      <c r="D463" s="201" t="s">
        <v>164</v>
      </c>
      <c r="E463" s="206" t="s">
        <v>21</v>
      </c>
      <c r="F463" s="207" t="s">
        <v>528</v>
      </c>
      <c r="G463" s="205"/>
      <c r="H463" s="208">
        <v>10</v>
      </c>
      <c r="I463" s="209"/>
      <c r="J463" s="205"/>
      <c r="K463" s="205"/>
      <c r="L463" s="210"/>
      <c r="M463" s="211"/>
      <c r="N463" s="212"/>
      <c r="O463" s="212"/>
      <c r="P463" s="212"/>
      <c r="Q463" s="212"/>
      <c r="R463" s="212"/>
      <c r="S463" s="212"/>
      <c r="T463" s="213"/>
      <c r="AT463" s="214" t="s">
        <v>164</v>
      </c>
      <c r="AU463" s="214" t="s">
        <v>89</v>
      </c>
      <c r="AV463" s="11" t="s">
        <v>89</v>
      </c>
      <c r="AW463" s="11" t="s">
        <v>37</v>
      </c>
      <c r="AX463" s="11" t="s">
        <v>73</v>
      </c>
      <c r="AY463" s="214" t="s">
        <v>154</v>
      </c>
    </row>
    <row r="464" spans="2:65" s="13" customFormat="1" ht="13.5">
      <c r="B464" s="226"/>
      <c r="C464" s="227"/>
      <c r="D464" s="228" t="s">
        <v>164</v>
      </c>
      <c r="E464" s="229" t="s">
        <v>21</v>
      </c>
      <c r="F464" s="230" t="s">
        <v>168</v>
      </c>
      <c r="G464" s="227"/>
      <c r="H464" s="231">
        <v>55</v>
      </c>
      <c r="I464" s="232"/>
      <c r="J464" s="227"/>
      <c r="K464" s="227"/>
      <c r="L464" s="233"/>
      <c r="M464" s="234"/>
      <c r="N464" s="235"/>
      <c r="O464" s="235"/>
      <c r="P464" s="235"/>
      <c r="Q464" s="235"/>
      <c r="R464" s="235"/>
      <c r="S464" s="235"/>
      <c r="T464" s="236"/>
      <c r="AT464" s="237" t="s">
        <v>164</v>
      </c>
      <c r="AU464" s="237" t="s">
        <v>89</v>
      </c>
      <c r="AV464" s="13" t="s">
        <v>160</v>
      </c>
      <c r="AW464" s="13" t="s">
        <v>37</v>
      </c>
      <c r="AX464" s="13" t="s">
        <v>78</v>
      </c>
      <c r="AY464" s="237" t="s">
        <v>154</v>
      </c>
    </row>
    <row r="465" spans="2:65" s="1" customFormat="1" ht="22.5" customHeight="1">
      <c r="B465" s="41"/>
      <c r="C465" s="255" t="s">
        <v>529</v>
      </c>
      <c r="D465" s="255" t="s">
        <v>376</v>
      </c>
      <c r="E465" s="256" t="s">
        <v>530</v>
      </c>
      <c r="F465" s="257" t="s">
        <v>531</v>
      </c>
      <c r="G465" s="258" t="s">
        <v>111</v>
      </c>
      <c r="H465" s="259">
        <v>55.825000000000003</v>
      </c>
      <c r="I465" s="260"/>
      <c r="J465" s="261">
        <f>ROUND(I465*H465,2)</f>
        <v>0</v>
      </c>
      <c r="K465" s="257" t="s">
        <v>159</v>
      </c>
      <c r="L465" s="262"/>
      <c r="M465" s="263" t="s">
        <v>21</v>
      </c>
      <c r="N465" s="264" t="s">
        <v>44</v>
      </c>
      <c r="O465" s="42"/>
      <c r="P465" s="198">
        <f>O465*H465</f>
        <v>0</v>
      </c>
      <c r="Q465" s="198">
        <v>8.6999999999999994E-3</v>
      </c>
      <c r="R465" s="198">
        <f>Q465*H465</f>
        <v>0.48567749999999998</v>
      </c>
      <c r="S465" s="198">
        <v>0</v>
      </c>
      <c r="T465" s="199">
        <f>S465*H465</f>
        <v>0</v>
      </c>
      <c r="AR465" s="24" t="s">
        <v>217</v>
      </c>
      <c r="AT465" s="24" t="s">
        <v>376</v>
      </c>
      <c r="AU465" s="24" t="s">
        <v>89</v>
      </c>
      <c r="AY465" s="24" t="s">
        <v>154</v>
      </c>
      <c r="BE465" s="200">
        <f>IF(N465="základní",J465,0)</f>
        <v>0</v>
      </c>
      <c r="BF465" s="200">
        <f>IF(N465="snížená",J465,0)</f>
        <v>0</v>
      </c>
      <c r="BG465" s="200">
        <f>IF(N465="zákl. přenesená",J465,0)</f>
        <v>0</v>
      </c>
      <c r="BH465" s="200">
        <f>IF(N465="sníž. přenesená",J465,0)</f>
        <v>0</v>
      </c>
      <c r="BI465" s="200">
        <f>IF(N465="nulová",J465,0)</f>
        <v>0</v>
      </c>
      <c r="BJ465" s="24" t="s">
        <v>78</v>
      </c>
      <c r="BK465" s="200">
        <f>ROUND(I465*H465,2)</f>
        <v>0</v>
      </c>
      <c r="BL465" s="24" t="s">
        <v>160</v>
      </c>
      <c r="BM465" s="24" t="s">
        <v>532</v>
      </c>
    </row>
    <row r="466" spans="2:65" s="1" customFormat="1" ht="27">
      <c r="B466" s="41"/>
      <c r="C466" s="63"/>
      <c r="D466" s="201" t="s">
        <v>342</v>
      </c>
      <c r="E466" s="63"/>
      <c r="F466" s="202" t="s">
        <v>533</v>
      </c>
      <c r="G466" s="63"/>
      <c r="H466" s="63"/>
      <c r="I466" s="159"/>
      <c r="J466" s="63"/>
      <c r="K466" s="63"/>
      <c r="L466" s="61"/>
      <c r="M466" s="203"/>
      <c r="N466" s="42"/>
      <c r="O466" s="42"/>
      <c r="P466" s="42"/>
      <c r="Q466" s="42"/>
      <c r="R466" s="42"/>
      <c r="S466" s="42"/>
      <c r="T466" s="78"/>
      <c r="AT466" s="24" t="s">
        <v>342</v>
      </c>
      <c r="AU466" s="24" t="s">
        <v>89</v>
      </c>
    </row>
    <row r="467" spans="2:65" s="14" customFormat="1" ht="13.5">
      <c r="B467" s="243"/>
      <c r="C467" s="244"/>
      <c r="D467" s="201" t="s">
        <v>164</v>
      </c>
      <c r="E467" s="245" t="s">
        <v>21</v>
      </c>
      <c r="F467" s="246" t="s">
        <v>195</v>
      </c>
      <c r="G467" s="244"/>
      <c r="H467" s="247" t="s">
        <v>21</v>
      </c>
      <c r="I467" s="248"/>
      <c r="J467" s="244"/>
      <c r="K467" s="244"/>
      <c r="L467" s="249"/>
      <c r="M467" s="250"/>
      <c r="N467" s="251"/>
      <c r="O467" s="251"/>
      <c r="P467" s="251"/>
      <c r="Q467" s="251"/>
      <c r="R467" s="251"/>
      <c r="S467" s="251"/>
      <c r="T467" s="252"/>
      <c r="AT467" s="253" t="s">
        <v>164</v>
      </c>
      <c r="AU467" s="253" t="s">
        <v>89</v>
      </c>
      <c r="AV467" s="14" t="s">
        <v>78</v>
      </c>
      <c r="AW467" s="14" t="s">
        <v>37</v>
      </c>
      <c r="AX467" s="14" t="s">
        <v>73</v>
      </c>
      <c r="AY467" s="253" t="s">
        <v>154</v>
      </c>
    </row>
    <row r="468" spans="2:65" s="11" customFormat="1" ht="13.5">
      <c r="B468" s="204"/>
      <c r="C468" s="205"/>
      <c r="D468" s="201" t="s">
        <v>164</v>
      </c>
      <c r="E468" s="206" t="s">
        <v>21</v>
      </c>
      <c r="F468" s="207" t="s">
        <v>524</v>
      </c>
      <c r="G468" s="205"/>
      <c r="H468" s="208">
        <v>10</v>
      </c>
      <c r="I468" s="209"/>
      <c r="J468" s="205"/>
      <c r="K468" s="205"/>
      <c r="L468" s="210"/>
      <c r="M468" s="211"/>
      <c r="N468" s="212"/>
      <c r="O468" s="212"/>
      <c r="P468" s="212"/>
      <c r="Q468" s="212"/>
      <c r="R468" s="212"/>
      <c r="S468" s="212"/>
      <c r="T468" s="213"/>
      <c r="AT468" s="214" t="s">
        <v>164</v>
      </c>
      <c r="AU468" s="214" t="s">
        <v>89</v>
      </c>
      <c r="AV468" s="11" t="s">
        <v>89</v>
      </c>
      <c r="AW468" s="11" t="s">
        <v>37</v>
      </c>
      <c r="AX468" s="11" t="s">
        <v>73</v>
      </c>
      <c r="AY468" s="214" t="s">
        <v>154</v>
      </c>
    </row>
    <row r="469" spans="2:65" s="11" customFormat="1" ht="13.5">
      <c r="B469" s="204"/>
      <c r="C469" s="205"/>
      <c r="D469" s="201" t="s">
        <v>164</v>
      </c>
      <c r="E469" s="206" t="s">
        <v>21</v>
      </c>
      <c r="F469" s="207" t="s">
        <v>525</v>
      </c>
      <c r="G469" s="205"/>
      <c r="H469" s="208">
        <v>10</v>
      </c>
      <c r="I469" s="209"/>
      <c r="J469" s="205"/>
      <c r="K469" s="205"/>
      <c r="L469" s="210"/>
      <c r="M469" s="211"/>
      <c r="N469" s="212"/>
      <c r="O469" s="212"/>
      <c r="P469" s="212"/>
      <c r="Q469" s="212"/>
      <c r="R469" s="212"/>
      <c r="S469" s="212"/>
      <c r="T469" s="213"/>
      <c r="AT469" s="214" t="s">
        <v>164</v>
      </c>
      <c r="AU469" s="214" t="s">
        <v>89</v>
      </c>
      <c r="AV469" s="11" t="s">
        <v>89</v>
      </c>
      <c r="AW469" s="11" t="s">
        <v>37</v>
      </c>
      <c r="AX469" s="11" t="s">
        <v>73</v>
      </c>
      <c r="AY469" s="214" t="s">
        <v>154</v>
      </c>
    </row>
    <row r="470" spans="2:65" s="11" customFormat="1" ht="13.5">
      <c r="B470" s="204"/>
      <c r="C470" s="205"/>
      <c r="D470" s="201" t="s">
        <v>164</v>
      </c>
      <c r="E470" s="206" t="s">
        <v>21</v>
      </c>
      <c r="F470" s="207" t="s">
        <v>526</v>
      </c>
      <c r="G470" s="205"/>
      <c r="H470" s="208">
        <v>10</v>
      </c>
      <c r="I470" s="209"/>
      <c r="J470" s="205"/>
      <c r="K470" s="205"/>
      <c r="L470" s="210"/>
      <c r="M470" s="211"/>
      <c r="N470" s="212"/>
      <c r="O470" s="212"/>
      <c r="P470" s="212"/>
      <c r="Q470" s="212"/>
      <c r="R470" s="212"/>
      <c r="S470" s="212"/>
      <c r="T470" s="213"/>
      <c r="AT470" s="214" t="s">
        <v>164</v>
      </c>
      <c r="AU470" s="214" t="s">
        <v>89</v>
      </c>
      <c r="AV470" s="11" t="s">
        <v>89</v>
      </c>
      <c r="AW470" s="11" t="s">
        <v>37</v>
      </c>
      <c r="AX470" s="11" t="s">
        <v>73</v>
      </c>
      <c r="AY470" s="214" t="s">
        <v>154</v>
      </c>
    </row>
    <row r="471" spans="2:65" s="11" customFormat="1" ht="13.5">
      <c r="B471" s="204"/>
      <c r="C471" s="205"/>
      <c r="D471" s="201" t="s">
        <v>164</v>
      </c>
      <c r="E471" s="206" t="s">
        <v>21</v>
      </c>
      <c r="F471" s="207" t="s">
        <v>527</v>
      </c>
      <c r="G471" s="205"/>
      <c r="H471" s="208">
        <v>15</v>
      </c>
      <c r="I471" s="209"/>
      <c r="J471" s="205"/>
      <c r="K471" s="205"/>
      <c r="L471" s="210"/>
      <c r="M471" s="211"/>
      <c r="N471" s="212"/>
      <c r="O471" s="212"/>
      <c r="P471" s="212"/>
      <c r="Q471" s="212"/>
      <c r="R471" s="212"/>
      <c r="S471" s="212"/>
      <c r="T471" s="213"/>
      <c r="AT471" s="214" t="s">
        <v>164</v>
      </c>
      <c r="AU471" s="214" t="s">
        <v>89</v>
      </c>
      <c r="AV471" s="11" t="s">
        <v>89</v>
      </c>
      <c r="AW471" s="11" t="s">
        <v>37</v>
      </c>
      <c r="AX471" s="11" t="s">
        <v>73</v>
      </c>
      <c r="AY471" s="214" t="s">
        <v>154</v>
      </c>
    </row>
    <row r="472" spans="2:65" s="11" customFormat="1" ht="13.5">
      <c r="B472" s="204"/>
      <c r="C472" s="205"/>
      <c r="D472" s="201" t="s">
        <v>164</v>
      </c>
      <c r="E472" s="206" t="s">
        <v>21</v>
      </c>
      <c r="F472" s="207" t="s">
        <v>528</v>
      </c>
      <c r="G472" s="205"/>
      <c r="H472" s="208">
        <v>10</v>
      </c>
      <c r="I472" s="209"/>
      <c r="J472" s="205"/>
      <c r="K472" s="205"/>
      <c r="L472" s="210"/>
      <c r="M472" s="211"/>
      <c r="N472" s="212"/>
      <c r="O472" s="212"/>
      <c r="P472" s="212"/>
      <c r="Q472" s="212"/>
      <c r="R472" s="212"/>
      <c r="S472" s="212"/>
      <c r="T472" s="213"/>
      <c r="AT472" s="214" t="s">
        <v>164</v>
      </c>
      <c r="AU472" s="214" t="s">
        <v>89</v>
      </c>
      <c r="AV472" s="11" t="s">
        <v>89</v>
      </c>
      <c r="AW472" s="11" t="s">
        <v>37</v>
      </c>
      <c r="AX472" s="11" t="s">
        <v>73</v>
      </c>
      <c r="AY472" s="214" t="s">
        <v>154</v>
      </c>
    </row>
    <row r="473" spans="2:65" s="13" customFormat="1" ht="13.5">
      <c r="B473" s="226"/>
      <c r="C473" s="227"/>
      <c r="D473" s="201" t="s">
        <v>164</v>
      </c>
      <c r="E473" s="238" t="s">
        <v>21</v>
      </c>
      <c r="F473" s="239" t="s">
        <v>168</v>
      </c>
      <c r="G473" s="227"/>
      <c r="H473" s="240">
        <v>55</v>
      </c>
      <c r="I473" s="232"/>
      <c r="J473" s="227"/>
      <c r="K473" s="227"/>
      <c r="L473" s="233"/>
      <c r="M473" s="234"/>
      <c r="N473" s="235"/>
      <c r="O473" s="235"/>
      <c r="P473" s="235"/>
      <c r="Q473" s="235"/>
      <c r="R473" s="235"/>
      <c r="S473" s="235"/>
      <c r="T473" s="236"/>
      <c r="AT473" s="237" t="s">
        <v>164</v>
      </c>
      <c r="AU473" s="237" t="s">
        <v>89</v>
      </c>
      <c r="AV473" s="13" t="s">
        <v>160</v>
      </c>
      <c r="AW473" s="13" t="s">
        <v>37</v>
      </c>
      <c r="AX473" s="13" t="s">
        <v>78</v>
      </c>
      <c r="AY473" s="237" t="s">
        <v>154</v>
      </c>
    </row>
    <row r="474" spans="2:65" s="11" customFormat="1" ht="13.5">
      <c r="B474" s="204"/>
      <c r="C474" s="205"/>
      <c r="D474" s="228" t="s">
        <v>164</v>
      </c>
      <c r="E474" s="205"/>
      <c r="F474" s="241" t="s">
        <v>534</v>
      </c>
      <c r="G474" s="205"/>
      <c r="H474" s="242">
        <v>55.825000000000003</v>
      </c>
      <c r="I474" s="209"/>
      <c r="J474" s="205"/>
      <c r="K474" s="205"/>
      <c r="L474" s="210"/>
      <c r="M474" s="211"/>
      <c r="N474" s="212"/>
      <c r="O474" s="212"/>
      <c r="P474" s="212"/>
      <c r="Q474" s="212"/>
      <c r="R474" s="212"/>
      <c r="S474" s="212"/>
      <c r="T474" s="213"/>
      <c r="AT474" s="214" t="s">
        <v>164</v>
      </c>
      <c r="AU474" s="214" t="s">
        <v>89</v>
      </c>
      <c r="AV474" s="11" t="s">
        <v>89</v>
      </c>
      <c r="AW474" s="11" t="s">
        <v>6</v>
      </c>
      <c r="AX474" s="11" t="s">
        <v>78</v>
      </c>
      <c r="AY474" s="214" t="s">
        <v>154</v>
      </c>
    </row>
    <row r="475" spans="2:65" s="1" customFormat="1" ht="31.5" customHeight="1">
      <c r="B475" s="41"/>
      <c r="C475" s="189" t="s">
        <v>535</v>
      </c>
      <c r="D475" s="189" t="s">
        <v>156</v>
      </c>
      <c r="E475" s="190" t="s">
        <v>536</v>
      </c>
      <c r="F475" s="191" t="s">
        <v>537</v>
      </c>
      <c r="G475" s="192" t="s">
        <v>111</v>
      </c>
      <c r="H475" s="193">
        <v>16</v>
      </c>
      <c r="I475" s="194"/>
      <c r="J475" s="195">
        <f>ROUND(I475*H475,2)</f>
        <v>0</v>
      </c>
      <c r="K475" s="191" t="s">
        <v>159</v>
      </c>
      <c r="L475" s="61"/>
      <c r="M475" s="196" t="s">
        <v>21</v>
      </c>
      <c r="N475" s="197" t="s">
        <v>44</v>
      </c>
      <c r="O475" s="42"/>
      <c r="P475" s="198">
        <f>O475*H475</f>
        <v>0</v>
      </c>
      <c r="Q475" s="198">
        <v>0</v>
      </c>
      <c r="R475" s="198">
        <f>Q475*H475</f>
        <v>0</v>
      </c>
      <c r="S475" s="198">
        <v>0</v>
      </c>
      <c r="T475" s="199">
        <f>S475*H475</f>
        <v>0</v>
      </c>
      <c r="AR475" s="24" t="s">
        <v>160</v>
      </c>
      <c r="AT475" s="24" t="s">
        <v>156</v>
      </c>
      <c r="AU475" s="24" t="s">
        <v>89</v>
      </c>
      <c r="AY475" s="24" t="s">
        <v>154</v>
      </c>
      <c r="BE475" s="200">
        <f>IF(N475="základní",J475,0)</f>
        <v>0</v>
      </c>
      <c r="BF475" s="200">
        <f>IF(N475="snížená",J475,0)</f>
        <v>0</v>
      </c>
      <c r="BG475" s="200">
        <f>IF(N475="zákl. přenesená",J475,0)</f>
        <v>0</v>
      </c>
      <c r="BH475" s="200">
        <f>IF(N475="sníž. přenesená",J475,0)</f>
        <v>0</v>
      </c>
      <c r="BI475" s="200">
        <f>IF(N475="nulová",J475,0)</f>
        <v>0</v>
      </c>
      <c r="BJ475" s="24" t="s">
        <v>78</v>
      </c>
      <c r="BK475" s="200">
        <f>ROUND(I475*H475,2)</f>
        <v>0</v>
      </c>
      <c r="BL475" s="24" t="s">
        <v>160</v>
      </c>
      <c r="BM475" s="24" t="s">
        <v>538</v>
      </c>
    </row>
    <row r="476" spans="2:65" s="1" customFormat="1" ht="135">
      <c r="B476" s="41"/>
      <c r="C476" s="63"/>
      <c r="D476" s="201" t="s">
        <v>162</v>
      </c>
      <c r="E476" s="63"/>
      <c r="F476" s="202" t="s">
        <v>523</v>
      </c>
      <c r="G476" s="63"/>
      <c r="H476" s="63"/>
      <c r="I476" s="159"/>
      <c r="J476" s="63"/>
      <c r="K476" s="63"/>
      <c r="L476" s="61"/>
      <c r="M476" s="203"/>
      <c r="N476" s="42"/>
      <c r="O476" s="42"/>
      <c r="P476" s="42"/>
      <c r="Q476" s="42"/>
      <c r="R476" s="42"/>
      <c r="S476" s="42"/>
      <c r="T476" s="78"/>
      <c r="AT476" s="24" t="s">
        <v>162</v>
      </c>
      <c r="AU476" s="24" t="s">
        <v>89</v>
      </c>
    </row>
    <row r="477" spans="2:65" s="14" customFormat="1" ht="13.5">
      <c r="B477" s="243"/>
      <c r="C477" s="244"/>
      <c r="D477" s="201" t="s">
        <v>164</v>
      </c>
      <c r="E477" s="245" t="s">
        <v>21</v>
      </c>
      <c r="F477" s="246" t="s">
        <v>539</v>
      </c>
      <c r="G477" s="244"/>
      <c r="H477" s="247" t="s">
        <v>21</v>
      </c>
      <c r="I477" s="248"/>
      <c r="J477" s="244"/>
      <c r="K477" s="244"/>
      <c r="L477" s="249"/>
      <c r="M477" s="250"/>
      <c r="N477" s="251"/>
      <c r="O477" s="251"/>
      <c r="P477" s="251"/>
      <c r="Q477" s="251"/>
      <c r="R477" s="251"/>
      <c r="S477" s="251"/>
      <c r="T477" s="252"/>
      <c r="AT477" s="253" t="s">
        <v>164</v>
      </c>
      <c r="AU477" s="253" t="s">
        <v>89</v>
      </c>
      <c r="AV477" s="14" t="s">
        <v>78</v>
      </c>
      <c r="AW477" s="14" t="s">
        <v>37</v>
      </c>
      <c r="AX477" s="14" t="s">
        <v>73</v>
      </c>
      <c r="AY477" s="253" t="s">
        <v>154</v>
      </c>
    </row>
    <row r="478" spans="2:65" s="11" customFormat="1" ht="13.5">
      <c r="B478" s="204"/>
      <c r="C478" s="205"/>
      <c r="D478" s="201" t="s">
        <v>164</v>
      </c>
      <c r="E478" s="206" t="s">
        <v>21</v>
      </c>
      <c r="F478" s="207" t="s">
        <v>540</v>
      </c>
      <c r="G478" s="205"/>
      <c r="H478" s="208">
        <v>8</v>
      </c>
      <c r="I478" s="209"/>
      <c r="J478" s="205"/>
      <c r="K478" s="205"/>
      <c r="L478" s="210"/>
      <c r="M478" s="211"/>
      <c r="N478" s="212"/>
      <c r="O478" s="212"/>
      <c r="P478" s="212"/>
      <c r="Q478" s="212"/>
      <c r="R478" s="212"/>
      <c r="S478" s="212"/>
      <c r="T478" s="213"/>
      <c r="AT478" s="214" t="s">
        <v>164</v>
      </c>
      <c r="AU478" s="214" t="s">
        <v>89</v>
      </c>
      <c r="AV478" s="11" t="s">
        <v>89</v>
      </c>
      <c r="AW478" s="11" t="s">
        <v>37</v>
      </c>
      <c r="AX478" s="11" t="s">
        <v>73</v>
      </c>
      <c r="AY478" s="214" t="s">
        <v>154</v>
      </c>
    </row>
    <row r="479" spans="2:65" s="11" customFormat="1" ht="13.5">
      <c r="B479" s="204"/>
      <c r="C479" s="205"/>
      <c r="D479" s="201" t="s">
        <v>164</v>
      </c>
      <c r="E479" s="206" t="s">
        <v>21</v>
      </c>
      <c r="F479" s="207" t="s">
        <v>541</v>
      </c>
      <c r="G479" s="205"/>
      <c r="H479" s="208">
        <v>8</v>
      </c>
      <c r="I479" s="209"/>
      <c r="J479" s="205"/>
      <c r="K479" s="205"/>
      <c r="L479" s="210"/>
      <c r="M479" s="211"/>
      <c r="N479" s="212"/>
      <c r="O479" s="212"/>
      <c r="P479" s="212"/>
      <c r="Q479" s="212"/>
      <c r="R479" s="212"/>
      <c r="S479" s="212"/>
      <c r="T479" s="213"/>
      <c r="AT479" s="214" t="s">
        <v>164</v>
      </c>
      <c r="AU479" s="214" t="s">
        <v>89</v>
      </c>
      <c r="AV479" s="11" t="s">
        <v>89</v>
      </c>
      <c r="AW479" s="11" t="s">
        <v>37</v>
      </c>
      <c r="AX479" s="11" t="s">
        <v>73</v>
      </c>
      <c r="AY479" s="214" t="s">
        <v>154</v>
      </c>
    </row>
    <row r="480" spans="2:65" s="13" customFormat="1" ht="13.5">
      <c r="B480" s="226"/>
      <c r="C480" s="227"/>
      <c r="D480" s="228" t="s">
        <v>164</v>
      </c>
      <c r="E480" s="229" t="s">
        <v>21</v>
      </c>
      <c r="F480" s="230" t="s">
        <v>168</v>
      </c>
      <c r="G480" s="227"/>
      <c r="H480" s="231">
        <v>16</v>
      </c>
      <c r="I480" s="232"/>
      <c r="J480" s="227"/>
      <c r="K480" s="227"/>
      <c r="L480" s="233"/>
      <c r="M480" s="234"/>
      <c r="N480" s="235"/>
      <c r="O480" s="235"/>
      <c r="P480" s="235"/>
      <c r="Q480" s="235"/>
      <c r="R480" s="235"/>
      <c r="S480" s="235"/>
      <c r="T480" s="236"/>
      <c r="AT480" s="237" t="s">
        <v>164</v>
      </c>
      <c r="AU480" s="237" t="s">
        <v>89</v>
      </c>
      <c r="AV480" s="13" t="s">
        <v>160</v>
      </c>
      <c r="AW480" s="13" t="s">
        <v>37</v>
      </c>
      <c r="AX480" s="13" t="s">
        <v>78</v>
      </c>
      <c r="AY480" s="237" t="s">
        <v>154</v>
      </c>
    </row>
    <row r="481" spans="2:65" s="1" customFormat="1" ht="22.5" customHeight="1">
      <c r="B481" s="41"/>
      <c r="C481" s="255" t="s">
        <v>542</v>
      </c>
      <c r="D481" s="255" t="s">
        <v>376</v>
      </c>
      <c r="E481" s="256" t="s">
        <v>543</v>
      </c>
      <c r="F481" s="257" t="s">
        <v>544</v>
      </c>
      <c r="G481" s="258" t="s">
        <v>111</v>
      </c>
      <c r="H481" s="259">
        <v>16</v>
      </c>
      <c r="I481" s="260"/>
      <c r="J481" s="261">
        <f>ROUND(I481*H481,2)</f>
        <v>0</v>
      </c>
      <c r="K481" s="257" t="s">
        <v>159</v>
      </c>
      <c r="L481" s="262"/>
      <c r="M481" s="263" t="s">
        <v>21</v>
      </c>
      <c r="N481" s="264" t="s">
        <v>44</v>
      </c>
      <c r="O481" s="42"/>
      <c r="P481" s="198">
        <f>O481*H481</f>
        <v>0</v>
      </c>
      <c r="Q481" s="198">
        <v>1.9099999999999999E-2</v>
      </c>
      <c r="R481" s="198">
        <f>Q481*H481</f>
        <v>0.30559999999999998</v>
      </c>
      <c r="S481" s="198">
        <v>0</v>
      </c>
      <c r="T481" s="199">
        <f>S481*H481</f>
        <v>0</v>
      </c>
      <c r="AR481" s="24" t="s">
        <v>217</v>
      </c>
      <c r="AT481" s="24" t="s">
        <v>376</v>
      </c>
      <c r="AU481" s="24" t="s">
        <v>89</v>
      </c>
      <c r="AY481" s="24" t="s">
        <v>154</v>
      </c>
      <c r="BE481" s="200">
        <f>IF(N481="základní",J481,0)</f>
        <v>0</v>
      </c>
      <c r="BF481" s="200">
        <f>IF(N481="snížená",J481,0)</f>
        <v>0</v>
      </c>
      <c r="BG481" s="200">
        <f>IF(N481="zákl. přenesená",J481,0)</f>
        <v>0</v>
      </c>
      <c r="BH481" s="200">
        <f>IF(N481="sníž. přenesená",J481,0)</f>
        <v>0</v>
      </c>
      <c r="BI481" s="200">
        <f>IF(N481="nulová",J481,0)</f>
        <v>0</v>
      </c>
      <c r="BJ481" s="24" t="s">
        <v>78</v>
      </c>
      <c r="BK481" s="200">
        <f>ROUND(I481*H481,2)</f>
        <v>0</v>
      </c>
      <c r="BL481" s="24" t="s">
        <v>160</v>
      </c>
      <c r="BM481" s="24" t="s">
        <v>545</v>
      </c>
    </row>
    <row r="482" spans="2:65" s="1" customFormat="1" ht="27">
      <c r="B482" s="41"/>
      <c r="C482" s="63"/>
      <c r="D482" s="228" t="s">
        <v>342</v>
      </c>
      <c r="E482" s="63"/>
      <c r="F482" s="265" t="s">
        <v>533</v>
      </c>
      <c r="G482" s="63"/>
      <c r="H482" s="63"/>
      <c r="I482" s="159"/>
      <c r="J482" s="63"/>
      <c r="K482" s="63"/>
      <c r="L482" s="61"/>
      <c r="M482" s="203"/>
      <c r="N482" s="42"/>
      <c r="O482" s="42"/>
      <c r="P482" s="42"/>
      <c r="Q482" s="42"/>
      <c r="R482" s="42"/>
      <c r="S482" s="42"/>
      <c r="T482" s="78"/>
      <c r="AT482" s="24" t="s">
        <v>342</v>
      </c>
      <c r="AU482" s="24" t="s">
        <v>89</v>
      </c>
    </row>
    <row r="483" spans="2:65" s="1" customFormat="1" ht="31.5" customHeight="1">
      <c r="B483" s="41"/>
      <c r="C483" s="189" t="s">
        <v>546</v>
      </c>
      <c r="D483" s="189" t="s">
        <v>156</v>
      </c>
      <c r="E483" s="190" t="s">
        <v>547</v>
      </c>
      <c r="F483" s="191" t="s">
        <v>548</v>
      </c>
      <c r="G483" s="192" t="s">
        <v>549</v>
      </c>
      <c r="H483" s="193">
        <v>5.3999999999999999E-2</v>
      </c>
      <c r="I483" s="194"/>
      <c r="J483" s="195">
        <f>ROUND(I483*H483,2)</f>
        <v>0</v>
      </c>
      <c r="K483" s="191" t="s">
        <v>159</v>
      </c>
      <c r="L483" s="61"/>
      <c r="M483" s="196" t="s">
        <v>21</v>
      </c>
      <c r="N483" s="197" t="s">
        <v>44</v>
      </c>
      <c r="O483" s="42"/>
      <c r="P483" s="198">
        <f>O483*H483</f>
        <v>0</v>
      </c>
      <c r="Q483" s="198">
        <v>1.01522808</v>
      </c>
      <c r="R483" s="198">
        <f>Q483*H483</f>
        <v>5.4822316320000002E-2</v>
      </c>
      <c r="S483" s="198">
        <v>0</v>
      </c>
      <c r="T483" s="199">
        <f>S483*H483</f>
        <v>0</v>
      </c>
      <c r="AR483" s="24" t="s">
        <v>160</v>
      </c>
      <c r="AT483" s="24" t="s">
        <v>156</v>
      </c>
      <c r="AU483" s="24" t="s">
        <v>89</v>
      </c>
      <c r="AY483" s="24" t="s">
        <v>154</v>
      </c>
      <c r="BE483" s="200">
        <f>IF(N483="základní",J483,0)</f>
        <v>0</v>
      </c>
      <c r="BF483" s="200">
        <f>IF(N483="snížená",J483,0)</f>
        <v>0</v>
      </c>
      <c r="BG483" s="200">
        <f>IF(N483="zákl. přenesená",J483,0)</f>
        <v>0</v>
      </c>
      <c r="BH483" s="200">
        <f>IF(N483="sníž. přenesená",J483,0)</f>
        <v>0</v>
      </c>
      <c r="BI483" s="200">
        <f>IF(N483="nulová",J483,0)</f>
        <v>0</v>
      </c>
      <c r="BJ483" s="24" t="s">
        <v>78</v>
      </c>
      <c r="BK483" s="200">
        <f>ROUND(I483*H483,2)</f>
        <v>0</v>
      </c>
      <c r="BL483" s="24" t="s">
        <v>160</v>
      </c>
      <c r="BM483" s="24" t="s">
        <v>550</v>
      </c>
    </row>
    <row r="484" spans="2:65" s="14" customFormat="1" ht="13.5">
      <c r="B484" s="243"/>
      <c r="C484" s="244"/>
      <c r="D484" s="201" t="s">
        <v>164</v>
      </c>
      <c r="E484" s="245" t="s">
        <v>21</v>
      </c>
      <c r="F484" s="246" t="s">
        <v>195</v>
      </c>
      <c r="G484" s="244"/>
      <c r="H484" s="247" t="s">
        <v>21</v>
      </c>
      <c r="I484" s="248"/>
      <c r="J484" s="244"/>
      <c r="K484" s="244"/>
      <c r="L484" s="249"/>
      <c r="M484" s="250"/>
      <c r="N484" s="251"/>
      <c r="O484" s="251"/>
      <c r="P484" s="251"/>
      <c r="Q484" s="251"/>
      <c r="R484" s="251"/>
      <c r="S484" s="251"/>
      <c r="T484" s="252"/>
      <c r="AT484" s="253" t="s">
        <v>164</v>
      </c>
      <c r="AU484" s="253" t="s">
        <v>89</v>
      </c>
      <c r="AV484" s="14" t="s">
        <v>78</v>
      </c>
      <c r="AW484" s="14" t="s">
        <v>37</v>
      </c>
      <c r="AX484" s="14" t="s">
        <v>73</v>
      </c>
      <c r="AY484" s="253" t="s">
        <v>154</v>
      </c>
    </row>
    <row r="485" spans="2:65" s="11" customFormat="1" ht="13.5">
      <c r="B485" s="204"/>
      <c r="C485" s="205"/>
      <c r="D485" s="201" t="s">
        <v>164</v>
      </c>
      <c r="E485" s="206" t="s">
        <v>21</v>
      </c>
      <c r="F485" s="207" t="s">
        <v>551</v>
      </c>
      <c r="G485" s="205"/>
      <c r="H485" s="208">
        <v>7.0000000000000001E-3</v>
      </c>
      <c r="I485" s="209"/>
      <c r="J485" s="205"/>
      <c r="K485" s="205"/>
      <c r="L485" s="210"/>
      <c r="M485" s="211"/>
      <c r="N485" s="212"/>
      <c r="O485" s="212"/>
      <c r="P485" s="212"/>
      <c r="Q485" s="212"/>
      <c r="R485" s="212"/>
      <c r="S485" s="212"/>
      <c r="T485" s="213"/>
      <c r="AT485" s="214" t="s">
        <v>164</v>
      </c>
      <c r="AU485" s="214" t="s">
        <v>89</v>
      </c>
      <c r="AV485" s="11" t="s">
        <v>89</v>
      </c>
      <c r="AW485" s="11" t="s">
        <v>37</v>
      </c>
      <c r="AX485" s="11" t="s">
        <v>73</v>
      </c>
      <c r="AY485" s="214" t="s">
        <v>154</v>
      </c>
    </row>
    <row r="486" spans="2:65" s="11" customFormat="1" ht="13.5">
      <c r="B486" s="204"/>
      <c r="C486" s="205"/>
      <c r="D486" s="201" t="s">
        <v>164</v>
      </c>
      <c r="E486" s="206" t="s">
        <v>21</v>
      </c>
      <c r="F486" s="207" t="s">
        <v>552</v>
      </c>
      <c r="G486" s="205"/>
      <c r="H486" s="208">
        <v>7.0000000000000001E-3</v>
      </c>
      <c r="I486" s="209"/>
      <c r="J486" s="205"/>
      <c r="K486" s="205"/>
      <c r="L486" s="210"/>
      <c r="M486" s="211"/>
      <c r="N486" s="212"/>
      <c r="O486" s="212"/>
      <c r="P486" s="212"/>
      <c r="Q486" s="212"/>
      <c r="R486" s="212"/>
      <c r="S486" s="212"/>
      <c r="T486" s="213"/>
      <c r="AT486" s="214" t="s">
        <v>164</v>
      </c>
      <c r="AU486" s="214" t="s">
        <v>89</v>
      </c>
      <c r="AV486" s="11" t="s">
        <v>89</v>
      </c>
      <c r="AW486" s="11" t="s">
        <v>37</v>
      </c>
      <c r="AX486" s="11" t="s">
        <v>73</v>
      </c>
      <c r="AY486" s="214" t="s">
        <v>154</v>
      </c>
    </row>
    <row r="487" spans="2:65" s="11" customFormat="1" ht="13.5">
      <c r="B487" s="204"/>
      <c r="C487" s="205"/>
      <c r="D487" s="201" t="s">
        <v>164</v>
      </c>
      <c r="E487" s="206" t="s">
        <v>21</v>
      </c>
      <c r="F487" s="207" t="s">
        <v>553</v>
      </c>
      <c r="G487" s="205"/>
      <c r="H487" s="208">
        <v>7.0000000000000001E-3</v>
      </c>
      <c r="I487" s="209"/>
      <c r="J487" s="205"/>
      <c r="K487" s="205"/>
      <c r="L487" s="210"/>
      <c r="M487" s="211"/>
      <c r="N487" s="212"/>
      <c r="O487" s="212"/>
      <c r="P487" s="212"/>
      <c r="Q487" s="212"/>
      <c r="R487" s="212"/>
      <c r="S487" s="212"/>
      <c r="T487" s="213"/>
      <c r="AT487" s="214" t="s">
        <v>164</v>
      </c>
      <c r="AU487" s="214" t="s">
        <v>89</v>
      </c>
      <c r="AV487" s="11" t="s">
        <v>89</v>
      </c>
      <c r="AW487" s="11" t="s">
        <v>37</v>
      </c>
      <c r="AX487" s="11" t="s">
        <v>73</v>
      </c>
      <c r="AY487" s="214" t="s">
        <v>154</v>
      </c>
    </row>
    <row r="488" spans="2:65" s="11" customFormat="1" ht="13.5">
      <c r="B488" s="204"/>
      <c r="C488" s="205"/>
      <c r="D488" s="201" t="s">
        <v>164</v>
      </c>
      <c r="E488" s="206" t="s">
        <v>21</v>
      </c>
      <c r="F488" s="207" t="s">
        <v>554</v>
      </c>
      <c r="G488" s="205"/>
      <c r="H488" s="208">
        <v>0.01</v>
      </c>
      <c r="I488" s="209"/>
      <c r="J488" s="205"/>
      <c r="K488" s="205"/>
      <c r="L488" s="210"/>
      <c r="M488" s="211"/>
      <c r="N488" s="212"/>
      <c r="O488" s="212"/>
      <c r="P488" s="212"/>
      <c r="Q488" s="212"/>
      <c r="R488" s="212"/>
      <c r="S488" s="212"/>
      <c r="T488" s="213"/>
      <c r="AT488" s="214" t="s">
        <v>164</v>
      </c>
      <c r="AU488" s="214" t="s">
        <v>89</v>
      </c>
      <c r="AV488" s="11" t="s">
        <v>89</v>
      </c>
      <c r="AW488" s="11" t="s">
        <v>37</v>
      </c>
      <c r="AX488" s="11" t="s">
        <v>73</v>
      </c>
      <c r="AY488" s="214" t="s">
        <v>154</v>
      </c>
    </row>
    <row r="489" spans="2:65" s="11" customFormat="1" ht="13.5">
      <c r="B489" s="204"/>
      <c r="C489" s="205"/>
      <c r="D489" s="201" t="s">
        <v>164</v>
      </c>
      <c r="E489" s="206" t="s">
        <v>21</v>
      </c>
      <c r="F489" s="207" t="s">
        <v>555</v>
      </c>
      <c r="G489" s="205"/>
      <c r="H489" s="208">
        <v>7.0000000000000001E-3</v>
      </c>
      <c r="I489" s="209"/>
      <c r="J489" s="205"/>
      <c r="K489" s="205"/>
      <c r="L489" s="210"/>
      <c r="M489" s="211"/>
      <c r="N489" s="212"/>
      <c r="O489" s="212"/>
      <c r="P489" s="212"/>
      <c r="Q489" s="212"/>
      <c r="R489" s="212"/>
      <c r="S489" s="212"/>
      <c r="T489" s="213"/>
      <c r="AT489" s="214" t="s">
        <v>164</v>
      </c>
      <c r="AU489" s="214" t="s">
        <v>89</v>
      </c>
      <c r="AV489" s="11" t="s">
        <v>89</v>
      </c>
      <c r="AW489" s="11" t="s">
        <v>37</v>
      </c>
      <c r="AX489" s="11" t="s">
        <v>73</v>
      </c>
      <c r="AY489" s="214" t="s">
        <v>154</v>
      </c>
    </row>
    <row r="490" spans="2:65" s="12" customFormat="1" ht="13.5">
      <c r="B490" s="215"/>
      <c r="C490" s="216"/>
      <c r="D490" s="201" t="s">
        <v>164</v>
      </c>
      <c r="E490" s="217" t="s">
        <v>21</v>
      </c>
      <c r="F490" s="218" t="s">
        <v>166</v>
      </c>
      <c r="G490" s="216"/>
      <c r="H490" s="219">
        <v>3.7999999999999999E-2</v>
      </c>
      <c r="I490" s="220"/>
      <c r="J490" s="216"/>
      <c r="K490" s="216"/>
      <c r="L490" s="221"/>
      <c r="M490" s="222"/>
      <c r="N490" s="223"/>
      <c r="O490" s="223"/>
      <c r="P490" s="223"/>
      <c r="Q490" s="223"/>
      <c r="R490" s="223"/>
      <c r="S490" s="223"/>
      <c r="T490" s="224"/>
      <c r="AT490" s="225" t="s">
        <v>164</v>
      </c>
      <c r="AU490" s="225" t="s">
        <v>89</v>
      </c>
      <c r="AV490" s="12" t="s">
        <v>167</v>
      </c>
      <c r="AW490" s="12" t="s">
        <v>37</v>
      </c>
      <c r="AX490" s="12" t="s">
        <v>73</v>
      </c>
      <c r="AY490" s="225" t="s">
        <v>154</v>
      </c>
    </row>
    <row r="491" spans="2:65" s="14" customFormat="1" ht="13.5">
      <c r="B491" s="243"/>
      <c r="C491" s="244"/>
      <c r="D491" s="201" t="s">
        <v>164</v>
      </c>
      <c r="E491" s="245" t="s">
        <v>21</v>
      </c>
      <c r="F491" s="246" t="s">
        <v>539</v>
      </c>
      <c r="G491" s="244"/>
      <c r="H491" s="247" t="s">
        <v>21</v>
      </c>
      <c r="I491" s="248"/>
      <c r="J491" s="244"/>
      <c r="K491" s="244"/>
      <c r="L491" s="249"/>
      <c r="M491" s="250"/>
      <c r="N491" s="251"/>
      <c r="O491" s="251"/>
      <c r="P491" s="251"/>
      <c r="Q491" s="251"/>
      <c r="R491" s="251"/>
      <c r="S491" s="251"/>
      <c r="T491" s="252"/>
      <c r="AT491" s="253" t="s">
        <v>164</v>
      </c>
      <c r="AU491" s="253" t="s">
        <v>89</v>
      </c>
      <c r="AV491" s="14" t="s">
        <v>78</v>
      </c>
      <c r="AW491" s="14" t="s">
        <v>37</v>
      </c>
      <c r="AX491" s="14" t="s">
        <v>73</v>
      </c>
      <c r="AY491" s="253" t="s">
        <v>154</v>
      </c>
    </row>
    <row r="492" spans="2:65" s="11" customFormat="1" ht="13.5">
      <c r="B492" s="204"/>
      <c r="C492" s="205"/>
      <c r="D492" s="201" t="s">
        <v>164</v>
      </c>
      <c r="E492" s="206" t="s">
        <v>21</v>
      </c>
      <c r="F492" s="207" t="s">
        <v>556</v>
      </c>
      <c r="G492" s="205"/>
      <c r="H492" s="208">
        <v>8.0000000000000002E-3</v>
      </c>
      <c r="I492" s="209"/>
      <c r="J492" s="205"/>
      <c r="K492" s="205"/>
      <c r="L492" s="210"/>
      <c r="M492" s="211"/>
      <c r="N492" s="212"/>
      <c r="O492" s="212"/>
      <c r="P492" s="212"/>
      <c r="Q492" s="212"/>
      <c r="R492" s="212"/>
      <c r="S492" s="212"/>
      <c r="T492" s="213"/>
      <c r="AT492" s="214" t="s">
        <v>164</v>
      </c>
      <c r="AU492" s="214" t="s">
        <v>89</v>
      </c>
      <c r="AV492" s="11" t="s">
        <v>89</v>
      </c>
      <c r="AW492" s="11" t="s">
        <v>37</v>
      </c>
      <c r="AX492" s="11" t="s">
        <v>73</v>
      </c>
      <c r="AY492" s="214" t="s">
        <v>154</v>
      </c>
    </row>
    <row r="493" spans="2:65" s="11" customFormat="1" ht="13.5">
      <c r="B493" s="204"/>
      <c r="C493" s="205"/>
      <c r="D493" s="201" t="s">
        <v>164</v>
      </c>
      <c r="E493" s="206" t="s">
        <v>21</v>
      </c>
      <c r="F493" s="207" t="s">
        <v>557</v>
      </c>
      <c r="G493" s="205"/>
      <c r="H493" s="208">
        <v>8.0000000000000002E-3</v>
      </c>
      <c r="I493" s="209"/>
      <c r="J493" s="205"/>
      <c r="K493" s="205"/>
      <c r="L493" s="210"/>
      <c r="M493" s="211"/>
      <c r="N493" s="212"/>
      <c r="O493" s="212"/>
      <c r="P493" s="212"/>
      <c r="Q493" s="212"/>
      <c r="R493" s="212"/>
      <c r="S493" s="212"/>
      <c r="T493" s="213"/>
      <c r="AT493" s="214" t="s">
        <v>164</v>
      </c>
      <c r="AU493" s="214" t="s">
        <v>89</v>
      </c>
      <c r="AV493" s="11" t="s">
        <v>89</v>
      </c>
      <c r="AW493" s="11" t="s">
        <v>37</v>
      </c>
      <c r="AX493" s="11" t="s">
        <v>73</v>
      </c>
      <c r="AY493" s="214" t="s">
        <v>154</v>
      </c>
    </row>
    <row r="494" spans="2:65" s="12" customFormat="1" ht="13.5">
      <c r="B494" s="215"/>
      <c r="C494" s="216"/>
      <c r="D494" s="201" t="s">
        <v>164</v>
      </c>
      <c r="E494" s="217" t="s">
        <v>21</v>
      </c>
      <c r="F494" s="218" t="s">
        <v>166</v>
      </c>
      <c r="G494" s="216"/>
      <c r="H494" s="219">
        <v>1.6E-2</v>
      </c>
      <c r="I494" s="220"/>
      <c r="J494" s="216"/>
      <c r="K494" s="216"/>
      <c r="L494" s="221"/>
      <c r="M494" s="222"/>
      <c r="N494" s="223"/>
      <c r="O494" s="223"/>
      <c r="P494" s="223"/>
      <c r="Q494" s="223"/>
      <c r="R494" s="223"/>
      <c r="S494" s="223"/>
      <c r="T494" s="224"/>
      <c r="AT494" s="225" t="s">
        <v>164</v>
      </c>
      <c r="AU494" s="225" t="s">
        <v>89</v>
      </c>
      <c r="AV494" s="12" t="s">
        <v>167</v>
      </c>
      <c r="AW494" s="12" t="s">
        <v>37</v>
      </c>
      <c r="AX494" s="12" t="s">
        <v>73</v>
      </c>
      <c r="AY494" s="225" t="s">
        <v>154</v>
      </c>
    </row>
    <row r="495" spans="2:65" s="13" customFormat="1" ht="13.5">
      <c r="B495" s="226"/>
      <c r="C495" s="227"/>
      <c r="D495" s="228" t="s">
        <v>164</v>
      </c>
      <c r="E495" s="229" t="s">
        <v>21</v>
      </c>
      <c r="F495" s="230" t="s">
        <v>168</v>
      </c>
      <c r="G495" s="227"/>
      <c r="H495" s="231">
        <v>5.3999999999999999E-2</v>
      </c>
      <c r="I495" s="232"/>
      <c r="J495" s="227"/>
      <c r="K495" s="227"/>
      <c r="L495" s="233"/>
      <c r="M495" s="234"/>
      <c r="N495" s="235"/>
      <c r="O495" s="235"/>
      <c r="P495" s="235"/>
      <c r="Q495" s="235"/>
      <c r="R495" s="235"/>
      <c r="S495" s="235"/>
      <c r="T495" s="236"/>
      <c r="AT495" s="237" t="s">
        <v>164</v>
      </c>
      <c r="AU495" s="237" t="s">
        <v>89</v>
      </c>
      <c r="AV495" s="13" t="s">
        <v>160</v>
      </c>
      <c r="AW495" s="13" t="s">
        <v>37</v>
      </c>
      <c r="AX495" s="13" t="s">
        <v>78</v>
      </c>
      <c r="AY495" s="237" t="s">
        <v>154</v>
      </c>
    </row>
    <row r="496" spans="2:65" s="1" customFormat="1" ht="22.5" customHeight="1">
      <c r="B496" s="41"/>
      <c r="C496" s="189" t="s">
        <v>558</v>
      </c>
      <c r="D496" s="189" t="s">
        <v>156</v>
      </c>
      <c r="E496" s="190" t="s">
        <v>559</v>
      </c>
      <c r="F496" s="191" t="s">
        <v>560</v>
      </c>
      <c r="G496" s="192" t="s">
        <v>92</v>
      </c>
      <c r="H496" s="193">
        <v>148.22</v>
      </c>
      <c r="I496" s="194"/>
      <c r="J496" s="195">
        <f>ROUND(I496*H496,2)</f>
        <v>0</v>
      </c>
      <c r="K496" s="191" t="s">
        <v>159</v>
      </c>
      <c r="L496" s="61"/>
      <c r="M496" s="196" t="s">
        <v>21</v>
      </c>
      <c r="N496" s="197" t="s">
        <v>44</v>
      </c>
      <c r="O496" s="42"/>
      <c r="P496" s="198">
        <f>O496*H496</f>
        <v>0</v>
      </c>
      <c r="Q496" s="198">
        <v>1.9695</v>
      </c>
      <c r="R496" s="198">
        <f>Q496*H496</f>
        <v>291.91928999999999</v>
      </c>
      <c r="S496" s="198">
        <v>0</v>
      </c>
      <c r="T496" s="199">
        <f>S496*H496</f>
        <v>0</v>
      </c>
      <c r="AR496" s="24" t="s">
        <v>160</v>
      </c>
      <c r="AT496" s="24" t="s">
        <v>156</v>
      </c>
      <c r="AU496" s="24" t="s">
        <v>89</v>
      </c>
      <c r="AY496" s="24" t="s">
        <v>154</v>
      </c>
      <c r="BE496" s="200">
        <f>IF(N496="základní",J496,0)</f>
        <v>0</v>
      </c>
      <c r="BF496" s="200">
        <f>IF(N496="snížená",J496,0)</f>
        <v>0</v>
      </c>
      <c r="BG496" s="200">
        <f>IF(N496="zákl. přenesená",J496,0)</f>
        <v>0</v>
      </c>
      <c r="BH496" s="200">
        <f>IF(N496="sníž. přenesená",J496,0)</f>
        <v>0</v>
      </c>
      <c r="BI496" s="200">
        <f>IF(N496="nulová",J496,0)</f>
        <v>0</v>
      </c>
      <c r="BJ496" s="24" t="s">
        <v>78</v>
      </c>
      <c r="BK496" s="200">
        <f>ROUND(I496*H496,2)</f>
        <v>0</v>
      </c>
      <c r="BL496" s="24" t="s">
        <v>160</v>
      </c>
      <c r="BM496" s="24" t="s">
        <v>561</v>
      </c>
    </row>
    <row r="497" spans="2:65" s="14" customFormat="1" ht="13.5">
      <c r="B497" s="243"/>
      <c r="C497" s="244"/>
      <c r="D497" s="201" t="s">
        <v>164</v>
      </c>
      <c r="E497" s="245" t="s">
        <v>21</v>
      </c>
      <c r="F497" s="246" t="s">
        <v>539</v>
      </c>
      <c r="G497" s="244"/>
      <c r="H497" s="247" t="s">
        <v>21</v>
      </c>
      <c r="I497" s="248"/>
      <c r="J497" s="244"/>
      <c r="K497" s="244"/>
      <c r="L497" s="249"/>
      <c r="M497" s="250"/>
      <c r="N497" s="251"/>
      <c r="O497" s="251"/>
      <c r="P497" s="251"/>
      <c r="Q497" s="251"/>
      <c r="R497" s="251"/>
      <c r="S497" s="251"/>
      <c r="T497" s="252"/>
      <c r="AT497" s="253" t="s">
        <v>164</v>
      </c>
      <c r="AU497" s="253" t="s">
        <v>89</v>
      </c>
      <c r="AV497" s="14" t="s">
        <v>78</v>
      </c>
      <c r="AW497" s="14" t="s">
        <v>37</v>
      </c>
      <c r="AX497" s="14" t="s">
        <v>73</v>
      </c>
      <c r="AY497" s="253" t="s">
        <v>154</v>
      </c>
    </row>
    <row r="498" spans="2:65" s="11" customFormat="1" ht="13.5">
      <c r="B498" s="204"/>
      <c r="C498" s="205"/>
      <c r="D498" s="201" t="s">
        <v>164</v>
      </c>
      <c r="E498" s="206" t="s">
        <v>21</v>
      </c>
      <c r="F498" s="207" t="s">
        <v>562</v>
      </c>
      <c r="G498" s="205"/>
      <c r="H498" s="208">
        <v>13.76</v>
      </c>
      <c r="I498" s="209"/>
      <c r="J498" s="205"/>
      <c r="K498" s="205"/>
      <c r="L498" s="210"/>
      <c r="M498" s="211"/>
      <c r="N498" s="212"/>
      <c r="O498" s="212"/>
      <c r="P498" s="212"/>
      <c r="Q498" s="212"/>
      <c r="R498" s="212"/>
      <c r="S498" s="212"/>
      <c r="T498" s="213"/>
      <c r="AT498" s="214" t="s">
        <v>164</v>
      </c>
      <c r="AU498" s="214" t="s">
        <v>89</v>
      </c>
      <c r="AV498" s="11" t="s">
        <v>89</v>
      </c>
      <c r="AW498" s="11" t="s">
        <v>37</v>
      </c>
      <c r="AX498" s="11" t="s">
        <v>73</v>
      </c>
      <c r="AY498" s="214" t="s">
        <v>154</v>
      </c>
    </row>
    <row r="499" spans="2:65" s="11" customFormat="1" ht="13.5">
      <c r="B499" s="204"/>
      <c r="C499" s="205"/>
      <c r="D499" s="201" t="s">
        <v>164</v>
      </c>
      <c r="E499" s="206" t="s">
        <v>21</v>
      </c>
      <c r="F499" s="207" t="s">
        <v>563</v>
      </c>
      <c r="G499" s="205"/>
      <c r="H499" s="208">
        <v>12.9</v>
      </c>
      <c r="I499" s="209"/>
      <c r="J499" s="205"/>
      <c r="K499" s="205"/>
      <c r="L499" s="210"/>
      <c r="M499" s="211"/>
      <c r="N499" s="212"/>
      <c r="O499" s="212"/>
      <c r="P499" s="212"/>
      <c r="Q499" s="212"/>
      <c r="R499" s="212"/>
      <c r="S499" s="212"/>
      <c r="T499" s="213"/>
      <c r="AT499" s="214" t="s">
        <v>164</v>
      </c>
      <c r="AU499" s="214" t="s">
        <v>89</v>
      </c>
      <c r="AV499" s="11" t="s">
        <v>89</v>
      </c>
      <c r="AW499" s="11" t="s">
        <v>37</v>
      </c>
      <c r="AX499" s="11" t="s">
        <v>73</v>
      </c>
      <c r="AY499" s="214" t="s">
        <v>154</v>
      </c>
    </row>
    <row r="500" spans="2:65" s="11" customFormat="1" ht="13.5">
      <c r="B500" s="204"/>
      <c r="C500" s="205"/>
      <c r="D500" s="201" t="s">
        <v>164</v>
      </c>
      <c r="E500" s="206" t="s">
        <v>21</v>
      </c>
      <c r="F500" s="207" t="s">
        <v>564</v>
      </c>
      <c r="G500" s="205"/>
      <c r="H500" s="208">
        <v>13.76</v>
      </c>
      <c r="I500" s="209"/>
      <c r="J500" s="205"/>
      <c r="K500" s="205"/>
      <c r="L500" s="210"/>
      <c r="M500" s="211"/>
      <c r="N500" s="212"/>
      <c r="O500" s="212"/>
      <c r="P500" s="212"/>
      <c r="Q500" s="212"/>
      <c r="R500" s="212"/>
      <c r="S500" s="212"/>
      <c r="T500" s="213"/>
      <c r="AT500" s="214" t="s">
        <v>164</v>
      </c>
      <c r="AU500" s="214" t="s">
        <v>89</v>
      </c>
      <c r="AV500" s="11" t="s">
        <v>89</v>
      </c>
      <c r="AW500" s="11" t="s">
        <v>37</v>
      </c>
      <c r="AX500" s="11" t="s">
        <v>73</v>
      </c>
      <c r="AY500" s="214" t="s">
        <v>154</v>
      </c>
    </row>
    <row r="501" spans="2:65" s="12" customFormat="1" ht="13.5">
      <c r="B501" s="215"/>
      <c r="C501" s="216"/>
      <c r="D501" s="201" t="s">
        <v>164</v>
      </c>
      <c r="E501" s="217" t="s">
        <v>21</v>
      </c>
      <c r="F501" s="218" t="s">
        <v>166</v>
      </c>
      <c r="G501" s="216"/>
      <c r="H501" s="219">
        <v>40.42</v>
      </c>
      <c r="I501" s="220"/>
      <c r="J501" s="216"/>
      <c r="K501" s="216"/>
      <c r="L501" s="221"/>
      <c r="M501" s="222"/>
      <c r="N501" s="223"/>
      <c r="O501" s="223"/>
      <c r="P501" s="223"/>
      <c r="Q501" s="223"/>
      <c r="R501" s="223"/>
      <c r="S501" s="223"/>
      <c r="T501" s="224"/>
      <c r="AT501" s="225" t="s">
        <v>164</v>
      </c>
      <c r="AU501" s="225" t="s">
        <v>89</v>
      </c>
      <c r="AV501" s="12" t="s">
        <v>167</v>
      </c>
      <c r="AW501" s="12" t="s">
        <v>37</v>
      </c>
      <c r="AX501" s="12" t="s">
        <v>73</v>
      </c>
      <c r="AY501" s="225" t="s">
        <v>154</v>
      </c>
    </row>
    <row r="502" spans="2:65" s="14" customFormat="1" ht="13.5">
      <c r="B502" s="243"/>
      <c r="C502" s="244"/>
      <c r="D502" s="201" t="s">
        <v>164</v>
      </c>
      <c r="E502" s="245" t="s">
        <v>21</v>
      </c>
      <c r="F502" s="246" t="s">
        <v>195</v>
      </c>
      <c r="G502" s="244"/>
      <c r="H502" s="247" t="s">
        <v>21</v>
      </c>
      <c r="I502" s="248"/>
      <c r="J502" s="244"/>
      <c r="K502" s="244"/>
      <c r="L502" s="249"/>
      <c r="M502" s="250"/>
      <c r="N502" s="251"/>
      <c r="O502" s="251"/>
      <c r="P502" s="251"/>
      <c r="Q502" s="251"/>
      <c r="R502" s="251"/>
      <c r="S502" s="251"/>
      <c r="T502" s="252"/>
      <c r="AT502" s="253" t="s">
        <v>164</v>
      </c>
      <c r="AU502" s="253" t="s">
        <v>89</v>
      </c>
      <c r="AV502" s="14" t="s">
        <v>78</v>
      </c>
      <c r="AW502" s="14" t="s">
        <v>37</v>
      </c>
      <c r="AX502" s="14" t="s">
        <v>73</v>
      </c>
      <c r="AY502" s="253" t="s">
        <v>154</v>
      </c>
    </row>
    <row r="503" spans="2:65" s="11" customFormat="1" ht="13.5">
      <c r="B503" s="204"/>
      <c r="C503" s="205"/>
      <c r="D503" s="201" t="s">
        <v>164</v>
      </c>
      <c r="E503" s="206" t="s">
        <v>21</v>
      </c>
      <c r="F503" s="207" t="s">
        <v>565</v>
      </c>
      <c r="G503" s="205"/>
      <c r="H503" s="208">
        <v>19.600000000000001</v>
      </c>
      <c r="I503" s="209"/>
      <c r="J503" s="205"/>
      <c r="K503" s="205"/>
      <c r="L503" s="210"/>
      <c r="M503" s="211"/>
      <c r="N503" s="212"/>
      <c r="O503" s="212"/>
      <c r="P503" s="212"/>
      <c r="Q503" s="212"/>
      <c r="R503" s="212"/>
      <c r="S503" s="212"/>
      <c r="T503" s="213"/>
      <c r="AT503" s="214" t="s">
        <v>164</v>
      </c>
      <c r="AU503" s="214" t="s">
        <v>89</v>
      </c>
      <c r="AV503" s="11" t="s">
        <v>89</v>
      </c>
      <c r="AW503" s="11" t="s">
        <v>37</v>
      </c>
      <c r="AX503" s="11" t="s">
        <v>73</v>
      </c>
      <c r="AY503" s="214" t="s">
        <v>154</v>
      </c>
    </row>
    <row r="504" spans="2:65" s="11" customFormat="1" ht="13.5">
      <c r="B504" s="204"/>
      <c r="C504" s="205"/>
      <c r="D504" s="201" t="s">
        <v>164</v>
      </c>
      <c r="E504" s="206" t="s">
        <v>21</v>
      </c>
      <c r="F504" s="207" t="s">
        <v>566</v>
      </c>
      <c r="G504" s="205"/>
      <c r="H504" s="208">
        <v>19.600000000000001</v>
      </c>
      <c r="I504" s="209"/>
      <c r="J504" s="205"/>
      <c r="K504" s="205"/>
      <c r="L504" s="210"/>
      <c r="M504" s="211"/>
      <c r="N504" s="212"/>
      <c r="O504" s="212"/>
      <c r="P504" s="212"/>
      <c r="Q504" s="212"/>
      <c r="R504" s="212"/>
      <c r="S504" s="212"/>
      <c r="T504" s="213"/>
      <c r="AT504" s="214" t="s">
        <v>164</v>
      </c>
      <c r="AU504" s="214" t="s">
        <v>89</v>
      </c>
      <c r="AV504" s="11" t="s">
        <v>89</v>
      </c>
      <c r="AW504" s="11" t="s">
        <v>37</v>
      </c>
      <c r="AX504" s="11" t="s">
        <v>73</v>
      </c>
      <c r="AY504" s="214" t="s">
        <v>154</v>
      </c>
    </row>
    <row r="505" spans="2:65" s="11" customFormat="1" ht="13.5">
      <c r="B505" s="204"/>
      <c r="C505" s="205"/>
      <c r="D505" s="201" t="s">
        <v>164</v>
      </c>
      <c r="E505" s="206" t="s">
        <v>21</v>
      </c>
      <c r="F505" s="207" t="s">
        <v>567</v>
      </c>
      <c r="G505" s="205"/>
      <c r="H505" s="208">
        <v>19.600000000000001</v>
      </c>
      <c r="I505" s="209"/>
      <c r="J505" s="205"/>
      <c r="K505" s="205"/>
      <c r="L505" s="210"/>
      <c r="M505" s="211"/>
      <c r="N505" s="212"/>
      <c r="O505" s="212"/>
      <c r="P505" s="212"/>
      <c r="Q505" s="212"/>
      <c r="R505" s="212"/>
      <c r="S505" s="212"/>
      <c r="T505" s="213"/>
      <c r="AT505" s="214" t="s">
        <v>164</v>
      </c>
      <c r="AU505" s="214" t="s">
        <v>89</v>
      </c>
      <c r="AV505" s="11" t="s">
        <v>89</v>
      </c>
      <c r="AW505" s="11" t="s">
        <v>37</v>
      </c>
      <c r="AX505" s="11" t="s">
        <v>73</v>
      </c>
      <c r="AY505" s="214" t="s">
        <v>154</v>
      </c>
    </row>
    <row r="506" spans="2:65" s="11" customFormat="1" ht="13.5">
      <c r="B506" s="204"/>
      <c r="C506" s="205"/>
      <c r="D506" s="201" t="s">
        <v>164</v>
      </c>
      <c r="E506" s="206" t="s">
        <v>21</v>
      </c>
      <c r="F506" s="207" t="s">
        <v>568</v>
      </c>
      <c r="G506" s="205"/>
      <c r="H506" s="208">
        <v>29.4</v>
      </c>
      <c r="I506" s="209"/>
      <c r="J506" s="205"/>
      <c r="K506" s="205"/>
      <c r="L506" s="210"/>
      <c r="M506" s="211"/>
      <c r="N506" s="212"/>
      <c r="O506" s="212"/>
      <c r="P506" s="212"/>
      <c r="Q506" s="212"/>
      <c r="R506" s="212"/>
      <c r="S506" s="212"/>
      <c r="T506" s="213"/>
      <c r="AT506" s="214" t="s">
        <v>164</v>
      </c>
      <c r="AU506" s="214" t="s">
        <v>89</v>
      </c>
      <c r="AV506" s="11" t="s">
        <v>89</v>
      </c>
      <c r="AW506" s="11" t="s">
        <v>37</v>
      </c>
      <c r="AX506" s="11" t="s">
        <v>73</v>
      </c>
      <c r="AY506" s="214" t="s">
        <v>154</v>
      </c>
    </row>
    <row r="507" spans="2:65" s="11" customFormat="1" ht="13.5">
      <c r="B507" s="204"/>
      <c r="C507" s="205"/>
      <c r="D507" s="201" t="s">
        <v>164</v>
      </c>
      <c r="E507" s="206" t="s">
        <v>21</v>
      </c>
      <c r="F507" s="207" t="s">
        <v>569</v>
      </c>
      <c r="G507" s="205"/>
      <c r="H507" s="208">
        <v>19.600000000000001</v>
      </c>
      <c r="I507" s="209"/>
      <c r="J507" s="205"/>
      <c r="K507" s="205"/>
      <c r="L507" s="210"/>
      <c r="M507" s="211"/>
      <c r="N507" s="212"/>
      <c r="O507" s="212"/>
      <c r="P507" s="212"/>
      <c r="Q507" s="212"/>
      <c r="R507" s="212"/>
      <c r="S507" s="212"/>
      <c r="T507" s="213"/>
      <c r="AT507" s="214" t="s">
        <v>164</v>
      </c>
      <c r="AU507" s="214" t="s">
        <v>89</v>
      </c>
      <c r="AV507" s="11" t="s">
        <v>89</v>
      </c>
      <c r="AW507" s="11" t="s">
        <v>37</v>
      </c>
      <c r="AX507" s="11" t="s">
        <v>73</v>
      </c>
      <c r="AY507" s="214" t="s">
        <v>154</v>
      </c>
    </row>
    <row r="508" spans="2:65" s="12" customFormat="1" ht="13.5">
      <c r="B508" s="215"/>
      <c r="C508" s="216"/>
      <c r="D508" s="201" t="s">
        <v>164</v>
      </c>
      <c r="E508" s="217" t="s">
        <v>21</v>
      </c>
      <c r="F508" s="218" t="s">
        <v>166</v>
      </c>
      <c r="G508" s="216"/>
      <c r="H508" s="219">
        <v>107.8</v>
      </c>
      <c r="I508" s="220"/>
      <c r="J508" s="216"/>
      <c r="K508" s="216"/>
      <c r="L508" s="221"/>
      <c r="M508" s="222"/>
      <c r="N508" s="223"/>
      <c r="O508" s="223"/>
      <c r="P508" s="223"/>
      <c r="Q508" s="223"/>
      <c r="R508" s="223"/>
      <c r="S508" s="223"/>
      <c r="T508" s="224"/>
      <c r="AT508" s="225" t="s">
        <v>164</v>
      </c>
      <c r="AU508" s="225" t="s">
        <v>89</v>
      </c>
      <c r="AV508" s="12" t="s">
        <v>167</v>
      </c>
      <c r="AW508" s="12" t="s">
        <v>37</v>
      </c>
      <c r="AX508" s="12" t="s">
        <v>73</v>
      </c>
      <c r="AY508" s="225" t="s">
        <v>154</v>
      </c>
    </row>
    <row r="509" spans="2:65" s="13" customFormat="1" ht="13.5">
      <c r="B509" s="226"/>
      <c r="C509" s="227"/>
      <c r="D509" s="228" t="s">
        <v>164</v>
      </c>
      <c r="E509" s="229" t="s">
        <v>21</v>
      </c>
      <c r="F509" s="230" t="s">
        <v>168</v>
      </c>
      <c r="G509" s="227"/>
      <c r="H509" s="231">
        <v>148.22</v>
      </c>
      <c r="I509" s="232"/>
      <c r="J509" s="227"/>
      <c r="K509" s="227"/>
      <c r="L509" s="233"/>
      <c r="M509" s="234"/>
      <c r="N509" s="235"/>
      <c r="O509" s="235"/>
      <c r="P509" s="235"/>
      <c r="Q509" s="235"/>
      <c r="R509" s="235"/>
      <c r="S509" s="235"/>
      <c r="T509" s="236"/>
      <c r="AT509" s="237" t="s">
        <v>164</v>
      </c>
      <c r="AU509" s="237" t="s">
        <v>89</v>
      </c>
      <c r="AV509" s="13" t="s">
        <v>160</v>
      </c>
      <c r="AW509" s="13" t="s">
        <v>37</v>
      </c>
      <c r="AX509" s="13" t="s">
        <v>78</v>
      </c>
      <c r="AY509" s="237" t="s">
        <v>154</v>
      </c>
    </row>
    <row r="510" spans="2:65" s="1" customFormat="1" ht="57" customHeight="1">
      <c r="B510" s="41"/>
      <c r="C510" s="189" t="s">
        <v>570</v>
      </c>
      <c r="D510" s="189" t="s">
        <v>156</v>
      </c>
      <c r="E510" s="190" t="s">
        <v>571</v>
      </c>
      <c r="F510" s="191" t="s">
        <v>572</v>
      </c>
      <c r="G510" s="192" t="s">
        <v>111</v>
      </c>
      <c r="H510" s="193">
        <v>683</v>
      </c>
      <c r="I510" s="194"/>
      <c r="J510" s="195">
        <f>ROUND(I510*H510,2)</f>
        <v>0</v>
      </c>
      <c r="K510" s="191" t="s">
        <v>159</v>
      </c>
      <c r="L510" s="61"/>
      <c r="M510" s="196" t="s">
        <v>21</v>
      </c>
      <c r="N510" s="197" t="s">
        <v>44</v>
      </c>
      <c r="O510" s="42"/>
      <c r="P510" s="198">
        <f>O510*H510</f>
        <v>0</v>
      </c>
      <c r="Q510" s="198">
        <v>0</v>
      </c>
      <c r="R510" s="198">
        <f>Q510*H510</f>
        <v>0</v>
      </c>
      <c r="S510" s="198">
        <v>9.7000000000000003E-2</v>
      </c>
      <c r="T510" s="199">
        <f>S510*H510</f>
        <v>66.251000000000005</v>
      </c>
      <c r="AR510" s="24" t="s">
        <v>160</v>
      </c>
      <c r="AT510" s="24" t="s">
        <v>156</v>
      </c>
      <c r="AU510" s="24" t="s">
        <v>89</v>
      </c>
      <c r="AY510" s="24" t="s">
        <v>154</v>
      </c>
      <c r="BE510" s="200">
        <f>IF(N510="základní",J510,0)</f>
        <v>0</v>
      </c>
      <c r="BF510" s="200">
        <f>IF(N510="snížená",J510,0)</f>
        <v>0</v>
      </c>
      <c r="BG510" s="200">
        <f>IF(N510="zákl. přenesená",J510,0)</f>
        <v>0</v>
      </c>
      <c r="BH510" s="200">
        <f>IF(N510="sníž. přenesená",J510,0)</f>
        <v>0</v>
      </c>
      <c r="BI510" s="200">
        <f>IF(N510="nulová",J510,0)</f>
        <v>0</v>
      </c>
      <c r="BJ510" s="24" t="s">
        <v>78</v>
      </c>
      <c r="BK510" s="200">
        <f>ROUND(I510*H510,2)</f>
        <v>0</v>
      </c>
      <c r="BL510" s="24" t="s">
        <v>160</v>
      </c>
      <c r="BM510" s="24" t="s">
        <v>573</v>
      </c>
    </row>
    <row r="511" spans="2:65" s="1" customFormat="1" ht="81">
      <c r="B511" s="41"/>
      <c r="C511" s="63"/>
      <c r="D511" s="201" t="s">
        <v>162</v>
      </c>
      <c r="E511" s="63"/>
      <c r="F511" s="202" t="s">
        <v>574</v>
      </c>
      <c r="G511" s="63"/>
      <c r="H511" s="63"/>
      <c r="I511" s="159"/>
      <c r="J511" s="63"/>
      <c r="K511" s="63"/>
      <c r="L511" s="61"/>
      <c r="M511" s="203"/>
      <c r="N511" s="42"/>
      <c r="O511" s="42"/>
      <c r="P511" s="42"/>
      <c r="Q511" s="42"/>
      <c r="R511" s="42"/>
      <c r="S511" s="42"/>
      <c r="T511" s="78"/>
      <c r="AT511" s="24" t="s">
        <v>162</v>
      </c>
      <c r="AU511" s="24" t="s">
        <v>89</v>
      </c>
    </row>
    <row r="512" spans="2:65" s="14" customFormat="1" ht="13.5">
      <c r="B512" s="243"/>
      <c r="C512" s="244"/>
      <c r="D512" s="201" t="s">
        <v>164</v>
      </c>
      <c r="E512" s="245" t="s">
        <v>21</v>
      </c>
      <c r="F512" s="246" t="s">
        <v>575</v>
      </c>
      <c r="G512" s="244"/>
      <c r="H512" s="247" t="s">
        <v>21</v>
      </c>
      <c r="I512" s="248"/>
      <c r="J512" s="244"/>
      <c r="K512" s="244"/>
      <c r="L512" s="249"/>
      <c r="M512" s="250"/>
      <c r="N512" s="251"/>
      <c r="O512" s="251"/>
      <c r="P512" s="251"/>
      <c r="Q512" s="251"/>
      <c r="R512" s="251"/>
      <c r="S512" s="251"/>
      <c r="T512" s="252"/>
      <c r="AT512" s="253" t="s">
        <v>164</v>
      </c>
      <c r="AU512" s="253" t="s">
        <v>89</v>
      </c>
      <c r="AV512" s="14" t="s">
        <v>78</v>
      </c>
      <c r="AW512" s="14" t="s">
        <v>37</v>
      </c>
      <c r="AX512" s="14" t="s">
        <v>73</v>
      </c>
      <c r="AY512" s="253" t="s">
        <v>154</v>
      </c>
    </row>
    <row r="513" spans="2:65" s="11" customFormat="1" ht="13.5">
      <c r="B513" s="204"/>
      <c r="C513" s="205"/>
      <c r="D513" s="201" t="s">
        <v>164</v>
      </c>
      <c r="E513" s="206" t="s">
        <v>21</v>
      </c>
      <c r="F513" s="207" t="s">
        <v>576</v>
      </c>
      <c r="G513" s="205"/>
      <c r="H513" s="208">
        <v>108</v>
      </c>
      <c r="I513" s="209"/>
      <c r="J513" s="205"/>
      <c r="K513" s="205"/>
      <c r="L513" s="210"/>
      <c r="M513" s="211"/>
      <c r="N513" s="212"/>
      <c r="O513" s="212"/>
      <c r="P513" s="212"/>
      <c r="Q513" s="212"/>
      <c r="R513" s="212"/>
      <c r="S513" s="212"/>
      <c r="T513" s="213"/>
      <c r="AT513" s="214" t="s">
        <v>164</v>
      </c>
      <c r="AU513" s="214" t="s">
        <v>89</v>
      </c>
      <c r="AV513" s="11" t="s">
        <v>89</v>
      </c>
      <c r="AW513" s="11" t="s">
        <v>37</v>
      </c>
      <c r="AX513" s="11" t="s">
        <v>73</v>
      </c>
      <c r="AY513" s="214" t="s">
        <v>154</v>
      </c>
    </row>
    <row r="514" spans="2:65" s="11" customFormat="1" ht="13.5">
      <c r="B514" s="204"/>
      <c r="C514" s="205"/>
      <c r="D514" s="201" t="s">
        <v>164</v>
      </c>
      <c r="E514" s="206" t="s">
        <v>21</v>
      </c>
      <c r="F514" s="207" t="s">
        <v>577</v>
      </c>
      <c r="G514" s="205"/>
      <c r="H514" s="208">
        <v>575</v>
      </c>
      <c r="I514" s="209"/>
      <c r="J514" s="205"/>
      <c r="K514" s="205"/>
      <c r="L514" s="210"/>
      <c r="M514" s="211"/>
      <c r="N514" s="212"/>
      <c r="O514" s="212"/>
      <c r="P514" s="212"/>
      <c r="Q514" s="212"/>
      <c r="R514" s="212"/>
      <c r="S514" s="212"/>
      <c r="T514" s="213"/>
      <c r="AT514" s="214" t="s">
        <v>164</v>
      </c>
      <c r="AU514" s="214" t="s">
        <v>89</v>
      </c>
      <c r="AV514" s="11" t="s">
        <v>89</v>
      </c>
      <c r="AW514" s="11" t="s">
        <v>37</v>
      </c>
      <c r="AX514" s="11" t="s">
        <v>73</v>
      </c>
      <c r="AY514" s="214" t="s">
        <v>154</v>
      </c>
    </row>
    <row r="515" spans="2:65" s="13" customFormat="1" ht="13.5">
      <c r="B515" s="226"/>
      <c r="C515" s="227"/>
      <c r="D515" s="228" t="s">
        <v>164</v>
      </c>
      <c r="E515" s="229" t="s">
        <v>109</v>
      </c>
      <c r="F515" s="230" t="s">
        <v>168</v>
      </c>
      <c r="G515" s="227"/>
      <c r="H515" s="231">
        <v>683</v>
      </c>
      <c r="I515" s="232"/>
      <c r="J515" s="227"/>
      <c r="K515" s="227"/>
      <c r="L515" s="233"/>
      <c r="M515" s="234"/>
      <c r="N515" s="235"/>
      <c r="O515" s="235"/>
      <c r="P515" s="235"/>
      <c r="Q515" s="235"/>
      <c r="R515" s="235"/>
      <c r="S515" s="235"/>
      <c r="T515" s="236"/>
      <c r="AT515" s="237" t="s">
        <v>164</v>
      </c>
      <c r="AU515" s="237" t="s">
        <v>89</v>
      </c>
      <c r="AV515" s="13" t="s">
        <v>160</v>
      </c>
      <c r="AW515" s="13" t="s">
        <v>37</v>
      </c>
      <c r="AX515" s="13" t="s">
        <v>78</v>
      </c>
      <c r="AY515" s="237" t="s">
        <v>154</v>
      </c>
    </row>
    <row r="516" spans="2:65" s="1" customFormat="1" ht="57" customHeight="1">
      <c r="B516" s="41"/>
      <c r="C516" s="189" t="s">
        <v>578</v>
      </c>
      <c r="D516" s="189" t="s">
        <v>156</v>
      </c>
      <c r="E516" s="190" t="s">
        <v>579</v>
      </c>
      <c r="F516" s="191" t="s">
        <v>580</v>
      </c>
      <c r="G516" s="192" t="s">
        <v>111</v>
      </c>
      <c r="H516" s="193">
        <v>608</v>
      </c>
      <c r="I516" s="194"/>
      <c r="J516" s="195">
        <f>ROUND(I516*H516,2)</f>
        <v>0</v>
      </c>
      <c r="K516" s="191" t="s">
        <v>159</v>
      </c>
      <c r="L516" s="61"/>
      <c r="M516" s="196" t="s">
        <v>21</v>
      </c>
      <c r="N516" s="197" t="s">
        <v>44</v>
      </c>
      <c r="O516" s="42"/>
      <c r="P516" s="198">
        <f>O516*H516</f>
        <v>0</v>
      </c>
      <c r="Q516" s="198">
        <v>0</v>
      </c>
      <c r="R516" s="198">
        <f>Q516*H516</f>
        <v>0</v>
      </c>
      <c r="S516" s="198">
        <v>0.19400000000000001</v>
      </c>
      <c r="T516" s="199">
        <f>S516*H516</f>
        <v>117.952</v>
      </c>
      <c r="AR516" s="24" t="s">
        <v>160</v>
      </c>
      <c r="AT516" s="24" t="s">
        <v>156</v>
      </c>
      <c r="AU516" s="24" t="s">
        <v>89</v>
      </c>
      <c r="AY516" s="24" t="s">
        <v>154</v>
      </c>
      <c r="BE516" s="200">
        <f>IF(N516="základní",J516,0)</f>
        <v>0</v>
      </c>
      <c r="BF516" s="200">
        <f>IF(N516="snížená",J516,0)</f>
        <v>0</v>
      </c>
      <c r="BG516" s="200">
        <f>IF(N516="zákl. přenesená",J516,0)</f>
        <v>0</v>
      </c>
      <c r="BH516" s="200">
        <f>IF(N516="sníž. přenesená",J516,0)</f>
        <v>0</v>
      </c>
      <c r="BI516" s="200">
        <f>IF(N516="nulová",J516,0)</f>
        <v>0</v>
      </c>
      <c r="BJ516" s="24" t="s">
        <v>78</v>
      </c>
      <c r="BK516" s="200">
        <f>ROUND(I516*H516,2)</f>
        <v>0</v>
      </c>
      <c r="BL516" s="24" t="s">
        <v>160</v>
      </c>
      <c r="BM516" s="24" t="s">
        <v>581</v>
      </c>
    </row>
    <row r="517" spans="2:65" s="1" customFormat="1" ht="81">
      <c r="B517" s="41"/>
      <c r="C517" s="63"/>
      <c r="D517" s="201" t="s">
        <v>162</v>
      </c>
      <c r="E517" s="63"/>
      <c r="F517" s="202" t="s">
        <v>574</v>
      </c>
      <c r="G517" s="63"/>
      <c r="H517" s="63"/>
      <c r="I517" s="159"/>
      <c r="J517" s="63"/>
      <c r="K517" s="63"/>
      <c r="L517" s="61"/>
      <c r="M517" s="203"/>
      <c r="N517" s="42"/>
      <c r="O517" s="42"/>
      <c r="P517" s="42"/>
      <c r="Q517" s="42"/>
      <c r="R517" s="42"/>
      <c r="S517" s="42"/>
      <c r="T517" s="78"/>
      <c r="AT517" s="24" t="s">
        <v>162</v>
      </c>
      <c r="AU517" s="24" t="s">
        <v>89</v>
      </c>
    </row>
    <row r="518" spans="2:65" s="14" customFormat="1" ht="13.5">
      <c r="B518" s="243"/>
      <c r="C518" s="244"/>
      <c r="D518" s="201" t="s">
        <v>164</v>
      </c>
      <c r="E518" s="245" t="s">
        <v>21</v>
      </c>
      <c r="F518" s="246" t="s">
        <v>582</v>
      </c>
      <c r="G518" s="244"/>
      <c r="H518" s="247" t="s">
        <v>21</v>
      </c>
      <c r="I518" s="248"/>
      <c r="J518" s="244"/>
      <c r="K518" s="244"/>
      <c r="L518" s="249"/>
      <c r="M518" s="250"/>
      <c r="N518" s="251"/>
      <c r="O518" s="251"/>
      <c r="P518" s="251"/>
      <c r="Q518" s="251"/>
      <c r="R518" s="251"/>
      <c r="S518" s="251"/>
      <c r="T518" s="252"/>
      <c r="AT518" s="253" t="s">
        <v>164</v>
      </c>
      <c r="AU518" s="253" t="s">
        <v>89</v>
      </c>
      <c r="AV518" s="14" t="s">
        <v>78</v>
      </c>
      <c r="AW518" s="14" t="s">
        <v>37</v>
      </c>
      <c r="AX518" s="14" t="s">
        <v>73</v>
      </c>
      <c r="AY518" s="253" t="s">
        <v>154</v>
      </c>
    </row>
    <row r="519" spans="2:65" s="11" customFormat="1" ht="13.5">
      <c r="B519" s="204"/>
      <c r="C519" s="205"/>
      <c r="D519" s="201" t="s">
        <v>164</v>
      </c>
      <c r="E519" s="206" t="s">
        <v>21</v>
      </c>
      <c r="F519" s="207" t="s">
        <v>583</v>
      </c>
      <c r="G519" s="205"/>
      <c r="H519" s="208">
        <v>146</v>
      </c>
      <c r="I519" s="209"/>
      <c r="J519" s="205"/>
      <c r="K519" s="205"/>
      <c r="L519" s="210"/>
      <c r="M519" s="211"/>
      <c r="N519" s="212"/>
      <c r="O519" s="212"/>
      <c r="P519" s="212"/>
      <c r="Q519" s="212"/>
      <c r="R519" s="212"/>
      <c r="S519" s="212"/>
      <c r="T519" s="213"/>
      <c r="AT519" s="214" t="s">
        <v>164</v>
      </c>
      <c r="AU519" s="214" t="s">
        <v>89</v>
      </c>
      <c r="AV519" s="11" t="s">
        <v>89</v>
      </c>
      <c r="AW519" s="11" t="s">
        <v>37</v>
      </c>
      <c r="AX519" s="11" t="s">
        <v>73</v>
      </c>
      <c r="AY519" s="214" t="s">
        <v>154</v>
      </c>
    </row>
    <row r="520" spans="2:65" s="11" customFormat="1" ht="13.5">
      <c r="B520" s="204"/>
      <c r="C520" s="205"/>
      <c r="D520" s="201" t="s">
        <v>164</v>
      </c>
      <c r="E520" s="206" t="s">
        <v>21</v>
      </c>
      <c r="F520" s="207" t="s">
        <v>584</v>
      </c>
      <c r="G520" s="205"/>
      <c r="H520" s="208">
        <v>87</v>
      </c>
      <c r="I520" s="209"/>
      <c r="J520" s="205"/>
      <c r="K520" s="205"/>
      <c r="L520" s="210"/>
      <c r="M520" s="211"/>
      <c r="N520" s="212"/>
      <c r="O520" s="212"/>
      <c r="P520" s="212"/>
      <c r="Q520" s="212"/>
      <c r="R520" s="212"/>
      <c r="S520" s="212"/>
      <c r="T520" s="213"/>
      <c r="AT520" s="214" t="s">
        <v>164</v>
      </c>
      <c r="AU520" s="214" t="s">
        <v>89</v>
      </c>
      <c r="AV520" s="11" t="s">
        <v>89</v>
      </c>
      <c r="AW520" s="11" t="s">
        <v>37</v>
      </c>
      <c r="AX520" s="11" t="s">
        <v>73</v>
      </c>
      <c r="AY520" s="214" t="s">
        <v>154</v>
      </c>
    </row>
    <row r="521" spans="2:65" s="11" customFormat="1" ht="13.5">
      <c r="B521" s="204"/>
      <c r="C521" s="205"/>
      <c r="D521" s="201" t="s">
        <v>164</v>
      </c>
      <c r="E521" s="206" t="s">
        <v>21</v>
      </c>
      <c r="F521" s="207" t="s">
        <v>585</v>
      </c>
      <c r="G521" s="205"/>
      <c r="H521" s="208">
        <v>128</v>
      </c>
      <c r="I521" s="209"/>
      <c r="J521" s="205"/>
      <c r="K521" s="205"/>
      <c r="L521" s="210"/>
      <c r="M521" s="211"/>
      <c r="N521" s="212"/>
      <c r="O521" s="212"/>
      <c r="P521" s="212"/>
      <c r="Q521" s="212"/>
      <c r="R521" s="212"/>
      <c r="S521" s="212"/>
      <c r="T521" s="213"/>
      <c r="AT521" s="214" t="s">
        <v>164</v>
      </c>
      <c r="AU521" s="214" t="s">
        <v>89</v>
      </c>
      <c r="AV521" s="11" t="s">
        <v>89</v>
      </c>
      <c r="AW521" s="11" t="s">
        <v>37</v>
      </c>
      <c r="AX521" s="11" t="s">
        <v>73</v>
      </c>
      <c r="AY521" s="214" t="s">
        <v>154</v>
      </c>
    </row>
    <row r="522" spans="2:65" s="11" customFormat="1" ht="13.5">
      <c r="B522" s="204"/>
      <c r="C522" s="205"/>
      <c r="D522" s="201" t="s">
        <v>164</v>
      </c>
      <c r="E522" s="206" t="s">
        <v>21</v>
      </c>
      <c r="F522" s="207" t="s">
        <v>586</v>
      </c>
      <c r="G522" s="205"/>
      <c r="H522" s="208">
        <v>247</v>
      </c>
      <c r="I522" s="209"/>
      <c r="J522" s="205"/>
      <c r="K522" s="205"/>
      <c r="L522" s="210"/>
      <c r="M522" s="211"/>
      <c r="N522" s="212"/>
      <c r="O522" s="212"/>
      <c r="P522" s="212"/>
      <c r="Q522" s="212"/>
      <c r="R522" s="212"/>
      <c r="S522" s="212"/>
      <c r="T522" s="213"/>
      <c r="AT522" s="214" t="s">
        <v>164</v>
      </c>
      <c r="AU522" s="214" t="s">
        <v>89</v>
      </c>
      <c r="AV522" s="11" t="s">
        <v>89</v>
      </c>
      <c r="AW522" s="11" t="s">
        <v>37</v>
      </c>
      <c r="AX522" s="11" t="s">
        <v>73</v>
      </c>
      <c r="AY522" s="214" t="s">
        <v>154</v>
      </c>
    </row>
    <row r="523" spans="2:65" s="13" customFormat="1" ht="13.5">
      <c r="B523" s="226"/>
      <c r="C523" s="227"/>
      <c r="D523" s="228" t="s">
        <v>164</v>
      </c>
      <c r="E523" s="229" t="s">
        <v>113</v>
      </c>
      <c r="F523" s="230" t="s">
        <v>168</v>
      </c>
      <c r="G523" s="227"/>
      <c r="H523" s="231">
        <v>608</v>
      </c>
      <c r="I523" s="232"/>
      <c r="J523" s="227"/>
      <c r="K523" s="227"/>
      <c r="L523" s="233"/>
      <c r="M523" s="234"/>
      <c r="N523" s="235"/>
      <c r="O523" s="235"/>
      <c r="P523" s="235"/>
      <c r="Q523" s="235"/>
      <c r="R523" s="235"/>
      <c r="S523" s="235"/>
      <c r="T523" s="236"/>
      <c r="AT523" s="237" t="s">
        <v>164</v>
      </c>
      <c r="AU523" s="237" t="s">
        <v>89</v>
      </c>
      <c r="AV523" s="13" t="s">
        <v>160</v>
      </c>
      <c r="AW523" s="13" t="s">
        <v>37</v>
      </c>
      <c r="AX523" s="13" t="s">
        <v>78</v>
      </c>
      <c r="AY523" s="237" t="s">
        <v>154</v>
      </c>
    </row>
    <row r="524" spans="2:65" s="1" customFormat="1" ht="57" customHeight="1">
      <c r="B524" s="41"/>
      <c r="C524" s="189" t="s">
        <v>587</v>
      </c>
      <c r="D524" s="189" t="s">
        <v>156</v>
      </c>
      <c r="E524" s="190" t="s">
        <v>588</v>
      </c>
      <c r="F524" s="191" t="s">
        <v>589</v>
      </c>
      <c r="G524" s="192" t="s">
        <v>111</v>
      </c>
      <c r="H524" s="193">
        <v>496</v>
      </c>
      <c r="I524" s="194"/>
      <c r="J524" s="195">
        <f>ROUND(I524*H524,2)</f>
        <v>0</v>
      </c>
      <c r="K524" s="191" t="s">
        <v>159</v>
      </c>
      <c r="L524" s="61"/>
      <c r="M524" s="196" t="s">
        <v>21</v>
      </c>
      <c r="N524" s="197" t="s">
        <v>44</v>
      </c>
      <c r="O524" s="42"/>
      <c r="P524" s="198">
        <f>O524*H524</f>
        <v>0</v>
      </c>
      <c r="Q524" s="198">
        <v>0</v>
      </c>
      <c r="R524" s="198">
        <f>Q524*H524</f>
        <v>0</v>
      </c>
      <c r="S524" s="198">
        <v>0.32400000000000001</v>
      </c>
      <c r="T524" s="199">
        <f>S524*H524</f>
        <v>160.70400000000001</v>
      </c>
      <c r="AR524" s="24" t="s">
        <v>160</v>
      </c>
      <c r="AT524" s="24" t="s">
        <v>156</v>
      </c>
      <c r="AU524" s="24" t="s">
        <v>89</v>
      </c>
      <c r="AY524" s="24" t="s">
        <v>154</v>
      </c>
      <c r="BE524" s="200">
        <f>IF(N524="základní",J524,0)</f>
        <v>0</v>
      </c>
      <c r="BF524" s="200">
        <f>IF(N524="snížená",J524,0)</f>
        <v>0</v>
      </c>
      <c r="BG524" s="200">
        <f>IF(N524="zákl. přenesená",J524,0)</f>
        <v>0</v>
      </c>
      <c r="BH524" s="200">
        <f>IF(N524="sníž. přenesená",J524,0)</f>
        <v>0</v>
      </c>
      <c r="BI524" s="200">
        <f>IF(N524="nulová",J524,0)</f>
        <v>0</v>
      </c>
      <c r="BJ524" s="24" t="s">
        <v>78</v>
      </c>
      <c r="BK524" s="200">
        <f>ROUND(I524*H524,2)</f>
        <v>0</v>
      </c>
      <c r="BL524" s="24" t="s">
        <v>160</v>
      </c>
      <c r="BM524" s="24" t="s">
        <v>590</v>
      </c>
    </row>
    <row r="525" spans="2:65" s="1" customFormat="1" ht="81">
      <c r="B525" s="41"/>
      <c r="C525" s="63"/>
      <c r="D525" s="201" t="s">
        <v>162</v>
      </c>
      <c r="E525" s="63"/>
      <c r="F525" s="202" t="s">
        <v>574</v>
      </c>
      <c r="G525" s="63"/>
      <c r="H525" s="63"/>
      <c r="I525" s="159"/>
      <c r="J525" s="63"/>
      <c r="K525" s="63"/>
      <c r="L525" s="61"/>
      <c r="M525" s="203"/>
      <c r="N525" s="42"/>
      <c r="O525" s="42"/>
      <c r="P525" s="42"/>
      <c r="Q525" s="42"/>
      <c r="R525" s="42"/>
      <c r="S525" s="42"/>
      <c r="T525" s="78"/>
      <c r="AT525" s="24" t="s">
        <v>162</v>
      </c>
      <c r="AU525" s="24" t="s">
        <v>89</v>
      </c>
    </row>
    <row r="526" spans="2:65" s="14" customFormat="1" ht="13.5">
      <c r="B526" s="243"/>
      <c r="C526" s="244"/>
      <c r="D526" s="201" t="s">
        <v>164</v>
      </c>
      <c r="E526" s="245" t="s">
        <v>21</v>
      </c>
      <c r="F526" s="246" t="s">
        <v>591</v>
      </c>
      <c r="G526" s="244"/>
      <c r="H526" s="247" t="s">
        <v>21</v>
      </c>
      <c r="I526" s="248"/>
      <c r="J526" s="244"/>
      <c r="K526" s="244"/>
      <c r="L526" s="249"/>
      <c r="M526" s="250"/>
      <c r="N526" s="251"/>
      <c r="O526" s="251"/>
      <c r="P526" s="251"/>
      <c r="Q526" s="251"/>
      <c r="R526" s="251"/>
      <c r="S526" s="251"/>
      <c r="T526" s="252"/>
      <c r="AT526" s="253" t="s">
        <v>164</v>
      </c>
      <c r="AU526" s="253" t="s">
        <v>89</v>
      </c>
      <c r="AV526" s="14" t="s">
        <v>78</v>
      </c>
      <c r="AW526" s="14" t="s">
        <v>37</v>
      </c>
      <c r="AX526" s="14" t="s">
        <v>73</v>
      </c>
      <c r="AY526" s="253" t="s">
        <v>154</v>
      </c>
    </row>
    <row r="527" spans="2:65" s="11" customFormat="1" ht="13.5">
      <c r="B527" s="204"/>
      <c r="C527" s="205"/>
      <c r="D527" s="201" t="s">
        <v>164</v>
      </c>
      <c r="E527" s="206" t="s">
        <v>21</v>
      </c>
      <c r="F527" s="207" t="s">
        <v>592</v>
      </c>
      <c r="G527" s="205"/>
      <c r="H527" s="208">
        <v>496</v>
      </c>
      <c r="I527" s="209"/>
      <c r="J527" s="205"/>
      <c r="K527" s="205"/>
      <c r="L527" s="210"/>
      <c r="M527" s="211"/>
      <c r="N527" s="212"/>
      <c r="O527" s="212"/>
      <c r="P527" s="212"/>
      <c r="Q527" s="212"/>
      <c r="R527" s="212"/>
      <c r="S527" s="212"/>
      <c r="T527" s="213"/>
      <c r="AT527" s="214" t="s">
        <v>164</v>
      </c>
      <c r="AU527" s="214" t="s">
        <v>89</v>
      </c>
      <c r="AV527" s="11" t="s">
        <v>89</v>
      </c>
      <c r="AW527" s="11" t="s">
        <v>37</v>
      </c>
      <c r="AX527" s="11" t="s">
        <v>73</v>
      </c>
      <c r="AY527" s="214" t="s">
        <v>154</v>
      </c>
    </row>
    <row r="528" spans="2:65" s="13" customFormat="1" ht="13.5">
      <c r="B528" s="226"/>
      <c r="C528" s="227"/>
      <c r="D528" s="228" t="s">
        <v>164</v>
      </c>
      <c r="E528" s="229" t="s">
        <v>116</v>
      </c>
      <c r="F528" s="230" t="s">
        <v>168</v>
      </c>
      <c r="G528" s="227"/>
      <c r="H528" s="231">
        <v>496</v>
      </c>
      <c r="I528" s="232"/>
      <c r="J528" s="227"/>
      <c r="K528" s="227"/>
      <c r="L528" s="233"/>
      <c r="M528" s="234"/>
      <c r="N528" s="235"/>
      <c r="O528" s="235"/>
      <c r="P528" s="235"/>
      <c r="Q528" s="235"/>
      <c r="R528" s="235"/>
      <c r="S528" s="235"/>
      <c r="T528" s="236"/>
      <c r="AT528" s="237" t="s">
        <v>164</v>
      </c>
      <c r="AU528" s="237" t="s">
        <v>89</v>
      </c>
      <c r="AV528" s="13" t="s">
        <v>160</v>
      </c>
      <c r="AW528" s="13" t="s">
        <v>37</v>
      </c>
      <c r="AX528" s="13" t="s">
        <v>78</v>
      </c>
      <c r="AY528" s="237" t="s">
        <v>154</v>
      </c>
    </row>
    <row r="529" spans="2:65" s="1" customFormat="1" ht="44.25" customHeight="1">
      <c r="B529" s="41"/>
      <c r="C529" s="189" t="s">
        <v>593</v>
      </c>
      <c r="D529" s="189" t="s">
        <v>156</v>
      </c>
      <c r="E529" s="190" t="s">
        <v>594</v>
      </c>
      <c r="F529" s="191" t="s">
        <v>595</v>
      </c>
      <c r="G529" s="192" t="s">
        <v>87</v>
      </c>
      <c r="H529" s="193">
        <v>7387.05</v>
      </c>
      <c r="I529" s="194"/>
      <c r="J529" s="195">
        <f>ROUND(I529*H529,2)</f>
        <v>0</v>
      </c>
      <c r="K529" s="191" t="s">
        <v>159</v>
      </c>
      <c r="L529" s="61"/>
      <c r="M529" s="196" t="s">
        <v>21</v>
      </c>
      <c r="N529" s="197" t="s">
        <v>44</v>
      </c>
      <c r="O529" s="42"/>
      <c r="P529" s="198">
        <f>O529*H529</f>
        <v>0</v>
      </c>
      <c r="Q529" s="198">
        <v>0</v>
      </c>
      <c r="R529" s="198">
        <f>Q529*H529</f>
        <v>0</v>
      </c>
      <c r="S529" s="198">
        <v>0.02</v>
      </c>
      <c r="T529" s="199">
        <f>S529*H529</f>
        <v>147.74100000000001</v>
      </c>
      <c r="AR529" s="24" t="s">
        <v>160</v>
      </c>
      <c r="AT529" s="24" t="s">
        <v>156</v>
      </c>
      <c r="AU529" s="24" t="s">
        <v>89</v>
      </c>
      <c r="AY529" s="24" t="s">
        <v>154</v>
      </c>
      <c r="BE529" s="200">
        <f>IF(N529="základní",J529,0)</f>
        <v>0</v>
      </c>
      <c r="BF529" s="200">
        <f>IF(N529="snížená",J529,0)</f>
        <v>0</v>
      </c>
      <c r="BG529" s="200">
        <f>IF(N529="zákl. přenesená",J529,0)</f>
        <v>0</v>
      </c>
      <c r="BH529" s="200">
        <f>IF(N529="sníž. přenesená",J529,0)</f>
        <v>0</v>
      </c>
      <c r="BI529" s="200">
        <f>IF(N529="nulová",J529,0)</f>
        <v>0</v>
      </c>
      <c r="BJ529" s="24" t="s">
        <v>78</v>
      </c>
      <c r="BK529" s="200">
        <f>ROUND(I529*H529,2)</f>
        <v>0</v>
      </c>
      <c r="BL529" s="24" t="s">
        <v>160</v>
      </c>
      <c r="BM529" s="24" t="s">
        <v>596</v>
      </c>
    </row>
    <row r="530" spans="2:65" s="1" customFormat="1" ht="67.5">
      <c r="B530" s="41"/>
      <c r="C530" s="63"/>
      <c r="D530" s="201" t="s">
        <v>162</v>
      </c>
      <c r="E530" s="63"/>
      <c r="F530" s="202" t="s">
        <v>597</v>
      </c>
      <c r="G530" s="63"/>
      <c r="H530" s="63"/>
      <c r="I530" s="159"/>
      <c r="J530" s="63"/>
      <c r="K530" s="63"/>
      <c r="L530" s="61"/>
      <c r="M530" s="203"/>
      <c r="N530" s="42"/>
      <c r="O530" s="42"/>
      <c r="P530" s="42"/>
      <c r="Q530" s="42"/>
      <c r="R530" s="42"/>
      <c r="S530" s="42"/>
      <c r="T530" s="78"/>
      <c r="AT530" s="24" t="s">
        <v>162</v>
      </c>
      <c r="AU530" s="24" t="s">
        <v>89</v>
      </c>
    </row>
    <row r="531" spans="2:65" s="11" customFormat="1" ht="13.5">
      <c r="B531" s="204"/>
      <c r="C531" s="205"/>
      <c r="D531" s="201" t="s">
        <v>164</v>
      </c>
      <c r="E531" s="206" t="s">
        <v>21</v>
      </c>
      <c r="F531" s="207" t="s">
        <v>85</v>
      </c>
      <c r="G531" s="205"/>
      <c r="H531" s="208">
        <v>7387.05</v>
      </c>
      <c r="I531" s="209"/>
      <c r="J531" s="205"/>
      <c r="K531" s="205"/>
      <c r="L531" s="210"/>
      <c r="M531" s="211"/>
      <c r="N531" s="212"/>
      <c r="O531" s="212"/>
      <c r="P531" s="212"/>
      <c r="Q531" s="212"/>
      <c r="R531" s="212"/>
      <c r="S531" s="212"/>
      <c r="T531" s="213"/>
      <c r="AT531" s="214" t="s">
        <v>164</v>
      </c>
      <c r="AU531" s="214" t="s">
        <v>89</v>
      </c>
      <c r="AV531" s="11" t="s">
        <v>89</v>
      </c>
      <c r="AW531" s="11" t="s">
        <v>37</v>
      </c>
      <c r="AX531" s="11" t="s">
        <v>73</v>
      </c>
      <c r="AY531" s="214" t="s">
        <v>154</v>
      </c>
    </row>
    <row r="532" spans="2:65" s="13" customFormat="1" ht="13.5">
      <c r="B532" s="226"/>
      <c r="C532" s="227"/>
      <c r="D532" s="228" t="s">
        <v>164</v>
      </c>
      <c r="E532" s="229" t="s">
        <v>21</v>
      </c>
      <c r="F532" s="230" t="s">
        <v>168</v>
      </c>
      <c r="G532" s="227"/>
      <c r="H532" s="231">
        <v>7387.05</v>
      </c>
      <c r="I532" s="232"/>
      <c r="J532" s="227"/>
      <c r="K532" s="227"/>
      <c r="L532" s="233"/>
      <c r="M532" s="234"/>
      <c r="N532" s="235"/>
      <c r="O532" s="235"/>
      <c r="P532" s="235"/>
      <c r="Q532" s="235"/>
      <c r="R532" s="235"/>
      <c r="S532" s="235"/>
      <c r="T532" s="236"/>
      <c r="AT532" s="237" t="s">
        <v>164</v>
      </c>
      <c r="AU532" s="237" t="s">
        <v>89</v>
      </c>
      <c r="AV532" s="13" t="s">
        <v>160</v>
      </c>
      <c r="AW532" s="13" t="s">
        <v>37</v>
      </c>
      <c r="AX532" s="13" t="s">
        <v>78</v>
      </c>
      <c r="AY532" s="237" t="s">
        <v>154</v>
      </c>
    </row>
    <row r="533" spans="2:65" s="1" customFormat="1" ht="44.25" customHeight="1">
      <c r="B533" s="41"/>
      <c r="C533" s="189" t="s">
        <v>598</v>
      </c>
      <c r="D533" s="189" t="s">
        <v>156</v>
      </c>
      <c r="E533" s="190" t="s">
        <v>599</v>
      </c>
      <c r="F533" s="191" t="s">
        <v>600</v>
      </c>
      <c r="G533" s="192" t="s">
        <v>87</v>
      </c>
      <c r="H533" s="193">
        <v>7387.05</v>
      </c>
      <c r="I533" s="194"/>
      <c r="J533" s="195">
        <f>ROUND(I533*H533,2)</f>
        <v>0</v>
      </c>
      <c r="K533" s="191" t="s">
        <v>159</v>
      </c>
      <c r="L533" s="61"/>
      <c r="M533" s="196" t="s">
        <v>21</v>
      </c>
      <c r="N533" s="197" t="s">
        <v>44</v>
      </c>
      <c r="O533" s="42"/>
      <c r="P533" s="198">
        <f>O533*H533</f>
        <v>0</v>
      </c>
      <c r="Q533" s="198">
        <v>0</v>
      </c>
      <c r="R533" s="198">
        <f>Q533*H533</f>
        <v>0</v>
      </c>
      <c r="S533" s="198">
        <v>0.02</v>
      </c>
      <c r="T533" s="199">
        <f>S533*H533</f>
        <v>147.74100000000001</v>
      </c>
      <c r="AR533" s="24" t="s">
        <v>160</v>
      </c>
      <c r="AT533" s="24" t="s">
        <v>156</v>
      </c>
      <c r="AU533" s="24" t="s">
        <v>89</v>
      </c>
      <c r="AY533" s="24" t="s">
        <v>154</v>
      </c>
      <c r="BE533" s="200">
        <f>IF(N533="základní",J533,0)</f>
        <v>0</v>
      </c>
      <c r="BF533" s="200">
        <f>IF(N533="snížená",J533,0)</f>
        <v>0</v>
      </c>
      <c r="BG533" s="200">
        <f>IF(N533="zákl. přenesená",J533,0)</f>
        <v>0</v>
      </c>
      <c r="BH533" s="200">
        <f>IF(N533="sníž. přenesená",J533,0)</f>
        <v>0</v>
      </c>
      <c r="BI533" s="200">
        <f>IF(N533="nulová",J533,0)</f>
        <v>0</v>
      </c>
      <c r="BJ533" s="24" t="s">
        <v>78</v>
      </c>
      <c r="BK533" s="200">
        <f>ROUND(I533*H533,2)</f>
        <v>0</v>
      </c>
      <c r="BL533" s="24" t="s">
        <v>160</v>
      </c>
      <c r="BM533" s="24" t="s">
        <v>601</v>
      </c>
    </row>
    <row r="534" spans="2:65" s="1" customFormat="1" ht="67.5">
      <c r="B534" s="41"/>
      <c r="C534" s="63"/>
      <c r="D534" s="201" t="s">
        <v>162</v>
      </c>
      <c r="E534" s="63"/>
      <c r="F534" s="202" t="s">
        <v>597</v>
      </c>
      <c r="G534" s="63"/>
      <c r="H534" s="63"/>
      <c r="I534" s="159"/>
      <c r="J534" s="63"/>
      <c r="K534" s="63"/>
      <c r="L534" s="61"/>
      <c r="M534" s="203"/>
      <c r="N534" s="42"/>
      <c r="O534" s="42"/>
      <c r="P534" s="42"/>
      <c r="Q534" s="42"/>
      <c r="R534" s="42"/>
      <c r="S534" s="42"/>
      <c r="T534" s="78"/>
      <c r="AT534" s="24" t="s">
        <v>162</v>
      </c>
      <c r="AU534" s="24" t="s">
        <v>89</v>
      </c>
    </row>
    <row r="535" spans="2:65" s="11" customFormat="1" ht="13.5">
      <c r="B535" s="204"/>
      <c r="C535" s="205"/>
      <c r="D535" s="201" t="s">
        <v>164</v>
      </c>
      <c r="E535" s="206" t="s">
        <v>21</v>
      </c>
      <c r="F535" s="207" t="s">
        <v>85</v>
      </c>
      <c r="G535" s="205"/>
      <c r="H535" s="208">
        <v>7387.05</v>
      </c>
      <c r="I535" s="209"/>
      <c r="J535" s="205"/>
      <c r="K535" s="205"/>
      <c r="L535" s="210"/>
      <c r="M535" s="211"/>
      <c r="N535" s="212"/>
      <c r="O535" s="212"/>
      <c r="P535" s="212"/>
      <c r="Q535" s="212"/>
      <c r="R535" s="212"/>
      <c r="S535" s="212"/>
      <c r="T535" s="213"/>
      <c r="AT535" s="214" t="s">
        <v>164</v>
      </c>
      <c r="AU535" s="214" t="s">
        <v>89</v>
      </c>
      <c r="AV535" s="11" t="s">
        <v>89</v>
      </c>
      <c r="AW535" s="11" t="s">
        <v>37</v>
      </c>
      <c r="AX535" s="11" t="s">
        <v>73</v>
      </c>
      <c r="AY535" s="214" t="s">
        <v>154</v>
      </c>
    </row>
    <row r="536" spans="2:65" s="13" customFormat="1" ht="13.5">
      <c r="B536" s="226"/>
      <c r="C536" s="227"/>
      <c r="D536" s="228" t="s">
        <v>164</v>
      </c>
      <c r="E536" s="229" t="s">
        <v>21</v>
      </c>
      <c r="F536" s="230" t="s">
        <v>168</v>
      </c>
      <c r="G536" s="227"/>
      <c r="H536" s="231">
        <v>7387.05</v>
      </c>
      <c r="I536" s="232"/>
      <c r="J536" s="227"/>
      <c r="K536" s="227"/>
      <c r="L536" s="233"/>
      <c r="M536" s="234"/>
      <c r="N536" s="235"/>
      <c r="O536" s="235"/>
      <c r="P536" s="235"/>
      <c r="Q536" s="235"/>
      <c r="R536" s="235"/>
      <c r="S536" s="235"/>
      <c r="T536" s="236"/>
      <c r="AT536" s="237" t="s">
        <v>164</v>
      </c>
      <c r="AU536" s="237" t="s">
        <v>89</v>
      </c>
      <c r="AV536" s="13" t="s">
        <v>160</v>
      </c>
      <c r="AW536" s="13" t="s">
        <v>37</v>
      </c>
      <c r="AX536" s="13" t="s">
        <v>78</v>
      </c>
      <c r="AY536" s="237" t="s">
        <v>154</v>
      </c>
    </row>
    <row r="537" spans="2:65" s="1" customFormat="1" ht="44.25" customHeight="1">
      <c r="B537" s="41"/>
      <c r="C537" s="189" t="s">
        <v>602</v>
      </c>
      <c r="D537" s="189" t="s">
        <v>156</v>
      </c>
      <c r="E537" s="190" t="s">
        <v>603</v>
      </c>
      <c r="F537" s="191" t="s">
        <v>604</v>
      </c>
      <c r="G537" s="192" t="s">
        <v>87</v>
      </c>
      <c r="H537" s="193">
        <v>726</v>
      </c>
      <c r="I537" s="194"/>
      <c r="J537" s="195">
        <f>ROUND(I537*H537,2)</f>
        <v>0</v>
      </c>
      <c r="K537" s="191" t="s">
        <v>159</v>
      </c>
      <c r="L537" s="61"/>
      <c r="M537" s="196" t="s">
        <v>21</v>
      </c>
      <c r="N537" s="197" t="s">
        <v>44</v>
      </c>
      <c r="O537" s="42"/>
      <c r="P537" s="198">
        <f>O537*H537</f>
        <v>0</v>
      </c>
      <c r="Q537" s="198">
        <v>0</v>
      </c>
      <c r="R537" s="198">
        <f>Q537*H537</f>
        <v>0</v>
      </c>
      <c r="S537" s="198">
        <v>0.126</v>
      </c>
      <c r="T537" s="199">
        <f>S537*H537</f>
        <v>91.475999999999999</v>
      </c>
      <c r="AR537" s="24" t="s">
        <v>160</v>
      </c>
      <c r="AT537" s="24" t="s">
        <v>156</v>
      </c>
      <c r="AU537" s="24" t="s">
        <v>89</v>
      </c>
      <c r="AY537" s="24" t="s">
        <v>154</v>
      </c>
      <c r="BE537" s="200">
        <f>IF(N537="základní",J537,0)</f>
        <v>0</v>
      </c>
      <c r="BF537" s="200">
        <f>IF(N537="snížená",J537,0)</f>
        <v>0</v>
      </c>
      <c r="BG537" s="200">
        <f>IF(N537="zákl. přenesená",J537,0)</f>
        <v>0</v>
      </c>
      <c r="BH537" s="200">
        <f>IF(N537="sníž. přenesená",J537,0)</f>
        <v>0</v>
      </c>
      <c r="BI537" s="200">
        <f>IF(N537="nulová",J537,0)</f>
        <v>0</v>
      </c>
      <c r="BJ537" s="24" t="s">
        <v>78</v>
      </c>
      <c r="BK537" s="200">
        <f>ROUND(I537*H537,2)</f>
        <v>0</v>
      </c>
      <c r="BL537" s="24" t="s">
        <v>160</v>
      </c>
      <c r="BM537" s="24" t="s">
        <v>605</v>
      </c>
    </row>
    <row r="538" spans="2:65" s="1" customFormat="1" ht="40.5">
      <c r="B538" s="41"/>
      <c r="C538" s="63"/>
      <c r="D538" s="201" t="s">
        <v>162</v>
      </c>
      <c r="E538" s="63"/>
      <c r="F538" s="202" t="s">
        <v>606</v>
      </c>
      <c r="G538" s="63"/>
      <c r="H538" s="63"/>
      <c r="I538" s="159"/>
      <c r="J538" s="63"/>
      <c r="K538" s="63"/>
      <c r="L538" s="61"/>
      <c r="M538" s="203"/>
      <c r="N538" s="42"/>
      <c r="O538" s="42"/>
      <c r="P538" s="42"/>
      <c r="Q538" s="42"/>
      <c r="R538" s="42"/>
      <c r="S538" s="42"/>
      <c r="T538" s="78"/>
      <c r="AT538" s="24" t="s">
        <v>162</v>
      </c>
      <c r="AU538" s="24" t="s">
        <v>89</v>
      </c>
    </row>
    <row r="539" spans="2:65" s="14" customFormat="1" ht="13.5">
      <c r="B539" s="243"/>
      <c r="C539" s="244"/>
      <c r="D539" s="201" t="s">
        <v>164</v>
      </c>
      <c r="E539" s="245" t="s">
        <v>21</v>
      </c>
      <c r="F539" s="246" t="s">
        <v>607</v>
      </c>
      <c r="G539" s="244"/>
      <c r="H539" s="247" t="s">
        <v>21</v>
      </c>
      <c r="I539" s="248"/>
      <c r="J539" s="244"/>
      <c r="K539" s="244"/>
      <c r="L539" s="249"/>
      <c r="M539" s="250"/>
      <c r="N539" s="251"/>
      <c r="O539" s="251"/>
      <c r="P539" s="251"/>
      <c r="Q539" s="251"/>
      <c r="R539" s="251"/>
      <c r="S539" s="251"/>
      <c r="T539" s="252"/>
      <c r="AT539" s="253" t="s">
        <v>164</v>
      </c>
      <c r="AU539" s="253" t="s">
        <v>89</v>
      </c>
      <c r="AV539" s="14" t="s">
        <v>78</v>
      </c>
      <c r="AW539" s="14" t="s">
        <v>37</v>
      </c>
      <c r="AX539" s="14" t="s">
        <v>73</v>
      </c>
      <c r="AY539" s="253" t="s">
        <v>154</v>
      </c>
    </row>
    <row r="540" spans="2:65" s="11" customFormat="1" ht="13.5">
      <c r="B540" s="204"/>
      <c r="C540" s="205"/>
      <c r="D540" s="201" t="s">
        <v>164</v>
      </c>
      <c r="E540" s="206" t="s">
        <v>21</v>
      </c>
      <c r="F540" s="207" t="s">
        <v>608</v>
      </c>
      <c r="G540" s="205"/>
      <c r="H540" s="208">
        <v>726</v>
      </c>
      <c r="I540" s="209"/>
      <c r="J540" s="205"/>
      <c r="K540" s="205"/>
      <c r="L540" s="210"/>
      <c r="M540" s="211"/>
      <c r="N540" s="212"/>
      <c r="O540" s="212"/>
      <c r="P540" s="212"/>
      <c r="Q540" s="212"/>
      <c r="R540" s="212"/>
      <c r="S540" s="212"/>
      <c r="T540" s="213"/>
      <c r="AT540" s="214" t="s">
        <v>164</v>
      </c>
      <c r="AU540" s="214" t="s">
        <v>89</v>
      </c>
      <c r="AV540" s="11" t="s">
        <v>89</v>
      </c>
      <c r="AW540" s="11" t="s">
        <v>37</v>
      </c>
      <c r="AX540" s="11" t="s">
        <v>73</v>
      </c>
      <c r="AY540" s="214" t="s">
        <v>154</v>
      </c>
    </row>
    <row r="541" spans="2:65" s="13" customFormat="1" ht="13.5">
      <c r="B541" s="226"/>
      <c r="C541" s="227"/>
      <c r="D541" s="228" t="s">
        <v>164</v>
      </c>
      <c r="E541" s="229" t="s">
        <v>119</v>
      </c>
      <c r="F541" s="230" t="s">
        <v>168</v>
      </c>
      <c r="G541" s="227"/>
      <c r="H541" s="231">
        <v>726</v>
      </c>
      <c r="I541" s="232"/>
      <c r="J541" s="227"/>
      <c r="K541" s="227"/>
      <c r="L541" s="233"/>
      <c r="M541" s="234"/>
      <c r="N541" s="235"/>
      <c r="O541" s="235"/>
      <c r="P541" s="235"/>
      <c r="Q541" s="235"/>
      <c r="R541" s="235"/>
      <c r="S541" s="235"/>
      <c r="T541" s="236"/>
      <c r="AT541" s="237" t="s">
        <v>164</v>
      </c>
      <c r="AU541" s="237" t="s">
        <v>89</v>
      </c>
      <c r="AV541" s="13" t="s">
        <v>160</v>
      </c>
      <c r="AW541" s="13" t="s">
        <v>37</v>
      </c>
      <c r="AX541" s="13" t="s">
        <v>78</v>
      </c>
      <c r="AY541" s="237" t="s">
        <v>154</v>
      </c>
    </row>
    <row r="542" spans="2:65" s="1" customFormat="1" ht="44.25" customHeight="1">
      <c r="B542" s="41"/>
      <c r="C542" s="189" t="s">
        <v>609</v>
      </c>
      <c r="D542" s="189" t="s">
        <v>156</v>
      </c>
      <c r="E542" s="190" t="s">
        <v>610</v>
      </c>
      <c r="F542" s="191" t="s">
        <v>611</v>
      </c>
      <c r="G542" s="192" t="s">
        <v>612</v>
      </c>
      <c r="H542" s="193">
        <v>1</v>
      </c>
      <c r="I542" s="194"/>
      <c r="J542" s="195">
        <f>ROUND(I542*H542,2)</f>
        <v>0</v>
      </c>
      <c r="K542" s="191" t="s">
        <v>21</v>
      </c>
      <c r="L542" s="61"/>
      <c r="M542" s="196" t="s">
        <v>21</v>
      </c>
      <c r="N542" s="197" t="s">
        <v>44</v>
      </c>
      <c r="O542" s="42"/>
      <c r="P542" s="198">
        <f>O542*H542</f>
        <v>0</v>
      </c>
      <c r="Q542" s="198">
        <v>0</v>
      </c>
      <c r="R542" s="198">
        <f>Q542*H542</f>
        <v>0</v>
      </c>
      <c r="S542" s="198">
        <v>0</v>
      </c>
      <c r="T542" s="199">
        <f>S542*H542</f>
        <v>0</v>
      </c>
      <c r="AR542" s="24" t="s">
        <v>160</v>
      </c>
      <c r="AT542" s="24" t="s">
        <v>156</v>
      </c>
      <c r="AU542" s="24" t="s">
        <v>89</v>
      </c>
      <c r="AY542" s="24" t="s">
        <v>154</v>
      </c>
      <c r="BE542" s="200">
        <f>IF(N542="základní",J542,0)</f>
        <v>0</v>
      </c>
      <c r="BF542" s="200">
        <f>IF(N542="snížená",J542,0)</f>
        <v>0</v>
      </c>
      <c r="BG542" s="200">
        <f>IF(N542="zákl. přenesená",J542,0)</f>
        <v>0</v>
      </c>
      <c r="BH542" s="200">
        <f>IF(N542="sníž. přenesená",J542,0)</f>
        <v>0</v>
      </c>
      <c r="BI542" s="200">
        <f>IF(N542="nulová",J542,0)</f>
        <v>0</v>
      </c>
      <c r="BJ542" s="24" t="s">
        <v>78</v>
      </c>
      <c r="BK542" s="200">
        <f>ROUND(I542*H542,2)</f>
        <v>0</v>
      </c>
      <c r="BL542" s="24" t="s">
        <v>160</v>
      </c>
      <c r="BM542" s="24" t="s">
        <v>613</v>
      </c>
    </row>
    <row r="543" spans="2:65" s="1" customFormat="1" ht="40.5">
      <c r="B543" s="41"/>
      <c r="C543" s="63"/>
      <c r="D543" s="201" t="s">
        <v>342</v>
      </c>
      <c r="E543" s="63"/>
      <c r="F543" s="202" t="s">
        <v>614</v>
      </c>
      <c r="G543" s="63"/>
      <c r="H543" s="63"/>
      <c r="I543" s="159"/>
      <c r="J543" s="63"/>
      <c r="K543" s="63"/>
      <c r="L543" s="61"/>
      <c r="M543" s="203"/>
      <c r="N543" s="42"/>
      <c r="O543" s="42"/>
      <c r="P543" s="42"/>
      <c r="Q543" s="42"/>
      <c r="R543" s="42"/>
      <c r="S543" s="42"/>
      <c r="T543" s="78"/>
      <c r="AT543" s="24" t="s">
        <v>342</v>
      </c>
      <c r="AU543" s="24" t="s">
        <v>89</v>
      </c>
    </row>
    <row r="544" spans="2:65" s="14" customFormat="1" ht="13.5">
      <c r="B544" s="243"/>
      <c r="C544" s="244"/>
      <c r="D544" s="201" t="s">
        <v>164</v>
      </c>
      <c r="E544" s="245" t="s">
        <v>21</v>
      </c>
      <c r="F544" s="246" t="s">
        <v>615</v>
      </c>
      <c r="G544" s="244"/>
      <c r="H544" s="247" t="s">
        <v>21</v>
      </c>
      <c r="I544" s="248"/>
      <c r="J544" s="244"/>
      <c r="K544" s="244"/>
      <c r="L544" s="249"/>
      <c r="M544" s="250"/>
      <c r="N544" s="251"/>
      <c r="O544" s="251"/>
      <c r="P544" s="251"/>
      <c r="Q544" s="251"/>
      <c r="R544" s="251"/>
      <c r="S544" s="251"/>
      <c r="T544" s="252"/>
      <c r="AT544" s="253" t="s">
        <v>164</v>
      </c>
      <c r="AU544" s="253" t="s">
        <v>89</v>
      </c>
      <c r="AV544" s="14" t="s">
        <v>78</v>
      </c>
      <c r="AW544" s="14" t="s">
        <v>37</v>
      </c>
      <c r="AX544" s="14" t="s">
        <v>73</v>
      </c>
      <c r="AY544" s="253" t="s">
        <v>154</v>
      </c>
    </row>
    <row r="545" spans="2:65" s="11" customFormat="1" ht="13.5">
      <c r="B545" s="204"/>
      <c r="C545" s="205"/>
      <c r="D545" s="201" t="s">
        <v>164</v>
      </c>
      <c r="E545" s="206" t="s">
        <v>21</v>
      </c>
      <c r="F545" s="207" t="s">
        <v>616</v>
      </c>
      <c r="G545" s="205"/>
      <c r="H545" s="208">
        <v>3.75</v>
      </c>
      <c r="I545" s="209"/>
      <c r="J545" s="205"/>
      <c r="K545" s="205"/>
      <c r="L545" s="210"/>
      <c r="M545" s="211"/>
      <c r="N545" s="212"/>
      <c r="O545" s="212"/>
      <c r="P545" s="212"/>
      <c r="Q545" s="212"/>
      <c r="R545" s="212"/>
      <c r="S545" s="212"/>
      <c r="T545" s="213"/>
      <c r="AT545" s="214" t="s">
        <v>164</v>
      </c>
      <c r="AU545" s="214" t="s">
        <v>89</v>
      </c>
      <c r="AV545" s="11" t="s">
        <v>89</v>
      </c>
      <c r="AW545" s="11" t="s">
        <v>37</v>
      </c>
      <c r="AX545" s="11" t="s">
        <v>73</v>
      </c>
      <c r="AY545" s="214" t="s">
        <v>154</v>
      </c>
    </row>
    <row r="546" spans="2:65" s="12" customFormat="1" ht="13.5">
      <c r="B546" s="215"/>
      <c r="C546" s="216"/>
      <c r="D546" s="201" t="s">
        <v>164</v>
      </c>
      <c r="E546" s="217" t="s">
        <v>21</v>
      </c>
      <c r="F546" s="218" t="s">
        <v>166</v>
      </c>
      <c r="G546" s="216"/>
      <c r="H546" s="219">
        <v>3.75</v>
      </c>
      <c r="I546" s="220"/>
      <c r="J546" s="216"/>
      <c r="K546" s="216"/>
      <c r="L546" s="221"/>
      <c r="M546" s="222"/>
      <c r="N546" s="223"/>
      <c r="O546" s="223"/>
      <c r="P546" s="223"/>
      <c r="Q546" s="223"/>
      <c r="R546" s="223"/>
      <c r="S546" s="223"/>
      <c r="T546" s="224"/>
      <c r="AT546" s="225" t="s">
        <v>164</v>
      </c>
      <c r="AU546" s="225" t="s">
        <v>89</v>
      </c>
      <c r="AV546" s="12" t="s">
        <v>167</v>
      </c>
      <c r="AW546" s="12" t="s">
        <v>37</v>
      </c>
      <c r="AX546" s="12" t="s">
        <v>73</v>
      </c>
      <c r="AY546" s="225" t="s">
        <v>154</v>
      </c>
    </row>
    <row r="547" spans="2:65" s="14" customFormat="1" ht="13.5">
      <c r="B547" s="243"/>
      <c r="C547" s="244"/>
      <c r="D547" s="201" t="s">
        <v>164</v>
      </c>
      <c r="E547" s="245" t="s">
        <v>21</v>
      </c>
      <c r="F547" s="246" t="s">
        <v>617</v>
      </c>
      <c r="G547" s="244"/>
      <c r="H547" s="247" t="s">
        <v>21</v>
      </c>
      <c r="I547" s="248"/>
      <c r="J547" s="244"/>
      <c r="K547" s="244"/>
      <c r="L547" s="249"/>
      <c r="M547" s="250"/>
      <c r="N547" s="251"/>
      <c r="O547" s="251"/>
      <c r="P547" s="251"/>
      <c r="Q547" s="251"/>
      <c r="R547" s="251"/>
      <c r="S547" s="251"/>
      <c r="T547" s="252"/>
      <c r="AT547" s="253" t="s">
        <v>164</v>
      </c>
      <c r="AU547" s="253" t="s">
        <v>89</v>
      </c>
      <c r="AV547" s="14" t="s">
        <v>78</v>
      </c>
      <c r="AW547" s="14" t="s">
        <v>37</v>
      </c>
      <c r="AX547" s="14" t="s">
        <v>73</v>
      </c>
      <c r="AY547" s="253" t="s">
        <v>154</v>
      </c>
    </row>
    <row r="548" spans="2:65" s="11" customFormat="1" ht="13.5">
      <c r="B548" s="204"/>
      <c r="C548" s="205"/>
      <c r="D548" s="201" t="s">
        <v>164</v>
      </c>
      <c r="E548" s="206" t="s">
        <v>21</v>
      </c>
      <c r="F548" s="207" t="s">
        <v>618</v>
      </c>
      <c r="G548" s="205"/>
      <c r="H548" s="208">
        <v>0.6</v>
      </c>
      <c r="I548" s="209"/>
      <c r="J548" s="205"/>
      <c r="K548" s="205"/>
      <c r="L548" s="210"/>
      <c r="M548" s="211"/>
      <c r="N548" s="212"/>
      <c r="O548" s="212"/>
      <c r="P548" s="212"/>
      <c r="Q548" s="212"/>
      <c r="R548" s="212"/>
      <c r="S548" s="212"/>
      <c r="T548" s="213"/>
      <c r="AT548" s="214" t="s">
        <v>164</v>
      </c>
      <c r="AU548" s="214" t="s">
        <v>89</v>
      </c>
      <c r="AV548" s="11" t="s">
        <v>89</v>
      </c>
      <c r="AW548" s="11" t="s">
        <v>37</v>
      </c>
      <c r="AX548" s="11" t="s">
        <v>73</v>
      </c>
      <c r="AY548" s="214" t="s">
        <v>154</v>
      </c>
    </row>
    <row r="549" spans="2:65" s="11" customFormat="1" ht="13.5">
      <c r="B549" s="204"/>
      <c r="C549" s="205"/>
      <c r="D549" s="201" t="s">
        <v>164</v>
      </c>
      <c r="E549" s="206" t="s">
        <v>21</v>
      </c>
      <c r="F549" s="207" t="s">
        <v>619</v>
      </c>
      <c r="G549" s="205"/>
      <c r="H549" s="208">
        <v>0.6</v>
      </c>
      <c r="I549" s="209"/>
      <c r="J549" s="205"/>
      <c r="K549" s="205"/>
      <c r="L549" s="210"/>
      <c r="M549" s="211"/>
      <c r="N549" s="212"/>
      <c r="O549" s="212"/>
      <c r="P549" s="212"/>
      <c r="Q549" s="212"/>
      <c r="R549" s="212"/>
      <c r="S549" s="212"/>
      <c r="T549" s="213"/>
      <c r="AT549" s="214" t="s">
        <v>164</v>
      </c>
      <c r="AU549" s="214" t="s">
        <v>89</v>
      </c>
      <c r="AV549" s="11" t="s">
        <v>89</v>
      </c>
      <c r="AW549" s="11" t="s">
        <v>37</v>
      </c>
      <c r="AX549" s="11" t="s">
        <v>73</v>
      </c>
      <c r="AY549" s="214" t="s">
        <v>154</v>
      </c>
    </row>
    <row r="550" spans="2:65" s="12" customFormat="1" ht="13.5">
      <c r="B550" s="215"/>
      <c r="C550" s="216"/>
      <c r="D550" s="201" t="s">
        <v>164</v>
      </c>
      <c r="E550" s="217" t="s">
        <v>21</v>
      </c>
      <c r="F550" s="218" t="s">
        <v>166</v>
      </c>
      <c r="G550" s="216"/>
      <c r="H550" s="219">
        <v>1.2</v>
      </c>
      <c r="I550" s="220"/>
      <c r="J550" s="216"/>
      <c r="K550" s="216"/>
      <c r="L550" s="221"/>
      <c r="M550" s="222"/>
      <c r="N550" s="223"/>
      <c r="O550" s="223"/>
      <c r="P550" s="223"/>
      <c r="Q550" s="223"/>
      <c r="R550" s="223"/>
      <c r="S550" s="223"/>
      <c r="T550" s="224"/>
      <c r="AT550" s="225" t="s">
        <v>164</v>
      </c>
      <c r="AU550" s="225" t="s">
        <v>89</v>
      </c>
      <c r="AV550" s="12" t="s">
        <v>167</v>
      </c>
      <c r="AW550" s="12" t="s">
        <v>37</v>
      </c>
      <c r="AX550" s="12" t="s">
        <v>73</v>
      </c>
      <c r="AY550" s="225" t="s">
        <v>154</v>
      </c>
    </row>
    <row r="551" spans="2:65" s="14" customFormat="1" ht="13.5">
      <c r="B551" s="243"/>
      <c r="C551" s="244"/>
      <c r="D551" s="201" t="s">
        <v>164</v>
      </c>
      <c r="E551" s="245" t="s">
        <v>21</v>
      </c>
      <c r="F551" s="246" t="s">
        <v>620</v>
      </c>
      <c r="G551" s="244"/>
      <c r="H551" s="247" t="s">
        <v>21</v>
      </c>
      <c r="I551" s="248"/>
      <c r="J551" s="244"/>
      <c r="K551" s="244"/>
      <c r="L551" s="249"/>
      <c r="M551" s="250"/>
      <c r="N551" s="251"/>
      <c r="O551" s="251"/>
      <c r="P551" s="251"/>
      <c r="Q551" s="251"/>
      <c r="R551" s="251"/>
      <c r="S551" s="251"/>
      <c r="T551" s="252"/>
      <c r="AT551" s="253" t="s">
        <v>164</v>
      </c>
      <c r="AU551" s="253" t="s">
        <v>89</v>
      </c>
      <c r="AV551" s="14" t="s">
        <v>78</v>
      </c>
      <c r="AW551" s="14" t="s">
        <v>37</v>
      </c>
      <c r="AX551" s="14" t="s">
        <v>73</v>
      </c>
      <c r="AY551" s="253" t="s">
        <v>154</v>
      </c>
    </row>
    <row r="552" spans="2:65" s="11" customFormat="1" ht="13.5">
      <c r="B552" s="204"/>
      <c r="C552" s="205"/>
      <c r="D552" s="201" t="s">
        <v>164</v>
      </c>
      <c r="E552" s="206" t="s">
        <v>21</v>
      </c>
      <c r="F552" s="207" t="s">
        <v>527</v>
      </c>
      <c r="G552" s="205"/>
      <c r="H552" s="208">
        <v>15</v>
      </c>
      <c r="I552" s="209"/>
      <c r="J552" s="205"/>
      <c r="K552" s="205"/>
      <c r="L552" s="210"/>
      <c r="M552" s="211"/>
      <c r="N552" s="212"/>
      <c r="O552" s="212"/>
      <c r="P552" s="212"/>
      <c r="Q552" s="212"/>
      <c r="R552" s="212"/>
      <c r="S552" s="212"/>
      <c r="T552" s="213"/>
      <c r="AT552" s="214" t="s">
        <v>164</v>
      </c>
      <c r="AU552" s="214" t="s">
        <v>89</v>
      </c>
      <c r="AV552" s="11" t="s">
        <v>89</v>
      </c>
      <c r="AW552" s="11" t="s">
        <v>37</v>
      </c>
      <c r="AX552" s="11" t="s">
        <v>73</v>
      </c>
      <c r="AY552" s="214" t="s">
        <v>154</v>
      </c>
    </row>
    <row r="553" spans="2:65" s="11" customFormat="1" ht="13.5">
      <c r="B553" s="204"/>
      <c r="C553" s="205"/>
      <c r="D553" s="201" t="s">
        <v>164</v>
      </c>
      <c r="E553" s="206" t="s">
        <v>21</v>
      </c>
      <c r="F553" s="207" t="s">
        <v>621</v>
      </c>
      <c r="G553" s="205"/>
      <c r="H553" s="208">
        <v>20</v>
      </c>
      <c r="I553" s="209"/>
      <c r="J553" s="205"/>
      <c r="K553" s="205"/>
      <c r="L553" s="210"/>
      <c r="M553" s="211"/>
      <c r="N553" s="212"/>
      <c r="O553" s="212"/>
      <c r="P553" s="212"/>
      <c r="Q553" s="212"/>
      <c r="R553" s="212"/>
      <c r="S553" s="212"/>
      <c r="T553" s="213"/>
      <c r="AT553" s="214" t="s">
        <v>164</v>
      </c>
      <c r="AU553" s="214" t="s">
        <v>89</v>
      </c>
      <c r="AV553" s="11" t="s">
        <v>89</v>
      </c>
      <c r="AW553" s="11" t="s">
        <v>37</v>
      </c>
      <c r="AX553" s="11" t="s">
        <v>73</v>
      </c>
      <c r="AY553" s="214" t="s">
        <v>154</v>
      </c>
    </row>
    <row r="554" spans="2:65" s="12" customFormat="1" ht="13.5">
      <c r="B554" s="215"/>
      <c r="C554" s="216"/>
      <c r="D554" s="201" t="s">
        <v>164</v>
      </c>
      <c r="E554" s="217" t="s">
        <v>21</v>
      </c>
      <c r="F554" s="218" t="s">
        <v>166</v>
      </c>
      <c r="G554" s="216"/>
      <c r="H554" s="219">
        <v>35</v>
      </c>
      <c r="I554" s="220"/>
      <c r="J554" s="216"/>
      <c r="K554" s="216"/>
      <c r="L554" s="221"/>
      <c r="M554" s="222"/>
      <c r="N554" s="223"/>
      <c r="O554" s="223"/>
      <c r="P554" s="223"/>
      <c r="Q554" s="223"/>
      <c r="R554" s="223"/>
      <c r="S554" s="223"/>
      <c r="T554" s="224"/>
      <c r="AT554" s="225" t="s">
        <v>164</v>
      </c>
      <c r="AU554" s="225" t="s">
        <v>89</v>
      </c>
      <c r="AV554" s="12" t="s">
        <v>167</v>
      </c>
      <c r="AW554" s="12" t="s">
        <v>37</v>
      </c>
      <c r="AX554" s="12" t="s">
        <v>73</v>
      </c>
      <c r="AY554" s="225" t="s">
        <v>154</v>
      </c>
    </row>
    <row r="555" spans="2:65" s="13" customFormat="1" ht="13.5">
      <c r="B555" s="226"/>
      <c r="C555" s="227"/>
      <c r="D555" s="201" t="s">
        <v>164</v>
      </c>
      <c r="E555" s="238" t="s">
        <v>21</v>
      </c>
      <c r="F555" s="239" t="s">
        <v>168</v>
      </c>
      <c r="G555" s="227"/>
      <c r="H555" s="240">
        <v>39.950000000000003</v>
      </c>
      <c r="I555" s="232"/>
      <c r="J555" s="227"/>
      <c r="K555" s="227"/>
      <c r="L555" s="233"/>
      <c r="M555" s="234"/>
      <c r="N555" s="235"/>
      <c r="O555" s="235"/>
      <c r="P555" s="235"/>
      <c r="Q555" s="235"/>
      <c r="R555" s="235"/>
      <c r="S555" s="235"/>
      <c r="T555" s="236"/>
      <c r="AT555" s="237" t="s">
        <v>164</v>
      </c>
      <c r="AU555" s="237" t="s">
        <v>89</v>
      </c>
      <c r="AV555" s="13" t="s">
        <v>160</v>
      </c>
      <c r="AW555" s="13" t="s">
        <v>37</v>
      </c>
      <c r="AX555" s="13" t="s">
        <v>73</v>
      </c>
      <c r="AY555" s="237" t="s">
        <v>154</v>
      </c>
    </row>
    <row r="556" spans="2:65" s="11" customFormat="1" ht="13.5">
      <c r="B556" s="204"/>
      <c r="C556" s="205"/>
      <c r="D556" s="201" t="s">
        <v>164</v>
      </c>
      <c r="E556" s="206" t="s">
        <v>21</v>
      </c>
      <c r="F556" s="207" t="s">
        <v>78</v>
      </c>
      <c r="G556" s="205"/>
      <c r="H556" s="208">
        <v>1</v>
      </c>
      <c r="I556" s="209"/>
      <c r="J556" s="205"/>
      <c r="K556" s="205"/>
      <c r="L556" s="210"/>
      <c r="M556" s="211"/>
      <c r="N556" s="212"/>
      <c r="O556" s="212"/>
      <c r="P556" s="212"/>
      <c r="Q556" s="212"/>
      <c r="R556" s="212"/>
      <c r="S556" s="212"/>
      <c r="T556" s="213"/>
      <c r="AT556" s="214" t="s">
        <v>164</v>
      </c>
      <c r="AU556" s="214" t="s">
        <v>89</v>
      </c>
      <c r="AV556" s="11" t="s">
        <v>89</v>
      </c>
      <c r="AW556" s="11" t="s">
        <v>37</v>
      </c>
      <c r="AX556" s="11" t="s">
        <v>73</v>
      </c>
      <c r="AY556" s="214" t="s">
        <v>154</v>
      </c>
    </row>
    <row r="557" spans="2:65" s="13" customFormat="1" ht="13.5">
      <c r="B557" s="226"/>
      <c r="C557" s="227"/>
      <c r="D557" s="228" t="s">
        <v>164</v>
      </c>
      <c r="E557" s="229" t="s">
        <v>21</v>
      </c>
      <c r="F557" s="230" t="s">
        <v>168</v>
      </c>
      <c r="G557" s="227"/>
      <c r="H557" s="231">
        <v>1</v>
      </c>
      <c r="I557" s="232"/>
      <c r="J557" s="227"/>
      <c r="K557" s="227"/>
      <c r="L557" s="233"/>
      <c r="M557" s="234"/>
      <c r="N557" s="235"/>
      <c r="O557" s="235"/>
      <c r="P557" s="235"/>
      <c r="Q557" s="235"/>
      <c r="R557" s="235"/>
      <c r="S557" s="235"/>
      <c r="T557" s="236"/>
      <c r="AT557" s="237" t="s">
        <v>164</v>
      </c>
      <c r="AU557" s="237" t="s">
        <v>89</v>
      </c>
      <c r="AV557" s="13" t="s">
        <v>160</v>
      </c>
      <c r="AW557" s="13" t="s">
        <v>37</v>
      </c>
      <c r="AX557" s="13" t="s">
        <v>78</v>
      </c>
      <c r="AY557" s="237" t="s">
        <v>154</v>
      </c>
    </row>
    <row r="558" spans="2:65" s="1" customFormat="1" ht="44.25" customHeight="1">
      <c r="B558" s="41"/>
      <c r="C558" s="189" t="s">
        <v>622</v>
      </c>
      <c r="D558" s="189" t="s">
        <v>156</v>
      </c>
      <c r="E558" s="190" t="s">
        <v>623</v>
      </c>
      <c r="F558" s="191" t="s">
        <v>624</v>
      </c>
      <c r="G558" s="192" t="s">
        <v>612</v>
      </c>
      <c r="H558" s="193">
        <v>1</v>
      </c>
      <c r="I558" s="194"/>
      <c r="J558" s="195">
        <f>ROUND(I558*H558,2)</f>
        <v>0</v>
      </c>
      <c r="K558" s="191" t="s">
        <v>21</v>
      </c>
      <c r="L558" s="61"/>
      <c r="M558" s="196" t="s">
        <v>21</v>
      </c>
      <c r="N558" s="197" t="s">
        <v>44</v>
      </c>
      <c r="O558" s="42"/>
      <c r="P558" s="198">
        <f>O558*H558</f>
        <v>0</v>
      </c>
      <c r="Q558" s="198">
        <v>0</v>
      </c>
      <c r="R558" s="198">
        <f>Q558*H558</f>
        <v>0</v>
      </c>
      <c r="S558" s="198">
        <v>0</v>
      </c>
      <c r="T558" s="199">
        <f>S558*H558</f>
        <v>0</v>
      </c>
      <c r="AR558" s="24" t="s">
        <v>160</v>
      </c>
      <c r="AT558" s="24" t="s">
        <v>156</v>
      </c>
      <c r="AU558" s="24" t="s">
        <v>89</v>
      </c>
      <c r="AY558" s="24" t="s">
        <v>154</v>
      </c>
      <c r="BE558" s="200">
        <f>IF(N558="základní",J558,0)</f>
        <v>0</v>
      </c>
      <c r="BF558" s="200">
        <f>IF(N558="snížená",J558,0)</f>
        <v>0</v>
      </c>
      <c r="BG558" s="200">
        <f>IF(N558="zákl. přenesená",J558,0)</f>
        <v>0</v>
      </c>
      <c r="BH558" s="200">
        <f>IF(N558="sníž. přenesená",J558,0)</f>
        <v>0</v>
      </c>
      <c r="BI558" s="200">
        <f>IF(N558="nulová",J558,0)</f>
        <v>0</v>
      </c>
      <c r="BJ558" s="24" t="s">
        <v>78</v>
      </c>
      <c r="BK558" s="200">
        <f>ROUND(I558*H558,2)</f>
        <v>0</v>
      </c>
      <c r="BL558" s="24" t="s">
        <v>160</v>
      </c>
      <c r="BM558" s="24" t="s">
        <v>625</v>
      </c>
    </row>
    <row r="559" spans="2:65" s="1" customFormat="1" ht="27">
      <c r="B559" s="41"/>
      <c r="C559" s="63"/>
      <c r="D559" s="228" t="s">
        <v>342</v>
      </c>
      <c r="E559" s="63"/>
      <c r="F559" s="265" t="s">
        <v>626</v>
      </c>
      <c r="G559" s="63"/>
      <c r="H559" s="63"/>
      <c r="I559" s="159"/>
      <c r="J559" s="63"/>
      <c r="K559" s="63"/>
      <c r="L559" s="61"/>
      <c r="M559" s="203"/>
      <c r="N559" s="42"/>
      <c r="O559" s="42"/>
      <c r="P559" s="42"/>
      <c r="Q559" s="42"/>
      <c r="R559" s="42"/>
      <c r="S559" s="42"/>
      <c r="T559" s="78"/>
      <c r="AT559" s="24" t="s">
        <v>342</v>
      </c>
      <c r="AU559" s="24" t="s">
        <v>89</v>
      </c>
    </row>
    <row r="560" spans="2:65" s="1" customFormat="1" ht="22.5" customHeight="1">
      <c r="B560" s="41"/>
      <c r="C560" s="189" t="s">
        <v>627</v>
      </c>
      <c r="D560" s="189" t="s">
        <v>156</v>
      </c>
      <c r="E560" s="190" t="s">
        <v>628</v>
      </c>
      <c r="F560" s="191" t="s">
        <v>629</v>
      </c>
      <c r="G560" s="192" t="s">
        <v>340</v>
      </c>
      <c r="H560" s="193">
        <v>1</v>
      </c>
      <c r="I560" s="194"/>
      <c r="J560" s="195">
        <f>ROUND(I560*H560,2)</f>
        <v>0</v>
      </c>
      <c r="K560" s="191" t="s">
        <v>21</v>
      </c>
      <c r="L560" s="61"/>
      <c r="M560" s="196" t="s">
        <v>21</v>
      </c>
      <c r="N560" s="197" t="s">
        <v>44</v>
      </c>
      <c r="O560" s="42"/>
      <c r="P560" s="198">
        <f>O560*H560</f>
        <v>0</v>
      </c>
      <c r="Q560" s="198">
        <v>7.0056599999999998</v>
      </c>
      <c r="R560" s="198">
        <f>Q560*H560</f>
        <v>7.0056599999999998</v>
      </c>
      <c r="S560" s="198">
        <v>0</v>
      </c>
      <c r="T560" s="199">
        <f>S560*H560</f>
        <v>0</v>
      </c>
      <c r="AR560" s="24" t="s">
        <v>160</v>
      </c>
      <c r="AT560" s="24" t="s">
        <v>156</v>
      </c>
      <c r="AU560" s="24" t="s">
        <v>89</v>
      </c>
      <c r="AY560" s="24" t="s">
        <v>154</v>
      </c>
      <c r="BE560" s="200">
        <f>IF(N560="základní",J560,0)</f>
        <v>0</v>
      </c>
      <c r="BF560" s="200">
        <f>IF(N560="snížená",J560,0)</f>
        <v>0</v>
      </c>
      <c r="BG560" s="200">
        <f>IF(N560="zákl. přenesená",J560,0)</f>
        <v>0</v>
      </c>
      <c r="BH560" s="200">
        <f>IF(N560="sníž. přenesená",J560,0)</f>
        <v>0</v>
      </c>
      <c r="BI560" s="200">
        <f>IF(N560="nulová",J560,0)</f>
        <v>0</v>
      </c>
      <c r="BJ560" s="24" t="s">
        <v>78</v>
      </c>
      <c r="BK560" s="200">
        <f>ROUND(I560*H560,2)</f>
        <v>0</v>
      </c>
      <c r="BL560" s="24" t="s">
        <v>160</v>
      </c>
      <c r="BM560" s="24" t="s">
        <v>630</v>
      </c>
    </row>
    <row r="561" spans="2:65" s="1" customFormat="1" ht="27">
      <c r="B561" s="41"/>
      <c r="C561" s="63"/>
      <c r="D561" s="201" t="s">
        <v>342</v>
      </c>
      <c r="E561" s="63"/>
      <c r="F561" s="202" t="s">
        <v>631</v>
      </c>
      <c r="G561" s="63"/>
      <c r="H561" s="63"/>
      <c r="I561" s="159"/>
      <c r="J561" s="63"/>
      <c r="K561" s="63"/>
      <c r="L561" s="61"/>
      <c r="M561" s="203"/>
      <c r="N561" s="42"/>
      <c r="O561" s="42"/>
      <c r="P561" s="42"/>
      <c r="Q561" s="42"/>
      <c r="R561" s="42"/>
      <c r="S561" s="42"/>
      <c r="T561" s="78"/>
      <c r="AT561" s="24" t="s">
        <v>342</v>
      </c>
      <c r="AU561" s="24" t="s">
        <v>89</v>
      </c>
    </row>
    <row r="562" spans="2:65" s="11" customFormat="1" ht="13.5">
      <c r="B562" s="204"/>
      <c r="C562" s="205"/>
      <c r="D562" s="201" t="s">
        <v>164</v>
      </c>
      <c r="E562" s="206" t="s">
        <v>21</v>
      </c>
      <c r="F562" s="207" t="s">
        <v>78</v>
      </c>
      <c r="G562" s="205"/>
      <c r="H562" s="208">
        <v>1</v>
      </c>
      <c r="I562" s="209"/>
      <c r="J562" s="205"/>
      <c r="K562" s="205"/>
      <c r="L562" s="210"/>
      <c r="M562" s="211"/>
      <c r="N562" s="212"/>
      <c r="O562" s="212"/>
      <c r="P562" s="212"/>
      <c r="Q562" s="212"/>
      <c r="R562" s="212"/>
      <c r="S562" s="212"/>
      <c r="T562" s="213"/>
      <c r="AT562" s="214" t="s">
        <v>164</v>
      </c>
      <c r="AU562" s="214" t="s">
        <v>89</v>
      </c>
      <c r="AV562" s="11" t="s">
        <v>89</v>
      </c>
      <c r="AW562" s="11" t="s">
        <v>37</v>
      </c>
      <c r="AX562" s="11" t="s">
        <v>73</v>
      </c>
      <c r="AY562" s="214" t="s">
        <v>154</v>
      </c>
    </row>
    <row r="563" spans="2:65" s="13" customFormat="1" ht="13.5">
      <c r="B563" s="226"/>
      <c r="C563" s="227"/>
      <c r="D563" s="228" t="s">
        <v>164</v>
      </c>
      <c r="E563" s="229" t="s">
        <v>21</v>
      </c>
      <c r="F563" s="230" t="s">
        <v>168</v>
      </c>
      <c r="G563" s="227"/>
      <c r="H563" s="231">
        <v>1</v>
      </c>
      <c r="I563" s="232"/>
      <c r="J563" s="227"/>
      <c r="K563" s="227"/>
      <c r="L563" s="233"/>
      <c r="M563" s="234"/>
      <c r="N563" s="235"/>
      <c r="O563" s="235"/>
      <c r="P563" s="235"/>
      <c r="Q563" s="235"/>
      <c r="R563" s="235"/>
      <c r="S563" s="235"/>
      <c r="T563" s="236"/>
      <c r="AT563" s="237" t="s">
        <v>164</v>
      </c>
      <c r="AU563" s="237" t="s">
        <v>89</v>
      </c>
      <c r="AV563" s="13" t="s">
        <v>160</v>
      </c>
      <c r="AW563" s="13" t="s">
        <v>37</v>
      </c>
      <c r="AX563" s="13" t="s">
        <v>78</v>
      </c>
      <c r="AY563" s="237" t="s">
        <v>154</v>
      </c>
    </row>
    <row r="564" spans="2:65" s="1" customFormat="1" ht="22.5" customHeight="1">
      <c r="B564" s="41"/>
      <c r="C564" s="189" t="s">
        <v>632</v>
      </c>
      <c r="D564" s="189" t="s">
        <v>156</v>
      </c>
      <c r="E564" s="190" t="s">
        <v>633</v>
      </c>
      <c r="F564" s="191" t="s">
        <v>634</v>
      </c>
      <c r="G564" s="192" t="s">
        <v>340</v>
      </c>
      <c r="H564" s="193">
        <v>4</v>
      </c>
      <c r="I564" s="194"/>
      <c r="J564" s="195">
        <f>ROUND(I564*H564,2)</f>
        <v>0</v>
      </c>
      <c r="K564" s="191" t="s">
        <v>21</v>
      </c>
      <c r="L564" s="61"/>
      <c r="M564" s="196" t="s">
        <v>21</v>
      </c>
      <c r="N564" s="197" t="s">
        <v>44</v>
      </c>
      <c r="O564" s="42"/>
      <c r="P564" s="198">
        <f>O564*H564</f>
        <v>0</v>
      </c>
      <c r="Q564" s="198">
        <v>16.75142</v>
      </c>
      <c r="R564" s="198">
        <f>Q564*H564</f>
        <v>67.005679999999998</v>
      </c>
      <c r="S564" s="198">
        <v>0</v>
      </c>
      <c r="T564" s="199">
        <f>S564*H564</f>
        <v>0</v>
      </c>
      <c r="AR564" s="24" t="s">
        <v>160</v>
      </c>
      <c r="AT564" s="24" t="s">
        <v>156</v>
      </c>
      <c r="AU564" s="24" t="s">
        <v>89</v>
      </c>
      <c r="AY564" s="24" t="s">
        <v>154</v>
      </c>
      <c r="BE564" s="200">
        <f>IF(N564="základní",J564,0)</f>
        <v>0</v>
      </c>
      <c r="BF564" s="200">
        <f>IF(N564="snížená",J564,0)</f>
        <v>0</v>
      </c>
      <c r="BG564" s="200">
        <f>IF(N564="zákl. přenesená",J564,0)</f>
        <v>0</v>
      </c>
      <c r="BH564" s="200">
        <f>IF(N564="sníž. přenesená",J564,0)</f>
        <v>0</v>
      </c>
      <c r="BI564" s="200">
        <f>IF(N564="nulová",J564,0)</f>
        <v>0</v>
      </c>
      <c r="BJ564" s="24" t="s">
        <v>78</v>
      </c>
      <c r="BK564" s="200">
        <f>ROUND(I564*H564,2)</f>
        <v>0</v>
      </c>
      <c r="BL564" s="24" t="s">
        <v>160</v>
      </c>
      <c r="BM564" s="24" t="s">
        <v>635</v>
      </c>
    </row>
    <row r="565" spans="2:65" s="1" customFormat="1" ht="40.5">
      <c r="B565" s="41"/>
      <c r="C565" s="63"/>
      <c r="D565" s="201" t="s">
        <v>342</v>
      </c>
      <c r="E565" s="63"/>
      <c r="F565" s="202" t="s">
        <v>636</v>
      </c>
      <c r="G565" s="63"/>
      <c r="H565" s="63"/>
      <c r="I565" s="159"/>
      <c r="J565" s="63"/>
      <c r="K565" s="63"/>
      <c r="L565" s="61"/>
      <c r="M565" s="203"/>
      <c r="N565" s="42"/>
      <c r="O565" s="42"/>
      <c r="P565" s="42"/>
      <c r="Q565" s="42"/>
      <c r="R565" s="42"/>
      <c r="S565" s="42"/>
      <c r="T565" s="78"/>
      <c r="AT565" s="24" t="s">
        <v>342</v>
      </c>
      <c r="AU565" s="24" t="s">
        <v>89</v>
      </c>
    </row>
    <row r="566" spans="2:65" s="14" customFormat="1" ht="13.5">
      <c r="B566" s="243"/>
      <c r="C566" s="244"/>
      <c r="D566" s="201" t="s">
        <v>164</v>
      </c>
      <c r="E566" s="245" t="s">
        <v>21</v>
      </c>
      <c r="F566" s="246" t="s">
        <v>351</v>
      </c>
      <c r="G566" s="244"/>
      <c r="H566" s="247" t="s">
        <v>21</v>
      </c>
      <c r="I566" s="248"/>
      <c r="J566" s="244"/>
      <c r="K566" s="244"/>
      <c r="L566" s="249"/>
      <c r="M566" s="250"/>
      <c r="N566" s="251"/>
      <c r="O566" s="251"/>
      <c r="P566" s="251"/>
      <c r="Q566" s="251"/>
      <c r="R566" s="251"/>
      <c r="S566" s="251"/>
      <c r="T566" s="252"/>
      <c r="AT566" s="253" t="s">
        <v>164</v>
      </c>
      <c r="AU566" s="253" t="s">
        <v>89</v>
      </c>
      <c r="AV566" s="14" t="s">
        <v>78</v>
      </c>
      <c r="AW566" s="14" t="s">
        <v>37</v>
      </c>
      <c r="AX566" s="14" t="s">
        <v>73</v>
      </c>
      <c r="AY566" s="253" t="s">
        <v>154</v>
      </c>
    </row>
    <row r="567" spans="2:65" s="11" customFormat="1" ht="13.5">
      <c r="B567" s="204"/>
      <c r="C567" s="205"/>
      <c r="D567" s="201" t="s">
        <v>164</v>
      </c>
      <c r="E567" s="206" t="s">
        <v>21</v>
      </c>
      <c r="F567" s="207" t="s">
        <v>637</v>
      </c>
      <c r="G567" s="205"/>
      <c r="H567" s="208">
        <v>1</v>
      </c>
      <c r="I567" s="209"/>
      <c r="J567" s="205"/>
      <c r="K567" s="205"/>
      <c r="L567" s="210"/>
      <c r="M567" s="211"/>
      <c r="N567" s="212"/>
      <c r="O567" s="212"/>
      <c r="P567" s="212"/>
      <c r="Q567" s="212"/>
      <c r="R567" s="212"/>
      <c r="S567" s="212"/>
      <c r="T567" s="213"/>
      <c r="AT567" s="214" t="s">
        <v>164</v>
      </c>
      <c r="AU567" s="214" t="s">
        <v>89</v>
      </c>
      <c r="AV567" s="11" t="s">
        <v>89</v>
      </c>
      <c r="AW567" s="11" t="s">
        <v>37</v>
      </c>
      <c r="AX567" s="11" t="s">
        <v>73</v>
      </c>
      <c r="AY567" s="214" t="s">
        <v>154</v>
      </c>
    </row>
    <row r="568" spans="2:65" s="11" customFormat="1" ht="13.5">
      <c r="B568" s="204"/>
      <c r="C568" s="205"/>
      <c r="D568" s="201" t="s">
        <v>164</v>
      </c>
      <c r="E568" s="206" t="s">
        <v>21</v>
      </c>
      <c r="F568" s="207" t="s">
        <v>498</v>
      </c>
      <c r="G568" s="205"/>
      <c r="H568" s="208">
        <v>1</v>
      </c>
      <c r="I568" s="209"/>
      <c r="J568" s="205"/>
      <c r="K568" s="205"/>
      <c r="L568" s="210"/>
      <c r="M568" s="211"/>
      <c r="N568" s="212"/>
      <c r="O568" s="212"/>
      <c r="P568" s="212"/>
      <c r="Q568" s="212"/>
      <c r="R568" s="212"/>
      <c r="S568" s="212"/>
      <c r="T568" s="213"/>
      <c r="AT568" s="214" t="s">
        <v>164</v>
      </c>
      <c r="AU568" s="214" t="s">
        <v>89</v>
      </c>
      <c r="AV568" s="11" t="s">
        <v>89</v>
      </c>
      <c r="AW568" s="11" t="s">
        <v>37</v>
      </c>
      <c r="AX568" s="11" t="s">
        <v>73</v>
      </c>
      <c r="AY568" s="214" t="s">
        <v>154</v>
      </c>
    </row>
    <row r="569" spans="2:65" s="11" customFormat="1" ht="13.5">
      <c r="B569" s="204"/>
      <c r="C569" s="205"/>
      <c r="D569" s="201" t="s">
        <v>164</v>
      </c>
      <c r="E569" s="206" t="s">
        <v>21</v>
      </c>
      <c r="F569" s="207" t="s">
        <v>499</v>
      </c>
      <c r="G569" s="205"/>
      <c r="H569" s="208">
        <v>1</v>
      </c>
      <c r="I569" s="209"/>
      <c r="J569" s="205"/>
      <c r="K569" s="205"/>
      <c r="L569" s="210"/>
      <c r="M569" s="211"/>
      <c r="N569" s="212"/>
      <c r="O569" s="212"/>
      <c r="P569" s="212"/>
      <c r="Q569" s="212"/>
      <c r="R569" s="212"/>
      <c r="S569" s="212"/>
      <c r="T569" s="213"/>
      <c r="AT569" s="214" t="s">
        <v>164</v>
      </c>
      <c r="AU569" s="214" t="s">
        <v>89</v>
      </c>
      <c r="AV569" s="11" t="s">
        <v>89</v>
      </c>
      <c r="AW569" s="11" t="s">
        <v>37</v>
      </c>
      <c r="AX569" s="11" t="s">
        <v>73</v>
      </c>
      <c r="AY569" s="214" t="s">
        <v>154</v>
      </c>
    </row>
    <row r="570" spans="2:65" s="11" customFormat="1" ht="13.5">
      <c r="B570" s="204"/>
      <c r="C570" s="205"/>
      <c r="D570" s="201" t="s">
        <v>164</v>
      </c>
      <c r="E570" s="206" t="s">
        <v>21</v>
      </c>
      <c r="F570" s="207" t="s">
        <v>500</v>
      </c>
      <c r="G570" s="205"/>
      <c r="H570" s="208">
        <v>1</v>
      </c>
      <c r="I570" s="209"/>
      <c r="J570" s="205"/>
      <c r="K570" s="205"/>
      <c r="L570" s="210"/>
      <c r="M570" s="211"/>
      <c r="N570" s="212"/>
      <c r="O570" s="212"/>
      <c r="P570" s="212"/>
      <c r="Q570" s="212"/>
      <c r="R570" s="212"/>
      <c r="S570" s="212"/>
      <c r="T570" s="213"/>
      <c r="AT570" s="214" t="s">
        <v>164</v>
      </c>
      <c r="AU570" s="214" t="s">
        <v>89</v>
      </c>
      <c r="AV570" s="11" t="s">
        <v>89</v>
      </c>
      <c r="AW570" s="11" t="s">
        <v>37</v>
      </c>
      <c r="AX570" s="11" t="s">
        <v>73</v>
      </c>
      <c r="AY570" s="214" t="s">
        <v>154</v>
      </c>
    </row>
    <row r="571" spans="2:65" s="13" customFormat="1" ht="13.5">
      <c r="B571" s="226"/>
      <c r="C571" s="227"/>
      <c r="D571" s="228" t="s">
        <v>164</v>
      </c>
      <c r="E571" s="229" t="s">
        <v>21</v>
      </c>
      <c r="F571" s="230" t="s">
        <v>168</v>
      </c>
      <c r="G571" s="227"/>
      <c r="H571" s="231">
        <v>4</v>
      </c>
      <c r="I571" s="232"/>
      <c r="J571" s="227"/>
      <c r="K571" s="227"/>
      <c r="L571" s="233"/>
      <c r="M571" s="234"/>
      <c r="N571" s="235"/>
      <c r="O571" s="235"/>
      <c r="P571" s="235"/>
      <c r="Q571" s="235"/>
      <c r="R571" s="235"/>
      <c r="S571" s="235"/>
      <c r="T571" s="236"/>
      <c r="AT571" s="237" t="s">
        <v>164</v>
      </c>
      <c r="AU571" s="237" t="s">
        <v>89</v>
      </c>
      <c r="AV571" s="13" t="s">
        <v>160</v>
      </c>
      <c r="AW571" s="13" t="s">
        <v>37</v>
      </c>
      <c r="AX571" s="13" t="s">
        <v>78</v>
      </c>
      <c r="AY571" s="237" t="s">
        <v>154</v>
      </c>
    </row>
    <row r="572" spans="2:65" s="1" customFormat="1" ht="22.5" customHeight="1">
      <c r="B572" s="41"/>
      <c r="C572" s="189" t="s">
        <v>638</v>
      </c>
      <c r="D572" s="189" t="s">
        <v>156</v>
      </c>
      <c r="E572" s="190" t="s">
        <v>639</v>
      </c>
      <c r="F572" s="191" t="s">
        <v>640</v>
      </c>
      <c r="G572" s="192" t="s">
        <v>92</v>
      </c>
      <c r="H572" s="193">
        <v>31.76</v>
      </c>
      <c r="I572" s="194"/>
      <c r="J572" s="195">
        <f>ROUND(I572*H572,2)</f>
        <v>0</v>
      </c>
      <c r="K572" s="191" t="s">
        <v>21</v>
      </c>
      <c r="L572" s="61"/>
      <c r="M572" s="196" t="s">
        <v>21</v>
      </c>
      <c r="N572" s="197" t="s">
        <v>44</v>
      </c>
      <c r="O572" s="42"/>
      <c r="P572" s="198">
        <f>O572*H572</f>
        <v>0</v>
      </c>
      <c r="Q572" s="198">
        <v>2.2667199999999998</v>
      </c>
      <c r="R572" s="198">
        <f>Q572*H572</f>
        <v>71.991027200000005</v>
      </c>
      <c r="S572" s="198">
        <v>0</v>
      </c>
      <c r="T572" s="199">
        <f>S572*H572</f>
        <v>0</v>
      </c>
      <c r="AR572" s="24" t="s">
        <v>160</v>
      </c>
      <c r="AT572" s="24" t="s">
        <v>156</v>
      </c>
      <c r="AU572" s="24" t="s">
        <v>89</v>
      </c>
      <c r="AY572" s="24" t="s">
        <v>154</v>
      </c>
      <c r="BE572" s="200">
        <f>IF(N572="základní",J572,0)</f>
        <v>0</v>
      </c>
      <c r="BF572" s="200">
        <f>IF(N572="snížená",J572,0)</f>
        <v>0</v>
      </c>
      <c r="BG572" s="200">
        <f>IF(N572="zákl. přenesená",J572,0)</f>
        <v>0</v>
      </c>
      <c r="BH572" s="200">
        <f>IF(N572="sníž. přenesená",J572,0)</f>
        <v>0</v>
      </c>
      <c r="BI572" s="200">
        <f>IF(N572="nulová",J572,0)</f>
        <v>0</v>
      </c>
      <c r="BJ572" s="24" t="s">
        <v>78</v>
      </c>
      <c r="BK572" s="200">
        <f>ROUND(I572*H572,2)</f>
        <v>0</v>
      </c>
      <c r="BL572" s="24" t="s">
        <v>160</v>
      </c>
      <c r="BM572" s="24" t="s">
        <v>641</v>
      </c>
    </row>
    <row r="573" spans="2:65" s="1" customFormat="1" ht="40.5">
      <c r="B573" s="41"/>
      <c r="C573" s="63"/>
      <c r="D573" s="201" t="s">
        <v>342</v>
      </c>
      <c r="E573" s="63"/>
      <c r="F573" s="202" t="s">
        <v>642</v>
      </c>
      <c r="G573" s="63"/>
      <c r="H573" s="63"/>
      <c r="I573" s="159"/>
      <c r="J573" s="63"/>
      <c r="K573" s="63"/>
      <c r="L573" s="61"/>
      <c r="M573" s="203"/>
      <c r="N573" s="42"/>
      <c r="O573" s="42"/>
      <c r="P573" s="42"/>
      <c r="Q573" s="42"/>
      <c r="R573" s="42"/>
      <c r="S573" s="42"/>
      <c r="T573" s="78"/>
      <c r="AT573" s="24" t="s">
        <v>342</v>
      </c>
      <c r="AU573" s="24" t="s">
        <v>89</v>
      </c>
    </row>
    <row r="574" spans="2:65" s="14" customFormat="1" ht="13.5">
      <c r="B574" s="243"/>
      <c r="C574" s="244"/>
      <c r="D574" s="201" t="s">
        <v>164</v>
      </c>
      <c r="E574" s="245" t="s">
        <v>21</v>
      </c>
      <c r="F574" s="246" t="s">
        <v>643</v>
      </c>
      <c r="G574" s="244"/>
      <c r="H574" s="247" t="s">
        <v>21</v>
      </c>
      <c r="I574" s="248"/>
      <c r="J574" s="244"/>
      <c r="K574" s="244"/>
      <c r="L574" s="249"/>
      <c r="M574" s="250"/>
      <c r="N574" s="251"/>
      <c r="O574" s="251"/>
      <c r="P574" s="251"/>
      <c r="Q574" s="251"/>
      <c r="R574" s="251"/>
      <c r="S574" s="251"/>
      <c r="T574" s="252"/>
      <c r="AT574" s="253" t="s">
        <v>164</v>
      </c>
      <c r="AU574" s="253" t="s">
        <v>89</v>
      </c>
      <c r="AV574" s="14" t="s">
        <v>78</v>
      </c>
      <c r="AW574" s="14" t="s">
        <v>37</v>
      </c>
      <c r="AX574" s="14" t="s">
        <v>73</v>
      </c>
      <c r="AY574" s="253" t="s">
        <v>154</v>
      </c>
    </row>
    <row r="575" spans="2:65" s="11" customFormat="1" ht="13.5">
      <c r="B575" s="204"/>
      <c r="C575" s="205"/>
      <c r="D575" s="201" t="s">
        <v>164</v>
      </c>
      <c r="E575" s="206" t="s">
        <v>21</v>
      </c>
      <c r="F575" s="207" t="s">
        <v>644</v>
      </c>
      <c r="G575" s="205"/>
      <c r="H575" s="208">
        <v>4.88</v>
      </c>
      <c r="I575" s="209"/>
      <c r="J575" s="205"/>
      <c r="K575" s="205"/>
      <c r="L575" s="210"/>
      <c r="M575" s="211"/>
      <c r="N575" s="212"/>
      <c r="O575" s="212"/>
      <c r="P575" s="212"/>
      <c r="Q575" s="212"/>
      <c r="R575" s="212"/>
      <c r="S575" s="212"/>
      <c r="T575" s="213"/>
      <c r="AT575" s="214" t="s">
        <v>164</v>
      </c>
      <c r="AU575" s="214" t="s">
        <v>89</v>
      </c>
      <c r="AV575" s="11" t="s">
        <v>89</v>
      </c>
      <c r="AW575" s="11" t="s">
        <v>37</v>
      </c>
      <c r="AX575" s="11" t="s">
        <v>73</v>
      </c>
      <c r="AY575" s="214" t="s">
        <v>154</v>
      </c>
    </row>
    <row r="576" spans="2:65" s="11" customFormat="1" ht="13.5">
      <c r="B576" s="204"/>
      <c r="C576" s="205"/>
      <c r="D576" s="201" t="s">
        <v>164</v>
      </c>
      <c r="E576" s="206" t="s">
        <v>21</v>
      </c>
      <c r="F576" s="207" t="s">
        <v>645</v>
      </c>
      <c r="G576" s="205"/>
      <c r="H576" s="208">
        <v>4.88</v>
      </c>
      <c r="I576" s="209"/>
      <c r="J576" s="205"/>
      <c r="K576" s="205"/>
      <c r="L576" s="210"/>
      <c r="M576" s="211"/>
      <c r="N576" s="212"/>
      <c r="O576" s="212"/>
      <c r="P576" s="212"/>
      <c r="Q576" s="212"/>
      <c r="R576" s="212"/>
      <c r="S576" s="212"/>
      <c r="T576" s="213"/>
      <c r="AT576" s="214" t="s">
        <v>164</v>
      </c>
      <c r="AU576" s="214" t="s">
        <v>89</v>
      </c>
      <c r="AV576" s="11" t="s">
        <v>89</v>
      </c>
      <c r="AW576" s="11" t="s">
        <v>37</v>
      </c>
      <c r="AX576" s="11" t="s">
        <v>73</v>
      </c>
      <c r="AY576" s="214" t="s">
        <v>154</v>
      </c>
    </row>
    <row r="577" spans="2:65" s="12" customFormat="1" ht="13.5">
      <c r="B577" s="215"/>
      <c r="C577" s="216"/>
      <c r="D577" s="201" t="s">
        <v>164</v>
      </c>
      <c r="E577" s="217" t="s">
        <v>21</v>
      </c>
      <c r="F577" s="218" t="s">
        <v>166</v>
      </c>
      <c r="G577" s="216"/>
      <c r="H577" s="219">
        <v>9.76</v>
      </c>
      <c r="I577" s="220"/>
      <c r="J577" s="216"/>
      <c r="K577" s="216"/>
      <c r="L577" s="221"/>
      <c r="M577" s="222"/>
      <c r="N577" s="223"/>
      <c r="O577" s="223"/>
      <c r="P577" s="223"/>
      <c r="Q577" s="223"/>
      <c r="R577" s="223"/>
      <c r="S577" s="223"/>
      <c r="T577" s="224"/>
      <c r="AT577" s="225" t="s">
        <v>164</v>
      </c>
      <c r="AU577" s="225" t="s">
        <v>89</v>
      </c>
      <c r="AV577" s="12" t="s">
        <v>167</v>
      </c>
      <c r="AW577" s="12" t="s">
        <v>37</v>
      </c>
      <c r="AX577" s="12" t="s">
        <v>73</v>
      </c>
      <c r="AY577" s="225" t="s">
        <v>154</v>
      </c>
    </row>
    <row r="578" spans="2:65" s="14" customFormat="1" ht="13.5">
      <c r="B578" s="243"/>
      <c r="C578" s="244"/>
      <c r="D578" s="201" t="s">
        <v>164</v>
      </c>
      <c r="E578" s="245" t="s">
        <v>21</v>
      </c>
      <c r="F578" s="246" t="s">
        <v>646</v>
      </c>
      <c r="G578" s="244"/>
      <c r="H578" s="247" t="s">
        <v>21</v>
      </c>
      <c r="I578" s="248"/>
      <c r="J578" s="244"/>
      <c r="K578" s="244"/>
      <c r="L578" s="249"/>
      <c r="M578" s="250"/>
      <c r="N578" s="251"/>
      <c r="O578" s="251"/>
      <c r="P578" s="251"/>
      <c r="Q578" s="251"/>
      <c r="R578" s="251"/>
      <c r="S578" s="251"/>
      <c r="T578" s="252"/>
      <c r="AT578" s="253" t="s">
        <v>164</v>
      </c>
      <c r="AU578" s="253" t="s">
        <v>89</v>
      </c>
      <c r="AV578" s="14" t="s">
        <v>78</v>
      </c>
      <c r="AW578" s="14" t="s">
        <v>37</v>
      </c>
      <c r="AX578" s="14" t="s">
        <v>73</v>
      </c>
      <c r="AY578" s="253" t="s">
        <v>154</v>
      </c>
    </row>
    <row r="579" spans="2:65" s="11" customFormat="1" ht="13.5">
      <c r="B579" s="204"/>
      <c r="C579" s="205"/>
      <c r="D579" s="201" t="s">
        <v>164</v>
      </c>
      <c r="E579" s="206" t="s">
        <v>21</v>
      </c>
      <c r="F579" s="207" t="s">
        <v>647</v>
      </c>
      <c r="G579" s="205"/>
      <c r="H579" s="208">
        <v>4</v>
      </c>
      <c r="I579" s="209"/>
      <c r="J579" s="205"/>
      <c r="K579" s="205"/>
      <c r="L579" s="210"/>
      <c r="M579" s="211"/>
      <c r="N579" s="212"/>
      <c r="O579" s="212"/>
      <c r="P579" s="212"/>
      <c r="Q579" s="212"/>
      <c r="R579" s="212"/>
      <c r="S579" s="212"/>
      <c r="T579" s="213"/>
      <c r="AT579" s="214" t="s">
        <v>164</v>
      </c>
      <c r="AU579" s="214" t="s">
        <v>89</v>
      </c>
      <c r="AV579" s="11" t="s">
        <v>89</v>
      </c>
      <c r="AW579" s="11" t="s">
        <v>37</v>
      </c>
      <c r="AX579" s="11" t="s">
        <v>73</v>
      </c>
      <c r="AY579" s="214" t="s">
        <v>154</v>
      </c>
    </row>
    <row r="580" spans="2:65" s="11" customFormat="1" ht="13.5">
      <c r="B580" s="204"/>
      <c r="C580" s="205"/>
      <c r="D580" s="201" t="s">
        <v>164</v>
      </c>
      <c r="E580" s="206" t="s">
        <v>21</v>
      </c>
      <c r="F580" s="207" t="s">
        <v>648</v>
      </c>
      <c r="G580" s="205"/>
      <c r="H580" s="208">
        <v>4</v>
      </c>
      <c r="I580" s="209"/>
      <c r="J580" s="205"/>
      <c r="K580" s="205"/>
      <c r="L580" s="210"/>
      <c r="M580" s="211"/>
      <c r="N580" s="212"/>
      <c r="O580" s="212"/>
      <c r="P580" s="212"/>
      <c r="Q580" s="212"/>
      <c r="R580" s="212"/>
      <c r="S580" s="212"/>
      <c r="T580" s="213"/>
      <c r="AT580" s="214" t="s">
        <v>164</v>
      </c>
      <c r="AU580" s="214" t="s">
        <v>89</v>
      </c>
      <c r="AV580" s="11" t="s">
        <v>89</v>
      </c>
      <c r="AW580" s="11" t="s">
        <v>37</v>
      </c>
      <c r="AX580" s="11" t="s">
        <v>73</v>
      </c>
      <c r="AY580" s="214" t="s">
        <v>154</v>
      </c>
    </row>
    <row r="581" spans="2:65" s="11" customFormat="1" ht="13.5">
      <c r="B581" s="204"/>
      <c r="C581" s="205"/>
      <c r="D581" s="201" t="s">
        <v>164</v>
      </c>
      <c r="E581" s="206" t="s">
        <v>21</v>
      </c>
      <c r="F581" s="207" t="s">
        <v>649</v>
      </c>
      <c r="G581" s="205"/>
      <c r="H581" s="208">
        <v>4</v>
      </c>
      <c r="I581" s="209"/>
      <c r="J581" s="205"/>
      <c r="K581" s="205"/>
      <c r="L581" s="210"/>
      <c r="M581" s="211"/>
      <c r="N581" s="212"/>
      <c r="O581" s="212"/>
      <c r="P581" s="212"/>
      <c r="Q581" s="212"/>
      <c r="R581" s="212"/>
      <c r="S581" s="212"/>
      <c r="T581" s="213"/>
      <c r="AT581" s="214" t="s">
        <v>164</v>
      </c>
      <c r="AU581" s="214" t="s">
        <v>89</v>
      </c>
      <c r="AV581" s="11" t="s">
        <v>89</v>
      </c>
      <c r="AW581" s="11" t="s">
        <v>37</v>
      </c>
      <c r="AX581" s="11" t="s">
        <v>73</v>
      </c>
      <c r="AY581" s="214" t="s">
        <v>154</v>
      </c>
    </row>
    <row r="582" spans="2:65" s="11" customFormat="1" ht="13.5">
      <c r="B582" s="204"/>
      <c r="C582" s="205"/>
      <c r="D582" s="201" t="s">
        <v>164</v>
      </c>
      <c r="E582" s="206" t="s">
        <v>21</v>
      </c>
      <c r="F582" s="207" t="s">
        <v>650</v>
      </c>
      <c r="G582" s="205"/>
      <c r="H582" s="208">
        <v>6</v>
      </c>
      <c r="I582" s="209"/>
      <c r="J582" s="205"/>
      <c r="K582" s="205"/>
      <c r="L582" s="210"/>
      <c r="M582" s="211"/>
      <c r="N582" s="212"/>
      <c r="O582" s="212"/>
      <c r="P582" s="212"/>
      <c r="Q582" s="212"/>
      <c r="R582" s="212"/>
      <c r="S582" s="212"/>
      <c r="T582" s="213"/>
      <c r="AT582" s="214" t="s">
        <v>164</v>
      </c>
      <c r="AU582" s="214" t="s">
        <v>89</v>
      </c>
      <c r="AV582" s="11" t="s">
        <v>89</v>
      </c>
      <c r="AW582" s="11" t="s">
        <v>37</v>
      </c>
      <c r="AX582" s="11" t="s">
        <v>73</v>
      </c>
      <c r="AY582" s="214" t="s">
        <v>154</v>
      </c>
    </row>
    <row r="583" spans="2:65" s="11" customFormat="1" ht="13.5">
      <c r="B583" s="204"/>
      <c r="C583" s="205"/>
      <c r="D583" s="201" t="s">
        <v>164</v>
      </c>
      <c r="E583" s="206" t="s">
        <v>21</v>
      </c>
      <c r="F583" s="207" t="s">
        <v>651</v>
      </c>
      <c r="G583" s="205"/>
      <c r="H583" s="208">
        <v>4</v>
      </c>
      <c r="I583" s="209"/>
      <c r="J583" s="205"/>
      <c r="K583" s="205"/>
      <c r="L583" s="210"/>
      <c r="M583" s="211"/>
      <c r="N583" s="212"/>
      <c r="O583" s="212"/>
      <c r="P583" s="212"/>
      <c r="Q583" s="212"/>
      <c r="R583" s="212"/>
      <c r="S583" s="212"/>
      <c r="T583" s="213"/>
      <c r="AT583" s="214" t="s">
        <v>164</v>
      </c>
      <c r="AU583" s="214" t="s">
        <v>89</v>
      </c>
      <c r="AV583" s="11" t="s">
        <v>89</v>
      </c>
      <c r="AW583" s="11" t="s">
        <v>37</v>
      </c>
      <c r="AX583" s="11" t="s">
        <v>73</v>
      </c>
      <c r="AY583" s="214" t="s">
        <v>154</v>
      </c>
    </row>
    <row r="584" spans="2:65" s="12" customFormat="1" ht="13.5">
      <c r="B584" s="215"/>
      <c r="C584" s="216"/>
      <c r="D584" s="201" t="s">
        <v>164</v>
      </c>
      <c r="E584" s="217" t="s">
        <v>21</v>
      </c>
      <c r="F584" s="218" t="s">
        <v>166</v>
      </c>
      <c r="G584" s="216"/>
      <c r="H584" s="219">
        <v>22</v>
      </c>
      <c r="I584" s="220"/>
      <c r="J584" s="216"/>
      <c r="K584" s="216"/>
      <c r="L584" s="221"/>
      <c r="M584" s="222"/>
      <c r="N584" s="223"/>
      <c r="O584" s="223"/>
      <c r="P584" s="223"/>
      <c r="Q584" s="223"/>
      <c r="R584" s="223"/>
      <c r="S584" s="223"/>
      <c r="T584" s="224"/>
      <c r="AT584" s="225" t="s">
        <v>164</v>
      </c>
      <c r="AU584" s="225" t="s">
        <v>89</v>
      </c>
      <c r="AV584" s="12" t="s">
        <v>167</v>
      </c>
      <c r="AW584" s="12" t="s">
        <v>37</v>
      </c>
      <c r="AX584" s="12" t="s">
        <v>73</v>
      </c>
      <c r="AY584" s="225" t="s">
        <v>154</v>
      </c>
    </row>
    <row r="585" spans="2:65" s="13" customFormat="1" ht="13.5">
      <c r="B585" s="226"/>
      <c r="C585" s="227"/>
      <c r="D585" s="201" t="s">
        <v>164</v>
      </c>
      <c r="E585" s="238" t="s">
        <v>21</v>
      </c>
      <c r="F585" s="239" t="s">
        <v>168</v>
      </c>
      <c r="G585" s="227"/>
      <c r="H585" s="240">
        <v>31.76</v>
      </c>
      <c r="I585" s="232"/>
      <c r="J585" s="227"/>
      <c r="K585" s="227"/>
      <c r="L585" s="233"/>
      <c r="M585" s="234"/>
      <c r="N585" s="235"/>
      <c r="O585" s="235"/>
      <c r="P585" s="235"/>
      <c r="Q585" s="235"/>
      <c r="R585" s="235"/>
      <c r="S585" s="235"/>
      <c r="T585" s="236"/>
      <c r="AT585" s="237" t="s">
        <v>164</v>
      </c>
      <c r="AU585" s="237" t="s">
        <v>89</v>
      </c>
      <c r="AV585" s="13" t="s">
        <v>160</v>
      </c>
      <c r="AW585" s="13" t="s">
        <v>37</v>
      </c>
      <c r="AX585" s="13" t="s">
        <v>78</v>
      </c>
      <c r="AY585" s="237" t="s">
        <v>154</v>
      </c>
    </row>
    <row r="586" spans="2:65" s="10" customFormat="1" ht="29.85" customHeight="1">
      <c r="B586" s="172"/>
      <c r="C586" s="173"/>
      <c r="D586" s="186" t="s">
        <v>72</v>
      </c>
      <c r="E586" s="187" t="s">
        <v>652</v>
      </c>
      <c r="F586" s="187" t="s">
        <v>653</v>
      </c>
      <c r="G586" s="173"/>
      <c r="H586" s="173"/>
      <c r="I586" s="176"/>
      <c r="J586" s="188">
        <f>BK586</f>
        <v>0</v>
      </c>
      <c r="K586" s="173"/>
      <c r="L586" s="178"/>
      <c r="M586" s="179"/>
      <c r="N586" s="180"/>
      <c r="O586" s="180"/>
      <c r="P586" s="181">
        <f>SUM(P587:P593)</f>
        <v>0</v>
      </c>
      <c r="Q586" s="180"/>
      <c r="R586" s="181">
        <f>SUM(R587:R593)</f>
        <v>0</v>
      </c>
      <c r="S586" s="180"/>
      <c r="T586" s="182">
        <f>SUM(T587:T593)</f>
        <v>0</v>
      </c>
      <c r="AR586" s="183" t="s">
        <v>78</v>
      </c>
      <c r="AT586" s="184" t="s">
        <v>72</v>
      </c>
      <c r="AU586" s="184" t="s">
        <v>78</v>
      </c>
      <c r="AY586" s="183" t="s">
        <v>154</v>
      </c>
      <c r="BK586" s="185">
        <f>SUM(BK587:BK593)</f>
        <v>0</v>
      </c>
    </row>
    <row r="587" spans="2:65" s="1" customFormat="1" ht="31.5" customHeight="1">
      <c r="B587" s="41"/>
      <c r="C587" s="189" t="s">
        <v>654</v>
      </c>
      <c r="D587" s="189" t="s">
        <v>156</v>
      </c>
      <c r="E587" s="190" t="s">
        <v>655</v>
      </c>
      <c r="F587" s="191" t="s">
        <v>656</v>
      </c>
      <c r="G587" s="192" t="s">
        <v>549</v>
      </c>
      <c r="H587" s="193">
        <v>2285.8449999999998</v>
      </c>
      <c r="I587" s="194"/>
      <c r="J587" s="195">
        <f>ROUND(I587*H587,2)</f>
        <v>0</v>
      </c>
      <c r="K587" s="191" t="s">
        <v>159</v>
      </c>
      <c r="L587" s="61"/>
      <c r="M587" s="196" t="s">
        <v>21</v>
      </c>
      <c r="N587" s="197" t="s">
        <v>44</v>
      </c>
      <c r="O587" s="42"/>
      <c r="P587" s="198">
        <f>O587*H587</f>
        <v>0</v>
      </c>
      <c r="Q587" s="198">
        <v>0</v>
      </c>
      <c r="R587" s="198">
        <f>Q587*H587</f>
        <v>0</v>
      </c>
      <c r="S587" s="198">
        <v>0</v>
      </c>
      <c r="T587" s="199">
        <f>S587*H587</f>
        <v>0</v>
      </c>
      <c r="AR587" s="24" t="s">
        <v>160</v>
      </c>
      <c r="AT587" s="24" t="s">
        <v>156</v>
      </c>
      <c r="AU587" s="24" t="s">
        <v>89</v>
      </c>
      <c r="AY587" s="24" t="s">
        <v>154</v>
      </c>
      <c r="BE587" s="200">
        <f>IF(N587="základní",J587,0)</f>
        <v>0</v>
      </c>
      <c r="BF587" s="200">
        <f>IF(N587="snížená",J587,0)</f>
        <v>0</v>
      </c>
      <c r="BG587" s="200">
        <f>IF(N587="zákl. přenesená",J587,0)</f>
        <v>0</v>
      </c>
      <c r="BH587" s="200">
        <f>IF(N587="sníž. přenesená",J587,0)</f>
        <v>0</v>
      </c>
      <c r="BI587" s="200">
        <f>IF(N587="nulová",J587,0)</f>
        <v>0</v>
      </c>
      <c r="BJ587" s="24" t="s">
        <v>78</v>
      </c>
      <c r="BK587" s="200">
        <f>ROUND(I587*H587,2)</f>
        <v>0</v>
      </c>
      <c r="BL587" s="24" t="s">
        <v>160</v>
      </c>
      <c r="BM587" s="24" t="s">
        <v>657</v>
      </c>
    </row>
    <row r="588" spans="2:65" s="1" customFormat="1" ht="27">
      <c r="B588" s="41"/>
      <c r="C588" s="63"/>
      <c r="D588" s="228" t="s">
        <v>162</v>
      </c>
      <c r="E588" s="63"/>
      <c r="F588" s="265" t="s">
        <v>658</v>
      </c>
      <c r="G588" s="63"/>
      <c r="H588" s="63"/>
      <c r="I588" s="159"/>
      <c r="J588" s="63"/>
      <c r="K588" s="63"/>
      <c r="L588" s="61"/>
      <c r="M588" s="203"/>
      <c r="N588" s="42"/>
      <c r="O588" s="42"/>
      <c r="P588" s="42"/>
      <c r="Q588" s="42"/>
      <c r="R588" s="42"/>
      <c r="S588" s="42"/>
      <c r="T588" s="78"/>
      <c r="AT588" s="24" t="s">
        <v>162</v>
      </c>
      <c r="AU588" s="24" t="s">
        <v>89</v>
      </c>
    </row>
    <row r="589" spans="2:65" s="1" customFormat="1" ht="44.25" customHeight="1">
      <c r="B589" s="41"/>
      <c r="C589" s="189" t="s">
        <v>659</v>
      </c>
      <c r="D589" s="189" t="s">
        <v>156</v>
      </c>
      <c r="E589" s="190" t="s">
        <v>660</v>
      </c>
      <c r="F589" s="191" t="s">
        <v>661</v>
      </c>
      <c r="G589" s="192" t="s">
        <v>549</v>
      </c>
      <c r="H589" s="193">
        <v>2285.8449999999998</v>
      </c>
      <c r="I589" s="194"/>
      <c r="J589" s="195">
        <f>ROUND(I589*H589,2)</f>
        <v>0</v>
      </c>
      <c r="K589" s="191" t="s">
        <v>159</v>
      </c>
      <c r="L589" s="61"/>
      <c r="M589" s="196" t="s">
        <v>21</v>
      </c>
      <c r="N589" s="197" t="s">
        <v>44</v>
      </c>
      <c r="O589" s="42"/>
      <c r="P589" s="198">
        <f>O589*H589</f>
        <v>0</v>
      </c>
      <c r="Q589" s="198">
        <v>0</v>
      </c>
      <c r="R589" s="198">
        <f>Q589*H589</f>
        <v>0</v>
      </c>
      <c r="S589" s="198">
        <v>0</v>
      </c>
      <c r="T589" s="199">
        <f>S589*H589</f>
        <v>0</v>
      </c>
      <c r="AR589" s="24" t="s">
        <v>160</v>
      </c>
      <c r="AT589" s="24" t="s">
        <v>156</v>
      </c>
      <c r="AU589" s="24" t="s">
        <v>89</v>
      </c>
      <c r="AY589" s="24" t="s">
        <v>154</v>
      </c>
      <c r="BE589" s="200">
        <f>IF(N589="základní",J589,0)</f>
        <v>0</v>
      </c>
      <c r="BF589" s="200">
        <f>IF(N589="snížená",J589,0)</f>
        <v>0</v>
      </c>
      <c r="BG589" s="200">
        <f>IF(N589="zákl. přenesená",J589,0)</f>
        <v>0</v>
      </c>
      <c r="BH589" s="200">
        <f>IF(N589="sníž. přenesená",J589,0)</f>
        <v>0</v>
      </c>
      <c r="BI589" s="200">
        <f>IF(N589="nulová",J589,0)</f>
        <v>0</v>
      </c>
      <c r="BJ589" s="24" t="s">
        <v>78</v>
      </c>
      <c r="BK589" s="200">
        <f>ROUND(I589*H589,2)</f>
        <v>0</v>
      </c>
      <c r="BL589" s="24" t="s">
        <v>160</v>
      </c>
      <c r="BM589" s="24" t="s">
        <v>662</v>
      </c>
    </row>
    <row r="590" spans="2:65" s="1" customFormat="1" ht="27">
      <c r="B590" s="41"/>
      <c r="C590" s="63"/>
      <c r="D590" s="228" t="s">
        <v>162</v>
      </c>
      <c r="E590" s="63"/>
      <c r="F590" s="265" t="s">
        <v>658</v>
      </c>
      <c r="G590" s="63"/>
      <c r="H590" s="63"/>
      <c r="I590" s="159"/>
      <c r="J590" s="63"/>
      <c r="K590" s="63"/>
      <c r="L590" s="61"/>
      <c r="M590" s="203"/>
      <c r="N590" s="42"/>
      <c r="O590" s="42"/>
      <c r="P590" s="42"/>
      <c r="Q590" s="42"/>
      <c r="R590" s="42"/>
      <c r="S590" s="42"/>
      <c r="T590" s="78"/>
      <c r="AT590" s="24" t="s">
        <v>162</v>
      </c>
      <c r="AU590" s="24" t="s">
        <v>89</v>
      </c>
    </row>
    <row r="591" spans="2:65" s="1" customFormat="1" ht="31.5" customHeight="1">
      <c r="B591" s="41"/>
      <c r="C591" s="189" t="s">
        <v>663</v>
      </c>
      <c r="D591" s="189" t="s">
        <v>156</v>
      </c>
      <c r="E591" s="190" t="s">
        <v>664</v>
      </c>
      <c r="F591" s="191" t="s">
        <v>665</v>
      </c>
      <c r="G591" s="192" t="s">
        <v>612</v>
      </c>
      <c r="H591" s="193">
        <v>1</v>
      </c>
      <c r="I591" s="194"/>
      <c r="J591" s="195">
        <f>ROUND(I591*H591,2)</f>
        <v>0</v>
      </c>
      <c r="K591" s="191" t="s">
        <v>21</v>
      </c>
      <c r="L591" s="61"/>
      <c r="M591" s="196" t="s">
        <v>21</v>
      </c>
      <c r="N591" s="197" t="s">
        <v>44</v>
      </c>
      <c r="O591" s="42"/>
      <c r="P591" s="198">
        <f>O591*H591</f>
        <v>0</v>
      </c>
      <c r="Q591" s="198">
        <v>0</v>
      </c>
      <c r="R591" s="198">
        <f>Q591*H591</f>
        <v>0</v>
      </c>
      <c r="S591" s="198">
        <v>0</v>
      </c>
      <c r="T591" s="199">
        <f>S591*H591</f>
        <v>0</v>
      </c>
      <c r="AR591" s="24" t="s">
        <v>160</v>
      </c>
      <c r="AT591" s="24" t="s">
        <v>156</v>
      </c>
      <c r="AU591" s="24" t="s">
        <v>89</v>
      </c>
      <c r="AY591" s="24" t="s">
        <v>154</v>
      </c>
      <c r="BE591" s="200">
        <f>IF(N591="základní",J591,0)</f>
        <v>0</v>
      </c>
      <c r="BF591" s="200">
        <f>IF(N591="snížená",J591,0)</f>
        <v>0</v>
      </c>
      <c r="BG591" s="200">
        <f>IF(N591="zákl. přenesená",J591,0)</f>
        <v>0</v>
      </c>
      <c r="BH591" s="200">
        <f>IF(N591="sníž. přenesená",J591,0)</f>
        <v>0</v>
      </c>
      <c r="BI591" s="200">
        <f>IF(N591="nulová",J591,0)</f>
        <v>0</v>
      </c>
      <c r="BJ591" s="24" t="s">
        <v>78</v>
      </c>
      <c r="BK591" s="200">
        <f>ROUND(I591*H591,2)</f>
        <v>0</v>
      </c>
      <c r="BL591" s="24" t="s">
        <v>160</v>
      </c>
      <c r="BM591" s="24" t="s">
        <v>666</v>
      </c>
    </row>
    <row r="592" spans="2:65" s="1" customFormat="1" ht="22.5" customHeight="1">
      <c r="B592" s="41"/>
      <c r="C592" s="189" t="s">
        <v>667</v>
      </c>
      <c r="D592" s="189" t="s">
        <v>156</v>
      </c>
      <c r="E592" s="190" t="s">
        <v>668</v>
      </c>
      <c r="F592" s="191" t="s">
        <v>669</v>
      </c>
      <c r="G592" s="192" t="s">
        <v>612</v>
      </c>
      <c r="H592" s="193">
        <v>1</v>
      </c>
      <c r="I592" s="194"/>
      <c r="J592" s="195">
        <f>ROUND(I592*H592,2)</f>
        <v>0</v>
      </c>
      <c r="K592" s="191" t="s">
        <v>21</v>
      </c>
      <c r="L592" s="61"/>
      <c r="M592" s="196" t="s">
        <v>21</v>
      </c>
      <c r="N592" s="197" t="s">
        <v>44</v>
      </c>
      <c r="O592" s="42"/>
      <c r="P592" s="198">
        <f>O592*H592</f>
        <v>0</v>
      </c>
      <c r="Q592" s="198">
        <v>0</v>
      </c>
      <c r="R592" s="198">
        <f>Q592*H592</f>
        <v>0</v>
      </c>
      <c r="S592" s="198">
        <v>0</v>
      </c>
      <c r="T592" s="199">
        <f>S592*H592</f>
        <v>0</v>
      </c>
      <c r="AR592" s="24" t="s">
        <v>160</v>
      </c>
      <c r="AT592" s="24" t="s">
        <v>156</v>
      </c>
      <c r="AU592" s="24" t="s">
        <v>89</v>
      </c>
      <c r="AY592" s="24" t="s">
        <v>154</v>
      </c>
      <c r="BE592" s="200">
        <f>IF(N592="základní",J592,0)</f>
        <v>0</v>
      </c>
      <c r="BF592" s="200">
        <f>IF(N592="snížená",J592,0)</f>
        <v>0</v>
      </c>
      <c r="BG592" s="200">
        <f>IF(N592="zákl. přenesená",J592,0)</f>
        <v>0</v>
      </c>
      <c r="BH592" s="200">
        <f>IF(N592="sníž. přenesená",J592,0)</f>
        <v>0</v>
      </c>
      <c r="BI592" s="200">
        <f>IF(N592="nulová",J592,0)</f>
        <v>0</v>
      </c>
      <c r="BJ592" s="24" t="s">
        <v>78</v>
      </c>
      <c r="BK592" s="200">
        <f>ROUND(I592*H592,2)</f>
        <v>0</v>
      </c>
      <c r="BL592" s="24" t="s">
        <v>160</v>
      </c>
      <c r="BM592" s="24" t="s">
        <v>670</v>
      </c>
    </row>
    <row r="593" spans="2:65" s="1" customFormat="1" ht="67.5">
      <c r="B593" s="41"/>
      <c r="C593" s="63"/>
      <c r="D593" s="201" t="s">
        <v>342</v>
      </c>
      <c r="E593" s="63"/>
      <c r="F593" s="202" t="s">
        <v>671</v>
      </c>
      <c r="G593" s="63"/>
      <c r="H593" s="63"/>
      <c r="I593" s="159"/>
      <c r="J593" s="63"/>
      <c r="K593" s="63"/>
      <c r="L593" s="61"/>
      <c r="M593" s="203"/>
      <c r="N593" s="42"/>
      <c r="O593" s="42"/>
      <c r="P593" s="42"/>
      <c r="Q593" s="42"/>
      <c r="R593" s="42"/>
      <c r="S593" s="42"/>
      <c r="T593" s="78"/>
      <c r="AT593" s="24" t="s">
        <v>342</v>
      </c>
      <c r="AU593" s="24" t="s">
        <v>89</v>
      </c>
    </row>
    <row r="594" spans="2:65" s="10" customFormat="1" ht="37.35" customHeight="1">
      <c r="B594" s="172"/>
      <c r="C594" s="173"/>
      <c r="D594" s="174" t="s">
        <v>72</v>
      </c>
      <c r="E594" s="175" t="s">
        <v>672</v>
      </c>
      <c r="F594" s="175" t="s">
        <v>672</v>
      </c>
      <c r="G594" s="173"/>
      <c r="H594" s="173"/>
      <c r="I594" s="176"/>
      <c r="J594" s="177">
        <f>BK594</f>
        <v>0</v>
      </c>
      <c r="K594" s="173"/>
      <c r="L594" s="178"/>
      <c r="M594" s="179"/>
      <c r="N594" s="180"/>
      <c r="O594" s="180"/>
      <c r="P594" s="181">
        <f>P595</f>
        <v>0</v>
      </c>
      <c r="Q594" s="180"/>
      <c r="R594" s="181">
        <f>R595</f>
        <v>0</v>
      </c>
      <c r="S594" s="180"/>
      <c r="T594" s="182">
        <f>T595</f>
        <v>0</v>
      </c>
      <c r="AR594" s="183" t="s">
        <v>160</v>
      </c>
      <c r="AT594" s="184" t="s">
        <v>72</v>
      </c>
      <c r="AU594" s="184" t="s">
        <v>73</v>
      </c>
      <c r="AY594" s="183" t="s">
        <v>154</v>
      </c>
      <c r="BK594" s="185">
        <f>BK595</f>
        <v>0</v>
      </c>
    </row>
    <row r="595" spans="2:65" s="10" customFormat="1" ht="19.899999999999999" customHeight="1">
      <c r="B595" s="172"/>
      <c r="C595" s="173"/>
      <c r="D595" s="186" t="s">
        <v>72</v>
      </c>
      <c r="E595" s="187" t="s">
        <v>673</v>
      </c>
      <c r="F595" s="187" t="s">
        <v>674</v>
      </c>
      <c r="G595" s="173"/>
      <c r="H595" s="173"/>
      <c r="I595" s="176"/>
      <c r="J595" s="188">
        <f>BK595</f>
        <v>0</v>
      </c>
      <c r="K595" s="173"/>
      <c r="L595" s="178"/>
      <c r="M595" s="179"/>
      <c r="N595" s="180"/>
      <c r="O595" s="180"/>
      <c r="P595" s="181">
        <f>P596+SUM(P597:P605)+P623</f>
        <v>0</v>
      </c>
      <c r="Q595" s="180"/>
      <c r="R595" s="181">
        <f>R596+SUM(R597:R605)+R623</f>
        <v>0</v>
      </c>
      <c r="S595" s="180"/>
      <c r="T595" s="182">
        <f>T596+SUM(T597:T605)+T623</f>
        <v>0</v>
      </c>
      <c r="AR595" s="183" t="s">
        <v>160</v>
      </c>
      <c r="AT595" s="184" t="s">
        <v>72</v>
      </c>
      <c r="AU595" s="184" t="s">
        <v>78</v>
      </c>
      <c r="AY595" s="183" t="s">
        <v>154</v>
      </c>
      <c r="BK595" s="185">
        <f>BK596+SUM(BK597:BK605)+BK623</f>
        <v>0</v>
      </c>
    </row>
    <row r="596" spans="2:65" s="1" customFormat="1" ht="22.5" customHeight="1">
      <c r="B596" s="41"/>
      <c r="C596" s="189" t="s">
        <v>675</v>
      </c>
      <c r="D596" s="189" t="s">
        <v>156</v>
      </c>
      <c r="E596" s="190" t="s">
        <v>676</v>
      </c>
      <c r="F596" s="191" t="s">
        <v>677</v>
      </c>
      <c r="G596" s="192" t="s">
        <v>612</v>
      </c>
      <c r="H596" s="193">
        <v>1</v>
      </c>
      <c r="I596" s="194"/>
      <c r="J596" s="195">
        <f>ROUND(I596*H596,2)</f>
        <v>0</v>
      </c>
      <c r="K596" s="191" t="s">
        <v>21</v>
      </c>
      <c r="L596" s="61"/>
      <c r="M596" s="196" t="s">
        <v>21</v>
      </c>
      <c r="N596" s="197" t="s">
        <v>44</v>
      </c>
      <c r="O596" s="42"/>
      <c r="P596" s="198">
        <f>O596*H596</f>
        <v>0</v>
      </c>
      <c r="Q596" s="198">
        <v>0</v>
      </c>
      <c r="R596" s="198">
        <f>Q596*H596</f>
        <v>0</v>
      </c>
      <c r="S596" s="198">
        <v>0</v>
      </c>
      <c r="T596" s="199">
        <f>S596*H596</f>
        <v>0</v>
      </c>
      <c r="AR596" s="24" t="s">
        <v>160</v>
      </c>
      <c r="AT596" s="24" t="s">
        <v>156</v>
      </c>
      <c r="AU596" s="24" t="s">
        <v>89</v>
      </c>
      <c r="AY596" s="24" t="s">
        <v>154</v>
      </c>
      <c r="BE596" s="200">
        <f>IF(N596="základní",J596,0)</f>
        <v>0</v>
      </c>
      <c r="BF596" s="200">
        <f>IF(N596="snížená",J596,0)</f>
        <v>0</v>
      </c>
      <c r="BG596" s="200">
        <f>IF(N596="zákl. přenesená",J596,0)</f>
        <v>0</v>
      </c>
      <c r="BH596" s="200">
        <f>IF(N596="sníž. přenesená",J596,0)</f>
        <v>0</v>
      </c>
      <c r="BI596" s="200">
        <f>IF(N596="nulová",J596,0)</f>
        <v>0</v>
      </c>
      <c r="BJ596" s="24" t="s">
        <v>78</v>
      </c>
      <c r="BK596" s="200">
        <f>ROUND(I596*H596,2)</f>
        <v>0</v>
      </c>
      <c r="BL596" s="24" t="s">
        <v>160</v>
      </c>
      <c r="BM596" s="24" t="s">
        <v>678</v>
      </c>
    </row>
    <row r="597" spans="2:65" s="1" customFormat="1" ht="22.5" customHeight="1">
      <c r="B597" s="41"/>
      <c r="C597" s="189" t="s">
        <v>679</v>
      </c>
      <c r="D597" s="189" t="s">
        <v>156</v>
      </c>
      <c r="E597" s="190" t="s">
        <v>680</v>
      </c>
      <c r="F597" s="191" t="s">
        <v>681</v>
      </c>
      <c r="G597" s="192" t="s">
        <v>612</v>
      </c>
      <c r="H597" s="193">
        <v>1</v>
      </c>
      <c r="I597" s="194"/>
      <c r="J597" s="195">
        <f>ROUND(I597*H597,2)</f>
        <v>0</v>
      </c>
      <c r="K597" s="191" t="s">
        <v>21</v>
      </c>
      <c r="L597" s="61"/>
      <c r="M597" s="196" t="s">
        <v>21</v>
      </c>
      <c r="N597" s="197" t="s">
        <v>44</v>
      </c>
      <c r="O597" s="42"/>
      <c r="P597" s="198">
        <f>O597*H597</f>
        <v>0</v>
      </c>
      <c r="Q597" s="198">
        <v>0</v>
      </c>
      <c r="R597" s="198">
        <f>Q597*H597</f>
        <v>0</v>
      </c>
      <c r="S597" s="198">
        <v>0</v>
      </c>
      <c r="T597" s="199">
        <f>S597*H597</f>
        <v>0</v>
      </c>
      <c r="AR597" s="24" t="s">
        <v>160</v>
      </c>
      <c r="AT597" s="24" t="s">
        <v>156</v>
      </c>
      <c r="AU597" s="24" t="s">
        <v>89</v>
      </c>
      <c r="AY597" s="24" t="s">
        <v>154</v>
      </c>
      <c r="BE597" s="200">
        <f>IF(N597="základní",J597,0)</f>
        <v>0</v>
      </c>
      <c r="BF597" s="200">
        <f>IF(N597="snížená",J597,0)</f>
        <v>0</v>
      </c>
      <c r="BG597" s="200">
        <f>IF(N597="zákl. přenesená",J597,0)</f>
        <v>0</v>
      </c>
      <c r="BH597" s="200">
        <f>IF(N597="sníž. přenesená",J597,0)</f>
        <v>0</v>
      </c>
      <c r="BI597" s="200">
        <f>IF(N597="nulová",J597,0)</f>
        <v>0</v>
      </c>
      <c r="BJ597" s="24" t="s">
        <v>78</v>
      </c>
      <c r="BK597" s="200">
        <f>ROUND(I597*H597,2)</f>
        <v>0</v>
      </c>
      <c r="BL597" s="24" t="s">
        <v>160</v>
      </c>
      <c r="BM597" s="24" t="s">
        <v>682</v>
      </c>
    </row>
    <row r="598" spans="2:65" s="1" customFormat="1" ht="40.5">
      <c r="B598" s="41"/>
      <c r="C598" s="63"/>
      <c r="D598" s="228" t="s">
        <v>342</v>
      </c>
      <c r="E598" s="63"/>
      <c r="F598" s="265" t="s">
        <v>683</v>
      </c>
      <c r="G598" s="63"/>
      <c r="H598" s="63"/>
      <c r="I598" s="159"/>
      <c r="J598" s="63"/>
      <c r="K598" s="63"/>
      <c r="L598" s="61"/>
      <c r="M598" s="203"/>
      <c r="N598" s="42"/>
      <c r="O598" s="42"/>
      <c r="P598" s="42"/>
      <c r="Q598" s="42"/>
      <c r="R598" s="42"/>
      <c r="S598" s="42"/>
      <c r="T598" s="78"/>
      <c r="AT598" s="24" t="s">
        <v>342</v>
      </c>
      <c r="AU598" s="24" t="s">
        <v>89</v>
      </c>
    </row>
    <row r="599" spans="2:65" s="1" customFormat="1" ht="22.5" customHeight="1">
      <c r="B599" s="41"/>
      <c r="C599" s="189" t="s">
        <v>684</v>
      </c>
      <c r="D599" s="189" t="s">
        <v>156</v>
      </c>
      <c r="E599" s="190" t="s">
        <v>685</v>
      </c>
      <c r="F599" s="191" t="s">
        <v>686</v>
      </c>
      <c r="G599" s="192" t="s">
        <v>612</v>
      </c>
      <c r="H599" s="193">
        <v>1</v>
      </c>
      <c r="I599" s="194"/>
      <c r="J599" s="195">
        <f>ROUND(I599*H599,2)</f>
        <v>0</v>
      </c>
      <c r="K599" s="191" t="s">
        <v>21</v>
      </c>
      <c r="L599" s="61"/>
      <c r="M599" s="196" t="s">
        <v>21</v>
      </c>
      <c r="N599" s="197" t="s">
        <v>44</v>
      </c>
      <c r="O599" s="42"/>
      <c r="P599" s="198">
        <f>O599*H599</f>
        <v>0</v>
      </c>
      <c r="Q599" s="198">
        <v>0</v>
      </c>
      <c r="R599" s="198">
        <f>Q599*H599</f>
        <v>0</v>
      </c>
      <c r="S599" s="198">
        <v>0</v>
      </c>
      <c r="T599" s="199">
        <f>S599*H599</f>
        <v>0</v>
      </c>
      <c r="AR599" s="24" t="s">
        <v>160</v>
      </c>
      <c r="AT599" s="24" t="s">
        <v>156</v>
      </c>
      <c r="AU599" s="24" t="s">
        <v>89</v>
      </c>
      <c r="AY599" s="24" t="s">
        <v>154</v>
      </c>
      <c r="BE599" s="200">
        <f>IF(N599="základní",J599,0)</f>
        <v>0</v>
      </c>
      <c r="BF599" s="200">
        <f>IF(N599="snížená",J599,0)</f>
        <v>0</v>
      </c>
      <c r="BG599" s="200">
        <f>IF(N599="zákl. přenesená",J599,0)</f>
        <v>0</v>
      </c>
      <c r="BH599" s="200">
        <f>IF(N599="sníž. přenesená",J599,0)</f>
        <v>0</v>
      </c>
      <c r="BI599" s="200">
        <f>IF(N599="nulová",J599,0)</f>
        <v>0</v>
      </c>
      <c r="BJ599" s="24" t="s">
        <v>78</v>
      </c>
      <c r="BK599" s="200">
        <f>ROUND(I599*H599,2)</f>
        <v>0</v>
      </c>
      <c r="BL599" s="24" t="s">
        <v>160</v>
      </c>
      <c r="BM599" s="24" t="s">
        <v>687</v>
      </c>
    </row>
    <row r="600" spans="2:65" s="1" customFormat="1" ht="81">
      <c r="B600" s="41"/>
      <c r="C600" s="63"/>
      <c r="D600" s="228" t="s">
        <v>342</v>
      </c>
      <c r="E600" s="63"/>
      <c r="F600" s="265" t="s">
        <v>688</v>
      </c>
      <c r="G600" s="63"/>
      <c r="H600" s="63"/>
      <c r="I600" s="159"/>
      <c r="J600" s="63"/>
      <c r="K600" s="63"/>
      <c r="L600" s="61"/>
      <c r="M600" s="203"/>
      <c r="N600" s="42"/>
      <c r="O600" s="42"/>
      <c r="P600" s="42"/>
      <c r="Q600" s="42"/>
      <c r="R600" s="42"/>
      <c r="S600" s="42"/>
      <c r="T600" s="78"/>
      <c r="AT600" s="24" t="s">
        <v>342</v>
      </c>
      <c r="AU600" s="24" t="s">
        <v>89</v>
      </c>
    </row>
    <row r="601" spans="2:65" s="1" customFormat="1" ht="31.5" customHeight="1">
      <c r="B601" s="41"/>
      <c r="C601" s="189" t="s">
        <v>689</v>
      </c>
      <c r="D601" s="189" t="s">
        <v>156</v>
      </c>
      <c r="E601" s="190" t="s">
        <v>690</v>
      </c>
      <c r="F601" s="191" t="s">
        <v>691</v>
      </c>
      <c r="G601" s="192" t="s">
        <v>612</v>
      </c>
      <c r="H601" s="193">
        <v>1</v>
      </c>
      <c r="I601" s="194"/>
      <c r="J601" s="195">
        <f>ROUND(I601*H601,2)</f>
        <v>0</v>
      </c>
      <c r="K601" s="191" t="s">
        <v>21</v>
      </c>
      <c r="L601" s="61"/>
      <c r="M601" s="196" t="s">
        <v>21</v>
      </c>
      <c r="N601" s="197" t="s">
        <v>44</v>
      </c>
      <c r="O601" s="42"/>
      <c r="P601" s="198">
        <f>O601*H601</f>
        <v>0</v>
      </c>
      <c r="Q601" s="198">
        <v>0</v>
      </c>
      <c r="R601" s="198">
        <f>Q601*H601</f>
        <v>0</v>
      </c>
      <c r="S601" s="198">
        <v>0</v>
      </c>
      <c r="T601" s="199">
        <f>S601*H601</f>
        <v>0</v>
      </c>
      <c r="AR601" s="24" t="s">
        <v>160</v>
      </c>
      <c r="AT601" s="24" t="s">
        <v>156</v>
      </c>
      <c r="AU601" s="24" t="s">
        <v>89</v>
      </c>
      <c r="AY601" s="24" t="s">
        <v>154</v>
      </c>
      <c r="BE601" s="200">
        <f>IF(N601="základní",J601,0)</f>
        <v>0</v>
      </c>
      <c r="BF601" s="200">
        <f>IF(N601="snížená",J601,0)</f>
        <v>0</v>
      </c>
      <c r="BG601" s="200">
        <f>IF(N601="zákl. přenesená",J601,0)</f>
        <v>0</v>
      </c>
      <c r="BH601" s="200">
        <f>IF(N601="sníž. přenesená",J601,0)</f>
        <v>0</v>
      </c>
      <c r="BI601" s="200">
        <f>IF(N601="nulová",J601,0)</f>
        <v>0</v>
      </c>
      <c r="BJ601" s="24" t="s">
        <v>78</v>
      </c>
      <c r="BK601" s="200">
        <f>ROUND(I601*H601,2)</f>
        <v>0</v>
      </c>
      <c r="BL601" s="24" t="s">
        <v>160</v>
      </c>
      <c r="BM601" s="24" t="s">
        <v>692</v>
      </c>
    </row>
    <row r="602" spans="2:65" s="1" customFormat="1" ht="31.5" customHeight="1">
      <c r="B602" s="41"/>
      <c r="C602" s="189" t="s">
        <v>693</v>
      </c>
      <c r="D602" s="189" t="s">
        <v>156</v>
      </c>
      <c r="E602" s="190" t="s">
        <v>694</v>
      </c>
      <c r="F602" s="191" t="s">
        <v>695</v>
      </c>
      <c r="G602" s="192" t="s">
        <v>612</v>
      </c>
      <c r="H602" s="193">
        <v>1</v>
      </c>
      <c r="I602" s="194"/>
      <c r="J602" s="195">
        <f>ROUND(I602*H602,2)</f>
        <v>0</v>
      </c>
      <c r="K602" s="191" t="s">
        <v>21</v>
      </c>
      <c r="L602" s="61"/>
      <c r="M602" s="196" t="s">
        <v>21</v>
      </c>
      <c r="N602" s="197" t="s">
        <v>44</v>
      </c>
      <c r="O602" s="42"/>
      <c r="P602" s="198">
        <f>O602*H602</f>
        <v>0</v>
      </c>
      <c r="Q602" s="198">
        <v>0</v>
      </c>
      <c r="R602" s="198">
        <f>Q602*H602</f>
        <v>0</v>
      </c>
      <c r="S602" s="198">
        <v>0</v>
      </c>
      <c r="T602" s="199">
        <f>S602*H602</f>
        <v>0</v>
      </c>
      <c r="AR602" s="24" t="s">
        <v>160</v>
      </c>
      <c r="AT602" s="24" t="s">
        <v>156</v>
      </c>
      <c r="AU602" s="24" t="s">
        <v>89</v>
      </c>
      <c r="AY602" s="24" t="s">
        <v>154</v>
      </c>
      <c r="BE602" s="200">
        <f>IF(N602="základní",J602,0)</f>
        <v>0</v>
      </c>
      <c r="BF602" s="200">
        <f>IF(N602="snížená",J602,0)</f>
        <v>0</v>
      </c>
      <c r="BG602" s="200">
        <f>IF(N602="zákl. přenesená",J602,0)</f>
        <v>0</v>
      </c>
      <c r="BH602" s="200">
        <f>IF(N602="sníž. přenesená",J602,0)</f>
        <v>0</v>
      </c>
      <c r="BI602" s="200">
        <f>IF(N602="nulová",J602,0)</f>
        <v>0</v>
      </c>
      <c r="BJ602" s="24" t="s">
        <v>78</v>
      </c>
      <c r="BK602" s="200">
        <f>ROUND(I602*H602,2)</f>
        <v>0</v>
      </c>
      <c r="BL602" s="24" t="s">
        <v>160</v>
      </c>
      <c r="BM602" s="24" t="s">
        <v>696</v>
      </c>
    </row>
    <row r="603" spans="2:65" s="1" customFormat="1" ht="31.5" customHeight="1">
      <c r="B603" s="41"/>
      <c r="C603" s="189" t="s">
        <v>697</v>
      </c>
      <c r="D603" s="189" t="s">
        <v>156</v>
      </c>
      <c r="E603" s="190" t="s">
        <v>698</v>
      </c>
      <c r="F603" s="191" t="s">
        <v>699</v>
      </c>
      <c r="G603" s="192" t="s">
        <v>612</v>
      </c>
      <c r="H603" s="193">
        <v>1</v>
      </c>
      <c r="I603" s="194"/>
      <c r="J603" s="195">
        <f>ROUND(I603*H603,2)</f>
        <v>0</v>
      </c>
      <c r="K603" s="191" t="s">
        <v>21</v>
      </c>
      <c r="L603" s="61"/>
      <c r="M603" s="196" t="s">
        <v>21</v>
      </c>
      <c r="N603" s="197" t="s">
        <v>44</v>
      </c>
      <c r="O603" s="42"/>
      <c r="P603" s="198">
        <f>O603*H603</f>
        <v>0</v>
      </c>
      <c r="Q603" s="198">
        <v>0</v>
      </c>
      <c r="R603" s="198">
        <f>Q603*H603</f>
        <v>0</v>
      </c>
      <c r="S603" s="198">
        <v>0</v>
      </c>
      <c r="T603" s="199">
        <f>S603*H603</f>
        <v>0</v>
      </c>
      <c r="AR603" s="24" t="s">
        <v>160</v>
      </c>
      <c r="AT603" s="24" t="s">
        <v>156</v>
      </c>
      <c r="AU603" s="24" t="s">
        <v>89</v>
      </c>
      <c r="AY603" s="24" t="s">
        <v>154</v>
      </c>
      <c r="BE603" s="200">
        <f>IF(N603="základní",J603,0)</f>
        <v>0</v>
      </c>
      <c r="BF603" s="200">
        <f>IF(N603="snížená",J603,0)</f>
        <v>0</v>
      </c>
      <c r="BG603" s="200">
        <f>IF(N603="zákl. přenesená",J603,0)</f>
        <v>0</v>
      </c>
      <c r="BH603" s="200">
        <f>IF(N603="sníž. přenesená",J603,0)</f>
        <v>0</v>
      </c>
      <c r="BI603" s="200">
        <f>IF(N603="nulová",J603,0)</f>
        <v>0</v>
      </c>
      <c r="BJ603" s="24" t="s">
        <v>78</v>
      </c>
      <c r="BK603" s="200">
        <f>ROUND(I603*H603,2)</f>
        <v>0</v>
      </c>
      <c r="BL603" s="24" t="s">
        <v>160</v>
      </c>
      <c r="BM603" s="24" t="s">
        <v>700</v>
      </c>
    </row>
    <row r="604" spans="2:65" s="1" customFormat="1" ht="67.5">
      <c r="B604" s="41"/>
      <c r="C604" s="63"/>
      <c r="D604" s="201" t="s">
        <v>342</v>
      </c>
      <c r="E604" s="63"/>
      <c r="F604" s="202" t="s">
        <v>701</v>
      </c>
      <c r="G604" s="63"/>
      <c r="H604" s="63"/>
      <c r="I604" s="159"/>
      <c r="J604" s="63"/>
      <c r="K604" s="63"/>
      <c r="L604" s="61"/>
      <c r="M604" s="203"/>
      <c r="N604" s="42"/>
      <c r="O604" s="42"/>
      <c r="P604" s="42"/>
      <c r="Q604" s="42"/>
      <c r="R604" s="42"/>
      <c r="S604" s="42"/>
      <c r="T604" s="78"/>
      <c r="AT604" s="24" t="s">
        <v>342</v>
      </c>
      <c r="AU604" s="24" t="s">
        <v>89</v>
      </c>
    </row>
    <row r="605" spans="2:65" s="10" customFormat="1" ht="22.35" customHeight="1">
      <c r="B605" s="172"/>
      <c r="C605" s="173"/>
      <c r="D605" s="186" t="s">
        <v>72</v>
      </c>
      <c r="E605" s="187" t="s">
        <v>702</v>
      </c>
      <c r="F605" s="187" t="s">
        <v>703</v>
      </c>
      <c r="G605" s="173"/>
      <c r="H605" s="173"/>
      <c r="I605" s="176"/>
      <c r="J605" s="188">
        <f>BK605</f>
        <v>0</v>
      </c>
      <c r="K605" s="173"/>
      <c r="L605" s="178"/>
      <c r="M605" s="179"/>
      <c r="N605" s="180"/>
      <c r="O605" s="180"/>
      <c r="P605" s="181">
        <f>SUM(P606:P622)</f>
        <v>0</v>
      </c>
      <c r="Q605" s="180"/>
      <c r="R605" s="181">
        <f>SUM(R606:R622)</f>
        <v>0</v>
      </c>
      <c r="S605" s="180"/>
      <c r="T605" s="182">
        <f>SUM(T606:T622)</f>
        <v>0</v>
      </c>
      <c r="AR605" s="183" t="s">
        <v>78</v>
      </c>
      <c r="AT605" s="184" t="s">
        <v>72</v>
      </c>
      <c r="AU605" s="184" t="s">
        <v>89</v>
      </c>
      <c r="AY605" s="183" t="s">
        <v>154</v>
      </c>
      <c r="BK605" s="185">
        <f>SUM(BK606:BK622)</f>
        <v>0</v>
      </c>
    </row>
    <row r="606" spans="2:65" s="1" customFormat="1" ht="22.5" customHeight="1">
      <c r="B606" s="41"/>
      <c r="C606" s="189" t="s">
        <v>704</v>
      </c>
      <c r="D606" s="189" t="s">
        <v>156</v>
      </c>
      <c r="E606" s="190" t="s">
        <v>705</v>
      </c>
      <c r="F606" s="191" t="s">
        <v>706</v>
      </c>
      <c r="G606" s="192" t="s">
        <v>340</v>
      </c>
      <c r="H606" s="193">
        <v>18</v>
      </c>
      <c r="I606" s="194"/>
      <c r="J606" s="195">
        <f>ROUND(I606*H606,2)</f>
        <v>0</v>
      </c>
      <c r="K606" s="191" t="s">
        <v>21</v>
      </c>
      <c r="L606" s="61"/>
      <c r="M606" s="196" t="s">
        <v>21</v>
      </c>
      <c r="N606" s="197" t="s">
        <v>44</v>
      </c>
      <c r="O606" s="42"/>
      <c r="P606" s="198">
        <f>O606*H606</f>
        <v>0</v>
      </c>
      <c r="Q606" s="198">
        <v>0</v>
      </c>
      <c r="R606" s="198">
        <f>Q606*H606</f>
        <v>0</v>
      </c>
      <c r="S606" s="198">
        <v>0</v>
      </c>
      <c r="T606" s="199">
        <f>S606*H606</f>
        <v>0</v>
      </c>
      <c r="AR606" s="24" t="s">
        <v>160</v>
      </c>
      <c r="AT606" s="24" t="s">
        <v>156</v>
      </c>
      <c r="AU606" s="24" t="s">
        <v>167</v>
      </c>
      <c r="AY606" s="24" t="s">
        <v>154</v>
      </c>
      <c r="BE606" s="200">
        <f>IF(N606="základní",J606,0)</f>
        <v>0</v>
      </c>
      <c r="BF606" s="200">
        <f>IF(N606="snížená",J606,0)</f>
        <v>0</v>
      </c>
      <c r="BG606" s="200">
        <f>IF(N606="zákl. přenesená",J606,0)</f>
        <v>0</v>
      </c>
      <c r="BH606" s="200">
        <f>IF(N606="sníž. přenesená",J606,0)</f>
        <v>0</v>
      </c>
      <c r="BI606" s="200">
        <f>IF(N606="nulová",J606,0)</f>
        <v>0</v>
      </c>
      <c r="BJ606" s="24" t="s">
        <v>78</v>
      </c>
      <c r="BK606" s="200">
        <f>ROUND(I606*H606,2)</f>
        <v>0</v>
      </c>
      <c r="BL606" s="24" t="s">
        <v>160</v>
      </c>
      <c r="BM606" s="24" t="s">
        <v>707</v>
      </c>
    </row>
    <row r="607" spans="2:65" s="1" customFormat="1" ht="27">
      <c r="B607" s="41"/>
      <c r="C607" s="63"/>
      <c r="D607" s="201" t="s">
        <v>342</v>
      </c>
      <c r="E607" s="63"/>
      <c r="F607" s="202" t="s">
        <v>708</v>
      </c>
      <c r="G607" s="63"/>
      <c r="H607" s="63"/>
      <c r="I607" s="159"/>
      <c r="J607" s="63"/>
      <c r="K607" s="63"/>
      <c r="L607" s="61"/>
      <c r="M607" s="203"/>
      <c r="N607" s="42"/>
      <c r="O607" s="42"/>
      <c r="P607" s="42"/>
      <c r="Q607" s="42"/>
      <c r="R607" s="42"/>
      <c r="S607" s="42"/>
      <c r="T607" s="78"/>
      <c r="AT607" s="24" t="s">
        <v>342</v>
      </c>
      <c r="AU607" s="24" t="s">
        <v>167</v>
      </c>
    </row>
    <row r="608" spans="2:65" s="11" customFormat="1" ht="13.5">
      <c r="B608" s="204"/>
      <c r="C608" s="205"/>
      <c r="D608" s="201" t="s">
        <v>164</v>
      </c>
      <c r="E608" s="206" t="s">
        <v>21</v>
      </c>
      <c r="F608" s="207" t="s">
        <v>709</v>
      </c>
      <c r="G608" s="205"/>
      <c r="H608" s="208">
        <v>18.149999999999999</v>
      </c>
      <c r="I608" s="209"/>
      <c r="J608" s="205"/>
      <c r="K608" s="205"/>
      <c r="L608" s="210"/>
      <c r="M608" s="211"/>
      <c r="N608" s="212"/>
      <c r="O608" s="212"/>
      <c r="P608" s="212"/>
      <c r="Q608" s="212"/>
      <c r="R608" s="212"/>
      <c r="S608" s="212"/>
      <c r="T608" s="213"/>
      <c r="AT608" s="214" t="s">
        <v>164</v>
      </c>
      <c r="AU608" s="214" t="s">
        <v>167</v>
      </c>
      <c r="AV608" s="11" t="s">
        <v>89</v>
      </c>
      <c r="AW608" s="11" t="s">
        <v>37</v>
      </c>
      <c r="AX608" s="11" t="s">
        <v>73</v>
      </c>
      <c r="AY608" s="214" t="s">
        <v>154</v>
      </c>
    </row>
    <row r="609" spans="2:65" s="13" customFormat="1" ht="13.5">
      <c r="B609" s="226"/>
      <c r="C609" s="227"/>
      <c r="D609" s="201" t="s">
        <v>164</v>
      </c>
      <c r="E609" s="238" t="s">
        <v>21</v>
      </c>
      <c r="F609" s="239" t="s">
        <v>168</v>
      </c>
      <c r="G609" s="227"/>
      <c r="H609" s="240">
        <v>18.149999999999999</v>
      </c>
      <c r="I609" s="232"/>
      <c r="J609" s="227"/>
      <c r="K609" s="227"/>
      <c r="L609" s="233"/>
      <c r="M609" s="234"/>
      <c r="N609" s="235"/>
      <c r="O609" s="235"/>
      <c r="P609" s="235"/>
      <c r="Q609" s="235"/>
      <c r="R609" s="235"/>
      <c r="S609" s="235"/>
      <c r="T609" s="236"/>
      <c r="AT609" s="237" t="s">
        <v>164</v>
      </c>
      <c r="AU609" s="237" t="s">
        <v>167</v>
      </c>
      <c r="AV609" s="13" t="s">
        <v>160</v>
      </c>
      <c r="AW609" s="13" t="s">
        <v>37</v>
      </c>
      <c r="AX609" s="13" t="s">
        <v>73</v>
      </c>
      <c r="AY609" s="237" t="s">
        <v>154</v>
      </c>
    </row>
    <row r="610" spans="2:65" s="11" customFormat="1" ht="13.5">
      <c r="B610" s="204"/>
      <c r="C610" s="205"/>
      <c r="D610" s="201" t="s">
        <v>164</v>
      </c>
      <c r="E610" s="206" t="s">
        <v>21</v>
      </c>
      <c r="F610" s="207" t="s">
        <v>21</v>
      </c>
      <c r="G610" s="205"/>
      <c r="H610" s="208">
        <v>0</v>
      </c>
      <c r="I610" s="209"/>
      <c r="J610" s="205"/>
      <c r="K610" s="205"/>
      <c r="L610" s="210"/>
      <c r="M610" s="211"/>
      <c r="N610" s="212"/>
      <c r="O610" s="212"/>
      <c r="P610" s="212"/>
      <c r="Q610" s="212"/>
      <c r="R610" s="212"/>
      <c r="S610" s="212"/>
      <c r="T610" s="213"/>
      <c r="AT610" s="214" t="s">
        <v>164</v>
      </c>
      <c r="AU610" s="214" t="s">
        <v>167</v>
      </c>
      <c r="AV610" s="11" t="s">
        <v>89</v>
      </c>
      <c r="AW610" s="11" t="s">
        <v>37</v>
      </c>
      <c r="AX610" s="11" t="s">
        <v>73</v>
      </c>
      <c r="AY610" s="214" t="s">
        <v>154</v>
      </c>
    </row>
    <row r="611" spans="2:65" s="11" customFormat="1" ht="13.5">
      <c r="B611" s="204"/>
      <c r="C611" s="205"/>
      <c r="D611" s="201" t="s">
        <v>164</v>
      </c>
      <c r="E611" s="206" t="s">
        <v>21</v>
      </c>
      <c r="F611" s="207" t="s">
        <v>303</v>
      </c>
      <c r="G611" s="205"/>
      <c r="H611" s="208">
        <v>18</v>
      </c>
      <c r="I611" s="209"/>
      <c r="J611" s="205"/>
      <c r="K611" s="205"/>
      <c r="L611" s="210"/>
      <c r="M611" s="211"/>
      <c r="N611" s="212"/>
      <c r="O611" s="212"/>
      <c r="P611" s="212"/>
      <c r="Q611" s="212"/>
      <c r="R611" s="212"/>
      <c r="S611" s="212"/>
      <c r="T611" s="213"/>
      <c r="AT611" s="214" t="s">
        <v>164</v>
      </c>
      <c r="AU611" s="214" t="s">
        <v>167</v>
      </c>
      <c r="AV611" s="11" t="s">
        <v>89</v>
      </c>
      <c r="AW611" s="11" t="s">
        <v>37</v>
      </c>
      <c r="AX611" s="11" t="s">
        <v>73</v>
      </c>
      <c r="AY611" s="214" t="s">
        <v>154</v>
      </c>
    </row>
    <row r="612" spans="2:65" s="13" customFormat="1" ht="13.5">
      <c r="B612" s="226"/>
      <c r="C612" s="227"/>
      <c r="D612" s="228" t="s">
        <v>164</v>
      </c>
      <c r="E612" s="229" t="s">
        <v>21</v>
      </c>
      <c r="F612" s="230" t="s">
        <v>168</v>
      </c>
      <c r="G612" s="227"/>
      <c r="H612" s="231">
        <v>18</v>
      </c>
      <c r="I612" s="232"/>
      <c r="J612" s="227"/>
      <c r="K612" s="227"/>
      <c r="L612" s="233"/>
      <c r="M612" s="234"/>
      <c r="N612" s="235"/>
      <c r="O612" s="235"/>
      <c r="P612" s="235"/>
      <c r="Q612" s="235"/>
      <c r="R612" s="235"/>
      <c r="S612" s="235"/>
      <c r="T612" s="236"/>
      <c r="AT612" s="237" t="s">
        <v>164</v>
      </c>
      <c r="AU612" s="237" t="s">
        <v>167</v>
      </c>
      <c r="AV612" s="13" t="s">
        <v>160</v>
      </c>
      <c r="AW612" s="13" t="s">
        <v>37</v>
      </c>
      <c r="AX612" s="13" t="s">
        <v>78</v>
      </c>
      <c r="AY612" s="237" t="s">
        <v>154</v>
      </c>
    </row>
    <row r="613" spans="2:65" s="1" customFormat="1" ht="22.5" customHeight="1">
      <c r="B613" s="41"/>
      <c r="C613" s="189" t="s">
        <v>710</v>
      </c>
      <c r="D613" s="189" t="s">
        <v>156</v>
      </c>
      <c r="E613" s="190" t="s">
        <v>711</v>
      </c>
      <c r="F613" s="191" t="s">
        <v>712</v>
      </c>
      <c r="G613" s="192" t="s">
        <v>340</v>
      </c>
      <c r="H613" s="193">
        <v>18</v>
      </c>
      <c r="I613" s="194"/>
      <c r="J613" s="195">
        <f>ROUND(I613*H613,2)</f>
        <v>0</v>
      </c>
      <c r="K613" s="191" t="s">
        <v>21</v>
      </c>
      <c r="L613" s="61"/>
      <c r="M613" s="196" t="s">
        <v>21</v>
      </c>
      <c r="N613" s="197" t="s">
        <v>44</v>
      </c>
      <c r="O613" s="42"/>
      <c r="P613" s="198">
        <f>O613*H613</f>
        <v>0</v>
      </c>
      <c r="Q613" s="198">
        <v>0</v>
      </c>
      <c r="R613" s="198">
        <f>Q613*H613</f>
        <v>0</v>
      </c>
      <c r="S613" s="198">
        <v>0</v>
      </c>
      <c r="T613" s="199">
        <f>S613*H613</f>
        <v>0</v>
      </c>
      <c r="AR613" s="24" t="s">
        <v>160</v>
      </c>
      <c r="AT613" s="24" t="s">
        <v>156</v>
      </c>
      <c r="AU613" s="24" t="s">
        <v>167</v>
      </c>
      <c r="AY613" s="24" t="s">
        <v>154</v>
      </c>
      <c r="BE613" s="200">
        <f>IF(N613="základní",J613,0)</f>
        <v>0</v>
      </c>
      <c r="BF613" s="200">
        <f>IF(N613="snížená",J613,0)</f>
        <v>0</v>
      </c>
      <c r="BG613" s="200">
        <f>IF(N613="zákl. přenesená",J613,0)</f>
        <v>0</v>
      </c>
      <c r="BH613" s="200">
        <f>IF(N613="sníž. přenesená",J613,0)</f>
        <v>0</v>
      </c>
      <c r="BI613" s="200">
        <f>IF(N613="nulová",J613,0)</f>
        <v>0</v>
      </c>
      <c r="BJ613" s="24" t="s">
        <v>78</v>
      </c>
      <c r="BK613" s="200">
        <f>ROUND(I613*H613,2)</f>
        <v>0</v>
      </c>
      <c r="BL613" s="24" t="s">
        <v>160</v>
      </c>
      <c r="BM613" s="24" t="s">
        <v>713</v>
      </c>
    </row>
    <row r="614" spans="2:65" s="11" customFormat="1" ht="13.5">
      <c r="B614" s="204"/>
      <c r="C614" s="205"/>
      <c r="D614" s="201" t="s">
        <v>164</v>
      </c>
      <c r="E614" s="206" t="s">
        <v>21</v>
      </c>
      <c r="F614" s="207" t="s">
        <v>709</v>
      </c>
      <c r="G614" s="205"/>
      <c r="H614" s="208">
        <v>18.149999999999999</v>
      </c>
      <c r="I614" s="209"/>
      <c r="J614" s="205"/>
      <c r="K614" s="205"/>
      <c r="L614" s="210"/>
      <c r="M614" s="211"/>
      <c r="N614" s="212"/>
      <c r="O614" s="212"/>
      <c r="P614" s="212"/>
      <c r="Q614" s="212"/>
      <c r="R614" s="212"/>
      <c r="S614" s="212"/>
      <c r="T614" s="213"/>
      <c r="AT614" s="214" t="s">
        <v>164</v>
      </c>
      <c r="AU614" s="214" t="s">
        <v>167</v>
      </c>
      <c r="AV614" s="11" t="s">
        <v>89</v>
      </c>
      <c r="AW614" s="11" t="s">
        <v>37</v>
      </c>
      <c r="AX614" s="11" t="s">
        <v>73</v>
      </c>
      <c r="AY614" s="214" t="s">
        <v>154</v>
      </c>
    </row>
    <row r="615" spans="2:65" s="13" customFormat="1" ht="13.5">
      <c r="B615" s="226"/>
      <c r="C615" s="227"/>
      <c r="D615" s="201" t="s">
        <v>164</v>
      </c>
      <c r="E615" s="238" t="s">
        <v>21</v>
      </c>
      <c r="F615" s="239" t="s">
        <v>168</v>
      </c>
      <c r="G615" s="227"/>
      <c r="H615" s="240">
        <v>18.149999999999999</v>
      </c>
      <c r="I615" s="232"/>
      <c r="J615" s="227"/>
      <c r="K615" s="227"/>
      <c r="L615" s="233"/>
      <c r="M615" s="234"/>
      <c r="N615" s="235"/>
      <c r="O615" s="235"/>
      <c r="P615" s="235"/>
      <c r="Q615" s="235"/>
      <c r="R615" s="235"/>
      <c r="S615" s="235"/>
      <c r="T615" s="236"/>
      <c r="AT615" s="237" t="s">
        <v>164</v>
      </c>
      <c r="AU615" s="237" t="s">
        <v>167</v>
      </c>
      <c r="AV615" s="13" t="s">
        <v>160</v>
      </c>
      <c r="AW615" s="13" t="s">
        <v>37</v>
      </c>
      <c r="AX615" s="13" t="s">
        <v>73</v>
      </c>
      <c r="AY615" s="237" t="s">
        <v>154</v>
      </c>
    </row>
    <row r="616" spans="2:65" s="11" customFormat="1" ht="13.5">
      <c r="B616" s="204"/>
      <c r="C616" s="205"/>
      <c r="D616" s="201" t="s">
        <v>164</v>
      </c>
      <c r="E616" s="206" t="s">
        <v>21</v>
      </c>
      <c r="F616" s="207" t="s">
        <v>21</v>
      </c>
      <c r="G616" s="205"/>
      <c r="H616" s="208">
        <v>0</v>
      </c>
      <c r="I616" s="209"/>
      <c r="J616" s="205"/>
      <c r="K616" s="205"/>
      <c r="L616" s="210"/>
      <c r="M616" s="211"/>
      <c r="N616" s="212"/>
      <c r="O616" s="212"/>
      <c r="P616" s="212"/>
      <c r="Q616" s="212"/>
      <c r="R616" s="212"/>
      <c r="S616" s="212"/>
      <c r="T616" s="213"/>
      <c r="AT616" s="214" t="s">
        <v>164</v>
      </c>
      <c r="AU616" s="214" t="s">
        <v>167</v>
      </c>
      <c r="AV616" s="11" t="s">
        <v>89</v>
      </c>
      <c r="AW616" s="11" t="s">
        <v>37</v>
      </c>
      <c r="AX616" s="11" t="s">
        <v>73</v>
      </c>
      <c r="AY616" s="214" t="s">
        <v>154</v>
      </c>
    </row>
    <row r="617" spans="2:65" s="11" customFormat="1" ht="13.5">
      <c r="B617" s="204"/>
      <c r="C617" s="205"/>
      <c r="D617" s="201" t="s">
        <v>164</v>
      </c>
      <c r="E617" s="206" t="s">
        <v>21</v>
      </c>
      <c r="F617" s="207" t="s">
        <v>303</v>
      </c>
      <c r="G617" s="205"/>
      <c r="H617" s="208">
        <v>18</v>
      </c>
      <c r="I617" s="209"/>
      <c r="J617" s="205"/>
      <c r="K617" s="205"/>
      <c r="L617" s="210"/>
      <c r="M617" s="211"/>
      <c r="N617" s="212"/>
      <c r="O617" s="212"/>
      <c r="P617" s="212"/>
      <c r="Q617" s="212"/>
      <c r="R617" s="212"/>
      <c r="S617" s="212"/>
      <c r="T617" s="213"/>
      <c r="AT617" s="214" t="s">
        <v>164</v>
      </c>
      <c r="AU617" s="214" t="s">
        <v>167</v>
      </c>
      <c r="AV617" s="11" t="s">
        <v>89</v>
      </c>
      <c r="AW617" s="11" t="s">
        <v>37</v>
      </c>
      <c r="AX617" s="11" t="s">
        <v>73</v>
      </c>
      <c r="AY617" s="214" t="s">
        <v>154</v>
      </c>
    </row>
    <row r="618" spans="2:65" s="13" customFormat="1" ht="13.5">
      <c r="B618" s="226"/>
      <c r="C618" s="227"/>
      <c r="D618" s="228" t="s">
        <v>164</v>
      </c>
      <c r="E618" s="229" t="s">
        <v>21</v>
      </c>
      <c r="F618" s="230" t="s">
        <v>168</v>
      </c>
      <c r="G618" s="227"/>
      <c r="H618" s="231">
        <v>18</v>
      </c>
      <c r="I618" s="232"/>
      <c r="J618" s="227"/>
      <c r="K618" s="227"/>
      <c r="L618" s="233"/>
      <c r="M618" s="234"/>
      <c r="N618" s="235"/>
      <c r="O618" s="235"/>
      <c r="P618" s="235"/>
      <c r="Q618" s="235"/>
      <c r="R618" s="235"/>
      <c r="S618" s="235"/>
      <c r="T618" s="236"/>
      <c r="AT618" s="237" t="s">
        <v>164</v>
      </c>
      <c r="AU618" s="237" t="s">
        <v>167</v>
      </c>
      <c r="AV618" s="13" t="s">
        <v>160</v>
      </c>
      <c r="AW618" s="13" t="s">
        <v>37</v>
      </c>
      <c r="AX618" s="13" t="s">
        <v>78</v>
      </c>
      <c r="AY618" s="237" t="s">
        <v>154</v>
      </c>
    </row>
    <row r="619" spans="2:65" s="1" customFormat="1" ht="22.5" customHeight="1">
      <c r="B619" s="41"/>
      <c r="C619" s="189" t="s">
        <v>714</v>
      </c>
      <c r="D619" s="189" t="s">
        <v>156</v>
      </c>
      <c r="E619" s="190" t="s">
        <v>715</v>
      </c>
      <c r="F619" s="191" t="s">
        <v>716</v>
      </c>
      <c r="G619" s="192" t="s">
        <v>612</v>
      </c>
      <c r="H619" s="193">
        <v>1</v>
      </c>
      <c r="I619" s="194"/>
      <c r="J619" s="195">
        <f>ROUND(I619*H619,2)</f>
        <v>0</v>
      </c>
      <c r="K619" s="191" t="s">
        <v>21</v>
      </c>
      <c r="L619" s="61"/>
      <c r="M619" s="196" t="s">
        <v>21</v>
      </c>
      <c r="N619" s="197" t="s">
        <v>44</v>
      </c>
      <c r="O619" s="42"/>
      <c r="P619" s="198">
        <f>O619*H619</f>
        <v>0</v>
      </c>
      <c r="Q619" s="198">
        <v>0</v>
      </c>
      <c r="R619" s="198">
        <f>Q619*H619</f>
        <v>0</v>
      </c>
      <c r="S619" s="198">
        <v>0</v>
      </c>
      <c r="T619" s="199">
        <f>S619*H619</f>
        <v>0</v>
      </c>
      <c r="AR619" s="24" t="s">
        <v>160</v>
      </c>
      <c r="AT619" s="24" t="s">
        <v>156</v>
      </c>
      <c r="AU619" s="24" t="s">
        <v>167</v>
      </c>
      <c r="AY619" s="24" t="s">
        <v>154</v>
      </c>
      <c r="BE619" s="200">
        <f>IF(N619="základní",J619,0)</f>
        <v>0</v>
      </c>
      <c r="BF619" s="200">
        <f>IF(N619="snížená",J619,0)</f>
        <v>0</v>
      </c>
      <c r="BG619" s="200">
        <f>IF(N619="zákl. přenesená",J619,0)</f>
        <v>0</v>
      </c>
      <c r="BH619" s="200">
        <f>IF(N619="sníž. přenesená",J619,0)</f>
        <v>0</v>
      </c>
      <c r="BI619" s="200">
        <f>IF(N619="nulová",J619,0)</f>
        <v>0</v>
      </c>
      <c r="BJ619" s="24" t="s">
        <v>78</v>
      </c>
      <c r="BK619" s="200">
        <f>ROUND(I619*H619,2)</f>
        <v>0</v>
      </c>
      <c r="BL619" s="24" t="s">
        <v>160</v>
      </c>
      <c r="BM619" s="24" t="s">
        <v>717</v>
      </c>
    </row>
    <row r="620" spans="2:65" s="1" customFormat="1" ht="27">
      <c r="B620" s="41"/>
      <c r="C620" s="63"/>
      <c r="D620" s="201" t="s">
        <v>342</v>
      </c>
      <c r="E620" s="63"/>
      <c r="F620" s="202" t="s">
        <v>718</v>
      </c>
      <c r="G620" s="63"/>
      <c r="H620" s="63"/>
      <c r="I620" s="159"/>
      <c r="J620" s="63"/>
      <c r="K620" s="63"/>
      <c r="L620" s="61"/>
      <c r="M620" s="203"/>
      <c r="N620" s="42"/>
      <c r="O620" s="42"/>
      <c r="P620" s="42"/>
      <c r="Q620" s="42"/>
      <c r="R620" s="42"/>
      <c r="S620" s="42"/>
      <c r="T620" s="78"/>
      <c r="AT620" s="24" t="s">
        <v>342</v>
      </c>
      <c r="AU620" s="24" t="s">
        <v>167</v>
      </c>
    </row>
    <row r="621" spans="2:65" s="11" customFormat="1" ht="13.5">
      <c r="B621" s="204"/>
      <c r="C621" s="205"/>
      <c r="D621" s="201" t="s">
        <v>164</v>
      </c>
      <c r="E621" s="206" t="s">
        <v>21</v>
      </c>
      <c r="F621" s="207" t="s">
        <v>719</v>
      </c>
      <c r="G621" s="205"/>
      <c r="H621" s="208">
        <v>1</v>
      </c>
      <c r="I621" s="209"/>
      <c r="J621" s="205"/>
      <c r="K621" s="205"/>
      <c r="L621" s="210"/>
      <c r="M621" s="211"/>
      <c r="N621" s="212"/>
      <c r="O621" s="212"/>
      <c r="P621" s="212"/>
      <c r="Q621" s="212"/>
      <c r="R621" s="212"/>
      <c r="S621" s="212"/>
      <c r="T621" s="213"/>
      <c r="AT621" s="214" t="s">
        <v>164</v>
      </c>
      <c r="AU621" s="214" t="s">
        <v>167</v>
      </c>
      <c r="AV621" s="11" t="s">
        <v>89</v>
      </c>
      <c r="AW621" s="11" t="s">
        <v>37</v>
      </c>
      <c r="AX621" s="11" t="s">
        <v>73</v>
      </c>
      <c r="AY621" s="214" t="s">
        <v>154</v>
      </c>
    </row>
    <row r="622" spans="2:65" s="13" customFormat="1" ht="13.5">
      <c r="B622" s="226"/>
      <c r="C622" s="227"/>
      <c r="D622" s="201" t="s">
        <v>164</v>
      </c>
      <c r="E622" s="238" t="s">
        <v>21</v>
      </c>
      <c r="F622" s="239" t="s">
        <v>168</v>
      </c>
      <c r="G622" s="227"/>
      <c r="H622" s="240">
        <v>1</v>
      </c>
      <c r="I622" s="232"/>
      <c r="J622" s="227"/>
      <c r="K622" s="227"/>
      <c r="L622" s="233"/>
      <c r="M622" s="234"/>
      <c r="N622" s="235"/>
      <c r="O622" s="235"/>
      <c r="P622" s="235"/>
      <c r="Q622" s="235"/>
      <c r="R622" s="235"/>
      <c r="S622" s="235"/>
      <c r="T622" s="236"/>
      <c r="AT622" s="237" t="s">
        <v>164</v>
      </c>
      <c r="AU622" s="237" t="s">
        <v>167</v>
      </c>
      <c r="AV622" s="13" t="s">
        <v>160</v>
      </c>
      <c r="AW622" s="13" t="s">
        <v>37</v>
      </c>
      <c r="AX622" s="13" t="s">
        <v>78</v>
      </c>
      <c r="AY622" s="237" t="s">
        <v>154</v>
      </c>
    </row>
    <row r="623" spans="2:65" s="10" customFormat="1" ht="22.35" customHeight="1">
      <c r="B623" s="172"/>
      <c r="C623" s="173"/>
      <c r="D623" s="186" t="s">
        <v>72</v>
      </c>
      <c r="E623" s="187" t="s">
        <v>720</v>
      </c>
      <c r="F623" s="187" t="s">
        <v>721</v>
      </c>
      <c r="G623" s="173"/>
      <c r="H623" s="173"/>
      <c r="I623" s="176"/>
      <c r="J623" s="188">
        <f>BK623</f>
        <v>0</v>
      </c>
      <c r="K623" s="173"/>
      <c r="L623" s="178"/>
      <c r="M623" s="179"/>
      <c r="N623" s="180"/>
      <c r="O623" s="180"/>
      <c r="P623" s="181">
        <f>SUM(P624:P636)</f>
        <v>0</v>
      </c>
      <c r="Q623" s="180"/>
      <c r="R623" s="181">
        <f>SUM(R624:R636)</f>
        <v>0</v>
      </c>
      <c r="S623" s="180"/>
      <c r="T623" s="182">
        <f>SUM(T624:T636)</f>
        <v>0</v>
      </c>
      <c r="AR623" s="183" t="s">
        <v>78</v>
      </c>
      <c r="AT623" s="184" t="s">
        <v>72</v>
      </c>
      <c r="AU623" s="184" t="s">
        <v>89</v>
      </c>
      <c r="AY623" s="183" t="s">
        <v>154</v>
      </c>
      <c r="BK623" s="185">
        <f>SUM(BK624:BK636)</f>
        <v>0</v>
      </c>
    </row>
    <row r="624" spans="2:65" s="1" customFormat="1" ht="22.5" customHeight="1">
      <c r="B624" s="41"/>
      <c r="C624" s="189" t="s">
        <v>722</v>
      </c>
      <c r="D624" s="189" t="s">
        <v>156</v>
      </c>
      <c r="E624" s="190" t="s">
        <v>723</v>
      </c>
      <c r="F624" s="191" t="s">
        <v>712</v>
      </c>
      <c r="G624" s="192" t="s">
        <v>340</v>
      </c>
      <c r="H624" s="193">
        <v>18</v>
      </c>
      <c r="I624" s="194"/>
      <c r="J624" s="195">
        <f>ROUND(I624*H624,2)</f>
        <v>0</v>
      </c>
      <c r="K624" s="191" t="s">
        <v>21</v>
      </c>
      <c r="L624" s="61"/>
      <c r="M624" s="196" t="s">
        <v>21</v>
      </c>
      <c r="N624" s="197" t="s">
        <v>44</v>
      </c>
      <c r="O624" s="42"/>
      <c r="P624" s="198">
        <f>O624*H624</f>
        <v>0</v>
      </c>
      <c r="Q624" s="198">
        <v>0</v>
      </c>
      <c r="R624" s="198">
        <f>Q624*H624</f>
        <v>0</v>
      </c>
      <c r="S624" s="198">
        <v>0</v>
      </c>
      <c r="T624" s="199">
        <f>S624*H624</f>
        <v>0</v>
      </c>
      <c r="AR624" s="24" t="s">
        <v>160</v>
      </c>
      <c r="AT624" s="24" t="s">
        <v>156</v>
      </c>
      <c r="AU624" s="24" t="s">
        <v>167</v>
      </c>
      <c r="AY624" s="24" t="s">
        <v>154</v>
      </c>
      <c r="BE624" s="200">
        <f>IF(N624="základní",J624,0)</f>
        <v>0</v>
      </c>
      <c r="BF624" s="200">
        <f>IF(N624="snížená",J624,0)</f>
        <v>0</v>
      </c>
      <c r="BG624" s="200">
        <f>IF(N624="zákl. přenesená",J624,0)</f>
        <v>0</v>
      </c>
      <c r="BH624" s="200">
        <f>IF(N624="sníž. přenesená",J624,0)</f>
        <v>0</v>
      </c>
      <c r="BI624" s="200">
        <f>IF(N624="nulová",J624,0)</f>
        <v>0</v>
      </c>
      <c r="BJ624" s="24" t="s">
        <v>78</v>
      </c>
      <c r="BK624" s="200">
        <f>ROUND(I624*H624,2)</f>
        <v>0</v>
      </c>
      <c r="BL624" s="24" t="s">
        <v>160</v>
      </c>
      <c r="BM624" s="24" t="s">
        <v>724</v>
      </c>
    </row>
    <row r="625" spans="2:65" s="11" customFormat="1" ht="13.5">
      <c r="B625" s="204"/>
      <c r="C625" s="205"/>
      <c r="D625" s="201" t="s">
        <v>164</v>
      </c>
      <c r="E625" s="206" t="s">
        <v>21</v>
      </c>
      <c r="F625" s="207" t="s">
        <v>725</v>
      </c>
      <c r="G625" s="205"/>
      <c r="H625" s="208">
        <v>18.149999999999999</v>
      </c>
      <c r="I625" s="209"/>
      <c r="J625" s="205"/>
      <c r="K625" s="205"/>
      <c r="L625" s="210"/>
      <c r="M625" s="211"/>
      <c r="N625" s="212"/>
      <c r="O625" s="212"/>
      <c r="P625" s="212"/>
      <c r="Q625" s="212"/>
      <c r="R625" s="212"/>
      <c r="S625" s="212"/>
      <c r="T625" s="213"/>
      <c r="AT625" s="214" t="s">
        <v>164</v>
      </c>
      <c r="AU625" s="214" t="s">
        <v>167</v>
      </c>
      <c r="AV625" s="11" t="s">
        <v>89</v>
      </c>
      <c r="AW625" s="11" t="s">
        <v>37</v>
      </c>
      <c r="AX625" s="11" t="s">
        <v>73</v>
      </c>
      <c r="AY625" s="214" t="s">
        <v>154</v>
      </c>
    </row>
    <row r="626" spans="2:65" s="13" customFormat="1" ht="13.5">
      <c r="B626" s="226"/>
      <c r="C626" s="227"/>
      <c r="D626" s="201" t="s">
        <v>164</v>
      </c>
      <c r="E626" s="238" t="s">
        <v>21</v>
      </c>
      <c r="F626" s="239" t="s">
        <v>168</v>
      </c>
      <c r="G626" s="227"/>
      <c r="H626" s="240">
        <v>18.149999999999999</v>
      </c>
      <c r="I626" s="232"/>
      <c r="J626" s="227"/>
      <c r="K626" s="227"/>
      <c r="L626" s="233"/>
      <c r="M626" s="234"/>
      <c r="N626" s="235"/>
      <c r="O626" s="235"/>
      <c r="P626" s="235"/>
      <c r="Q626" s="235"/>
      <c r="R626" s="235"/>
      <c r="S626" s="235"/>
      <c r="T626" s="236"/>
      <c r="AT626" s="237" t="s">
        <v>164</v>
      </c>
      <c r="AU626" s="237" t="s">
        <v>167</v>
      </c>
      <c r="AV626" s="13" t="s">
        <v>160</v>
      </c>
      <c r="AW626" s="13" t="s">
        <v>37</v>
      </c>
      <c r="AX626" s="13" t="s">
        <v>73</v>
      </c>
      <c r="AY626" s="237" t="s">
        <v>154</v>
      </c>
    </row>
    <row r="627" spans="2:65" s="11" customFormat="1" ht="13.5">
      <c r="B627" s="204"/>
      <c r="C627" s="205"/>
      <c r="D627" s="201" t="s">
        <v>164</v>
      </c>
      <c r="E627" s="206" t="s">
        <v>21</v>
      </c>
      <c r="F627" s="207" t="s">
        <v>21</v>
      </c>
      <c r="G627" s="205"/>
      <c r="H627" s="208">
        <v>0</v>
      </c>
      <c r="I627" s="209"/>
      <c r="J627" s="205"/>
      <c r="K627" s="205"/>
      <c r="L627" s="210"/>
      <c r="M627" s="211"/>
      <c r="N627" s="212"/>
      <c r="O627" s="212"/>
      <c r="P627" s="212"/>
      <c r="Q627" s="212"/>
      <c r="R627" s="212"/>
      <c r="S627" s="212"/>
      <c r="T627" s="213"/>
      <c r="AT627" s="214" t="s">
        <v>164</v>
      </c>
      <c r="AU627" s="214" t="s">
        <v>167</v>
      </c>
      <c r="AV627" s="11" t="s">
        <v>89</v>
      </c>
      <c r="AW627" s="11" t="s">
        <v>37</v>
      </c>
      <c r="AX627" s="11" t="s">
        <v>73</v>
      </c>
      <c r="AY627" s="214" t="s">
        <v>154</v>
      </c>
    </row>
    <row r="628" spans="2:65" s="11" customFormat="1" ht="13.5">
      <c r="B628" s="204"/>
      <c r="C628" s="205"/>
      <c r="D628" s="201" t="s">
        <v>164</v>
      </c>
      <c r="E628" s="206" t="s">
        <v>21</v>
      </c>
      <c r="F628" s="207" t="s">
        <v>303</v>
      </c>
      <c r="G628" s="205"/>
      <c r="H628" s="208">
        <v>18</v>
      </c>
      <c r="I628" s="209"/>
      <c r="J628" s="205"/>
      <c r="K628" s="205"/>
      <c r="L628" s="210"/>
      <c r="M628" s="211"/>
      <c r="N628" s="212"/>
      <c r="O628" s="212"/>
      <c r="P628" s="212"/>
      <c r="Q628" s="212"/>
      <c r="R628" s="212"/>
      <c r="S628" s="212"/>
      <c r="T628" s="213"/>
      <c r="AT628" s="214" t="s">
        <v>164</v>
      </c>
      <c r="AU628" s="214" t="s">
        <v>167</v>
      </c>
      <c r="AV628" s="11" t="s">
        <v>89</v>
      </c>
      <c r="AW628" s="11" t="s">
        <v>37</v>
      </c>
      <c r="AX628" s="11" t="s">
        <v>73</v>
      </c>
      <c r="AY628" s="214" t="s">
        <v>154</v>
      </c>
    </row>
    <row r="629" spans="2:65" s="13" customFormat="1" ht="13.5">
      <c r="B629" s="226"/>
      <c r="C629" s="227"/>
      <c r="D629" s="228" t="s">
        <v>164</v>
      </c>
      <c r="E629" s="229" t="s">
        <v>21</v>
      </c>
      <c r="F629" s="230" t="s">
        <v>168</v>
      </c>
      <c r="G629" s="227"/>
      <c r="H629" s="231">
        <v>18</v>
      </c>
      <c r="I629" s="232"/>
      <c r="J629" s="227"/>
      <c r="K629" s="227"/>
      <c r="L629" s="233"/>
      <c r="M629" s="234"/>
      <c r="N629" s="235"/>
      <c r="O629" s="235"/>
      <c r="P629" s="235"/>
      <c r="Q629" s="235"/>
      <c r="R629" s="235"/>
      <c r="S629" s="235"/>
      <c r="T629" s="236"/>
      <c r="AT629" s="237" t="s">
        <v>164</v>
      </c>
      <c r="AU629" s="237" t="s">
        <v>167</v>
      </c>
      <c r="AV629" s="13" t="s">
        <v>160</v>
      </c>
      <c r="AW629" s="13" t="s">
        <v>37</v>
      </c>
      <c r="AX629" s="13" t="s">
        <v>78</v>
      </c>
      <c r="AY629" s="237" t="s">
        <v>154</v>
      </c>
    </row>
    <row r="630" spans="2:65" s="1" customFormat="1" ht="22.5" customHeight="1">
      <c r="B630" s="41"/>
      <c r="C630" s="189" t="s">
        <v>726</v>
      </c>
      <c r="D630" s="189" t="s">
        <v>156</v>
      </c>
      <c r="E630" s="190" t="s">
        <v>727</v>
      </c>
      <c r="F630" s="191" t="s">
        <v>728</v>
      </c>
      <c r="G630" s="192" t="s">
        <v>340</v>
      </c>
      <c r="H630" s="193">
        <v>6</v>
      </c>
      <c r="I630" s="194"/>
      <c r="J630" s="195">
        <f>ROUND(I630*H630,2)</f>
        <v>0</v>
      </c>
      <c r="K630" s="191" t="s">
        <v>21</v>
      </c>
      <c r="L630" s="61"/>
      <c r="M630" s="196" t="s">
        <v>21</v>
      </c>
      <c r="N630" s="197" t="s">
        <v>44</v>
      </c>
      <c r="O630" s="42"/>
      <c r="P630" s="198">
        <f>O630*H630</f>
        <v>0</v>
      </c>
      <c r="Q630" s="198">
        <v>0</v>
      </c>
      <c r="R630" s="198">
        <f>Q630*H630</f>
        <v>0</v>
      </c>
      <c r="S630" s="198">
        <v>0</v>
      </c>
      <c r="T630" s="199">
        <f>S630*H630</f>
        <v>0</v>
      </c>
      <c r="AR630" s="24" t="s">
        <v>160</v>
      </c>
      <c r="AT630" s="24" t="s">
        <v>156</v>
      </c>
      <c r="AU630" s="24" t="s">
        <v>167</v>
      </c>
      <c r="AY630" s="24" t="s">
        <v>154</v>
      </c>
      <c r="BE630" s="200">
        <f>IF(N630="základní",J630,0)</f>
        <v>0</v>
      </c>
      <c r="BF630" s="200">
        <f>IF(N630="snížená",J630,0)</f>
        <v>0</v>
      </c>
      <c r="BG630" s="200">
        <f>IF(N630="zákl. přenesená",J630,0)</f>
        <v>0</v>
      </c>
      <c r="BH630" s="200">
        <f>IF(N630="sníž. přenesená",J630,0)</f>
        <v>0</v>
      </c>
      <c r="BI630" s="200">
        <f>IF(N630="nulová",J630,0)</f>
        <v>0</v>
      </c>
      <c r="BJ630" s="24" t="s">
        <v>78</v>
      </c>
      <c r="BK630" s="200">
        <f>ROUND(I630*H630,2)</f>
        <v>0</v>
      </c>
      <c r="BL630" s="24" t="s">
        <v>160</v>
      </c>
      <c r="BM630" s="24" t="s">
        <v>729</v>
      </c>
    </row>
    <row r="631" spans="2:65" s="1" customFormat="1" ht="27">
      <c r="B631" s="41"/>
      <c r="C631" s="63"/>
      <c r="D631" s="201" t="s">
        <v>342</v>
      </c>
      <c r="E631" s="63"/>
      <c r="F631" s="202" t="s">
        <v>730</v>
      </c>
      <c r="G631" s="63"/>
      <c r="H631" s="63"/>
      <c r="I631" s="159"/>
      <c r="J631" s="63"/>
      <c r="K631" s="63"/>
      <c r="L631" s="61"/>
      <c r="M631" s="203"/>
      <c r="N631" s="42"/>
      <c r="O631" s="42"/>
      <c r="P631" s="42"/>
      <c r="Q631" s="42"/>
      <c r="R631" s="42"/>
      <c r="S631" s="42"/>
      <c r="T631" s="78"/>
      <c r="AT631" s="24" t="s">
        <v>342</v>
      </c>
      <c r="AU631" s="24" t="s">
        <v>167</v>
      </c>
    </row>
    <row r="632" spans="2:65" s="11" customFormat="1" ht="13.5">
      <c r="B632" s="204"/>
      <c r="C632" s="205"/>
      <c r="D632" s="201" t="s">
        <v>164</v>
      </c>
      <c r="E632" s="206" t="s">
        <v>21</v>
      </c>
      <c r="F632" s="207" t="s">
        <v>731</v>
      </c>
      <c r="G632" s="205"/>
      <c r="H632" s="208">
        <v>6.3529999999999998</v>
      </c>
      <c r="I632" s="209"/>
      <c r="J632" s="205"/>
      <c r="K632" s="205"/>
      <c r="L632" s="210"/>
      <c r="M632" s="211"/>
      <c r="N632" s="212"/>
      <c r="O632" s="212"/>
      <c r="P632" s="212"/>
      <c r="Q632" s="212"/>
      <c r="R632" s="212"/>
      <c r="S632" s="212"/>
      <c r="T632" s="213"/>
      <c r="AT632" s="214" t="s">
        <v>164</v>
      </c>
      <c r="AU632" s="214" t="s">
        <v>167</v>
      </c>
      <c r="AV632" s="11" t="s">
        <v>89</v>
      </c>
      <c r="AW632" s="11" t="s">
        <v>37</v>
      </c>
      <c r="AX632" s="11" t="s">
        <v>73</v>
      </c>
      <c r="AY632" s="214" t="s">
        <v>154</v>
      </c>
    </row>
    <row r="633" spans="2:65" s="13" customFormat="1" ht="13.5">
      <c r="B633" s="226"/>
      <c r="C633" s="227"/>
      <c r="D633" s="201" t="s">
        <v>164</v>
      </c>
      <c r="E633" s="238" t="s">
        <v>21</v>
      </c>
      <c r="F633" s="239" t="s">
        <v>168</v>
      </c>
      <c r="G633" s="227"/>
      <c r="H633" s="240">
        <v>6.3529999999999998</v>
      </c>
      <c r="I633" s="232"/>
      <c r="J633" s="227"/>
      <c r="K633" s="227"/>
      <c r="L633" s="233"/>
      <c r="M633" s="234"/>
      <c r="N633" s="235"/>
      <c r="O633" s="235"/>
      <c r="P633" s="235"/>
      <c r="Q633" s="235"/>
      <c r="R633" s="235"/>
      <c r="S633" s="235"/>
      <c r="T633" s="236"/>
      <c r="AT633" s="237" t="s">
        <v>164</v>
      </c>
      <c r="AU633" s="237" t="s">
        <v>167</v>
      </c>
      <c r="AV633" s="13" t="s">
        <v>160</v>
      </c>
      <c r="AW633" s="13" t="s">
        <v>37</v>
      </c>
      <c r="AX633" s="13" t="s">
        <v>73</v>
      </c>
      <c r="AY633" s="237" t="s">
        <v>154</v>
      </c>
    </row>
    <row r="634" spans="2:65" s="11" customFormat="1" ht="13.5">
      <c r="B634" s="204"/>
      <c r="C634" s="205"/>
      <c r="D634" s="201" t="s">
        <v>164</v>
      </c>
      <c r="E634" s="206" t="s">
        <v>21</v>
      </c>
      <c r="F634" s="207" t="s">
        <v>21</v>
      </c>
      <c r="G634" s="205"/>
      <c r="H634" s="208">
        <v>0</v>
      </c>
      <c r="I634" s="209"/>
      <c r="J634" s="205"/>
      <c r="K634" s="205"/>
      <c r="L634" s="210"/>
      <c r="M634" s="211"/>
      <c r="N634" s="212"/>
      <c r="O634" s="212"/>
      <c r="P634" s="212"/>
      <c r="Q634" s="212"/>
      <c r="R634" s="212"/>
      <c r="S634" s="212"/>
      <c r="T634" s="213"/>
      <c r="AT634" s="214" t="s">
        <v>164</v>
      </c>
      <c r="AU634" s="214" t="s">
        <v>167</v>
      </c>
      <c r="AV634" s="11" t="s">
        <v>89</v>
      </c>
      <c r="AW634" s="11" t="s">
        <v>37</v>
      </c>
      <c r="AX634" s="11" t="s">
        <v>73</v>
      </c>
      <c r="AY634" s="214" t="s">
        <v>154</v>
      </c>
    </row>
    <row r="635" spans="2:65" s="11" customFormat="1" ht="13.5">
      <c r="B635" s="204"/>
      <c r="C635" s="205"/>
      <c r="D635" s="201" t="s">
        <v>164</v>
      </c>
      <c r="E635" s="206" t="s">
        <v>21</v>
      </c>
      <c r="F635" s="207" t="s">
        <v>190</v>
      </c>
      <c r="G635" s="205"/>
      <c r="H635" s="208">
        <v>6</v>
      </c>
      <c r="I635" s="209"/>
      <c r="J635" s="205"/>
      <c r="K635" s="205"/>
      <c r="L635" s="210"/>
      <c r="M635" s="211"/>
      <c r="N635" s="212"/>
      <c r="O635" s="212"/>
      <c r="P635" s="212"/>
      <c r="Q635" s="212"/>
      <c r="R635" s="212"/>
      <c r="S635" s="212"/>
      <c r="T635" s="213"/>
      <c r="AT635" s="214" t="s">
        <v>164</v>
      </c>
      <c r="AU635" s="214" t="s">
        <v>167</v>
      </c>
      <c r="AV635" s="11" t="s">
        <v>89</v>
      </c>
      <c r="AW635" s="11" t="s">
        <v>37</v>
      </c>
      <c r="AX635" s="11" t="s">
        <v>73</v>
      </c>
      <c r="AY635" s="214" t="s">
        <v>154</v>
      </c>
    </row>
    <row r="636" spans="2:65" s="13" customFormat="1" ht="13.5">
      <c r="B636" s="226"/>
      <c r="C636" s="227"/>
      <c r="D636" s="201" t="s">
        <v>164</v>
      </c>
      <c r="E636" s="238" t="s">
        <v>21</v>
      </c>
      <c r="F636" s="239" t="s">
        <v>168</v>
      </c>
      <c r="G636" s="227"/>
      <c r="H636" s="240">
        <v>6</v>
      </c>
      <c r="I636" s="232"/>
      <c r="J636" s="227"/>
      <c r="K636" s="227"/>
      <c r="L636" s="233"/>
      <c r="M636" s="266"/>
      <c r="N636" s="267"/>
      <c r="O636" s="267"/>
      <c r="P636" s="267"/>
      <c r="Q636" s="267"/>
      <c r="R636" s="267"/>
      <c r="S636" s="267"/>
      <c r="T636" s="268"/>
      <c r="AT636" s="237" t="s">
        <v>164</v>
      </c>
      <c r="AU636" s="237" t="s">
        <v>167</v>
      </c>
      <c r="AV636" s="13" t="s">
        <v>160</v>
      </c>
      <c r="AW636" s="13" t="s">
        <v>37</v>
      </c>
      <c r="AX636" s="13" t="s">
        <v>78</v>
      </c>
      <c r="AY636" s="237" t="s">
        <v>154</v>
      </c>
    </row>
    <row r="637" spans="2:65" s="1" customFormat="1" ht="6.95" customHeight="1">
      <c r="B637" s="56"/>
      <c r="C637" s="57"/>
      <c r="D637" s="57"/>
      <c r="E637" s="57"/>
      <c r="F637" s="57"/>
      <c r="G637" s="57"/>
      <c r="H637" s="57"/>
      <c r="I637" s="135"/>
      <c r="J637" s="57"/>
      <c r="K637" s="57"/>
      <c r="L637" s="61"/>
    </row>
  </sheetData>
  <sheetProtection algorithmName="SHA-512" hashValue="lm1wobaH2VTuva4YmEbXA7fu0U7JJipOQUCyvqPwgtb508IgYLykd2sXvBb3ICq2dtYDOCXAnE4TqZZ6WgX4dQ==" saltValue="pBb4rJhVLCY/rBx72eqQpA==" spinCount="100000" sheet="1" objects="1" scenarios="1" formatCells="0" formatColumns="0" formatRows="0" sort="0" autoFilter="0"/>
  <autoFilter ref="C80:K636"/>
  <mergeCells count="6">
    <mergeCell ref="L2:V2"/>
    <mergeCell ref="E7:H7"/>
    <mergeCell ref="E22:H22"/>
    <mergeCell ref="E43:H43"/>
    <mergeCell ref="E73:H73"/>
    <mergeCell ref="G1:H1"/>
  </mergeCells>
  <hyperlinks>
    <hyperlink ref="F1:G1" location="C2" display="1) Krycí list soupisu"/>
    <hyperlink ref="G1:H1" location="C50"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9" customWidth="1"/>
    <col min="2" max="2" width="1.6640625" style="269" customWidth="1"/>
    <col min="3" max="4" width="5" style="269" customWidth="1"/>
    <col min="5" max="5" width="11.6640625" style="269" customWidth="1"/>
    <col min="6" max="6" width="9.1640625" style="269" customWidth="1"/>
    <col min="7" max="7" width="5" style="269" customWidth="1"/>
    <col min="8" max="8" width="77.83203125" style="269" customWidth="1"/>
    <col min="9" max="10" width="20" style="269" customWidth="1"/>
    <col min="11" max="11" width="1.6640625" style="269" customWidth="1"/>
  </cols>
  <sheetData>
    <row r="1" spans="2:11" ht="37.5" customHeight="1"/>
    <row r="2" spans="2:11" ht="7.5" customHeight="1">
      <c r="B2" s="270"/>
      <c r="C2" s="271"/>
      <c r="D2" s="271"/>
      <c r="E2" s="271"/>
      <c r="F2" s="271"/>
      <c r="G2" s="271"/>
      <c r="H2" s="271"/>
      <c r="I2" s="271"/>
      <c r="J2" s="271"/>
      <c r="K2" s="272"/>
    </row>
    <row r="3" spans="2:11" s="15" customFormat="1" ht="45" customHeight="1">
      <c r="B3" s="273"/>
      <c r="C3" s="392" t="s">
        <v>732</v>
      </c>
      <c r="D3" s="392"/>
      <c r="E3" s="392"/>
      <c r="F3" s="392"/>
      <c r="G3" s="392"/>
      <c r="H3" s="392"/>
      <c r="I3" s="392"/>
      <c r="J3" s="392"/>
      <c r="K3" s="274"/>
    </row>
    <row r="4" spans="2:11" ht="25.5" customHeight="1">
      <c r="B4" s="275"/>
      <c r="C4" s="396" t="s">
        <v>733</v>
      </c>
      <c r="D4" s="396"/>
      <c r="E4" s="396"/>
      <c r="F4" s="396"/>
      <c r="G4" s="396"/>
      <c r="H4" s="396"/>
      <c r="I4" s="396"/>
      <c r="J4" s="396"/>
      <c r="K4" s="276"/>
    </row>
    <row r="5" spans="2:11" ht="5.25" customHeight="1">
      <c r="B5" s="275"/>
      <c r="C5" s="277"/>
      <c r="D5" s="277"/>
      <c r="E5" s="277"/>
      <c r="F5" s="277"/>
      <c r="G5" s="277"/>
      <c r="H5" s="277"/>
      <c r="I5" s="277"/>
      <c r="J5" s="277"/>
      <c r="K5" s="276"/>
    </row>
    <row r="6" spans="2:11" ht="15" customHeight="1">
      <c r="B6" s="275"/>
      <c r="C6" s="395" t="s">
        <v>734</v>
      </c>
      <c r="D6" s="395"/>
      <c r="E6" s="395"/>
      <c r="F6" s="395"/>
      <c r="G6" s="395"/>
      <c r="H6" s="395"/>
      <c r="I6" s="395"/>
      <c r="J6" s="395"/>
      <c r="K6" s="276"/>
    </row>
    <row r="7" spans="2:11" ht="15" customHeight="1">
      <c r="B7" s="279"/>
      <c r="C7" s="395" t="s">
        <v>735</v>
      </c>
      <c r="D7" s="395"/>
      <c r="E7" s="395"/>
      <c r="F7" s="395"/>
      <c r="G7" s="395"/>
      <c r="H7" s="395"/>
      <c r="I7" s="395"/>
      <c r="J7" s="395"/>
      <c r="K7" s="276"/>
    </row>
    <row r="8" spans="2:11" ht="12.75" customHeight="1">
      <c r="B8" s="279"/>
      <c r="C8" s="278"/>
      <c r="D8" s="278"/>
      <c r="E8" s="278"/>
      <c r="F8" s="278"/>
      <c r="G8" s="278"/>
      <c r="H8" s="278"/>
      <c r="I8" s="278"/>
      <c r="J8" s="278"/>
      <c r="K8" s="276"/>
    </row>
    <row r="9" spans="2:11" ht="15" customHeight="1">
      <c r="B9" s="279"/>
      <c r="C9" s="395" t="s">
        <v>736</v>
      </c>
      <c r="D9" s="395"/>
      <c r="E9" s="395"/>
      <c r="F9" s="395"/>
      <c r="G9" s="395"/>
      <c r="H9" s="395"/>
      <c r="I9" s="395"/>
      <c r="J9" s="395"/>
      <c r="K9" s="276"/>
    </row>
    <row r="10" spans="2:11" ht="15" customHeight="1">
      <c r="B10" s="279"/>
      <c r="C10" s="278"/>
      <c r="D10" s="395" t="s">
        <v>737</v>
      </c>
      <c r="E10" s="395"/>
      <c r="F10" s="395"/>
      <c r="G10" s="395"/>
      <c r="H10" s="395"/>
      <c r="I10" s="395"/>
      <c r="J10" s="395"/>
      <c r="K10" s="276"/>
    </row>
    <row r="11" spans="2:11" ht="15" customHeight="1">
      <c r="B11" s="279"/>
      <c r="C11" s="280"/>
      <c r="D11" s="395" t="s">
        <v>738</v>
      </c>
      <c r="E11" s="395"/>
      <c r="F11" s="395"/>
      <c r="G11" s="395"/>
      <c r="H11" s="395"/>
      <c r="I11" s="395"/>
      <c r="J11" s="395"/>
      <c r="K11" s="276"/>
    </row>
    <row r="12" spans="2:11" ht="12.75" customHeight="1">
      <c r="B12" s="279"/>
      <c r="C12" s="280"/>
      <c r="D12" s="280"/>
      <c r="E12" s="280"/>
      <c r="F12" s="280"/>
      <c r="G12" s="280"/>
      <c r="H12" s="280"/>
      <c r="I12" s="280"/>
      <c r="J12" s="280"/>
      <c r="K12" s="276"/>
    </row>
    <row r="13" spans="2:11" ht="15" customHeight="1">
      <c r="B13" s="279"/>
      <c r="C13" s="280"/>
      <c r="D13" s="395" t="s">
        <v>739</v>
      </c>
      <c r="E13" s="395"/>
      <c r="F13" s="395"/>
      <c r="G13" s="395"/>
      <c r="H13" s="395"/>
      <c r="I13" s="395"/>
      <c r="J13" s="395"/>
      <c r="K13" s="276"/>
    </row>
    <row r="14" spans="2:11" ht="15" customHeight="1">
      <c r="B14" s="279"/>
      <c r="C14" s="280"/>
      <c r="D14" s="395" t="s">
        <v>740</v>
      </c>
      <c r="E14" s="395"/>
      <c r="F14" s="395"/>
      <c r="G14" s="395"/>
      <c r="H14" s="395"/>
      <c r="I14" s="395"/>
      <c r="J14" s="395"/>
      <c r="K14" s="276"/>
    </row>
    <row r="15" spans="2:11" ht="15" customHeight="1">
      <c r="B15" s="279"/>
      <c r="C15" s="280"/>
      <c r="D15" s="395" t="s">
        <v>741</v>
      </c>
      <c r="E15" s="395"/>
      <c r="F15" s="395"/>
      <c r="G15" s="395"/>
      <c r="H15" s="395"/>
      <c r="I15" s="395"/>
      <c r="J15" s="395"/>
      <c r="K15" s="276"/>
    </row>
    <row r="16" spans="2:11" ht="15" customHeight="1">
      <c r="B16" s="279"/>
      <c r="C16" s="280"/>
      <c r="D16" s="280"/>
      <c r="E16" s="281" t="s">
        <v>77</v>
      </c>
      <c r="F16" s="395" t="s">
        <v>742</v>
      </c>
      <c r="G16" s="395"/>
      <c r="H16" s="395"/>
      <c r="I16" s="395"/>
      <c r="J16" s="395"/>
      <c r="K16" s="276"/>
    </row>
    <row r="17" spans="2:11" ht="15" customHeight="1">
      <c r="B17" s="279"/>
      <c r="C17" s="280"/>
      <c r="D17" s="280"/>
      <c r="E17" s="281" t="s">
        <v>743</v>
      </c>
      <c r="F17" s="395" t="s">
        <v>744</v>
      </c>
      <c r="G17" s="395"/>
      <c r="H17" s="395"/>
      <c r="I17" s="395"/>
      <c r="J17" s="395"/>
      <c r="K17" s="276"/>
    </row>
    <row r="18" spans="2:11" ht="15" customHeight="1">
      <c r="B18" s="279"/>
      <c r="C18" s="280"/>
      <c r="D18" s="280"/>
      <c r="E18" s="281" t="s">
        <v>745</v>
      </c>
      <c r="F18" s="395" t="s">
        <v>746</v>
      </c>
      <c r="G18" s="395"/>
      <c r="H18" s="395"/>
      <c r="I18" s="395"/>
      <c r="J18" s="395"/>
      <c r="K18" s="276"/>
    </row>
    <row r="19" spans="2:11" ht="15" customHeight="1">
      <c r="B19" s="279"/>
      <c r="C19" s="280"/>
      <c r="D19" s="280"/>
      <c r="E19" s="281" t="s">
        <v>747</v>
      </c>
      <c r="F19" s="395" t="s">
        <v>748</v>
      </c>
      <c r="G19" s="395"/>
      <c r="H19" s="395"/>
      <c r="I19" s="395"/>
      <c r="J19" s="395"/>
      <c r="K19" s="276"/>
    </row>
    <row r="20" spans="2:11" ht="15" customHeight="1">
      <c r="B20" s="279"/>
      <c r="C20" s="280"/>
      <c r="D20" s="280"/>
      <c r="E20" s="281" t="s">
        <v>749</v>
      </c>
      <c r="F20" s="395" t="s">
        <v>672</v>
      </c>
      <c r="G20" s="395"/>
      <c r="H20" s="395"/>
      <c r="I20" s="395"/>
      <c r="J20" s="395"/>
      <c r="K20" s="276"/>
    </row>
    <row r="21" spans="2:11" ht="15" customHeight="1">
      <c r="B21" s="279"/>
      <c r="C21" s="280"/>
      <c r="D21" s="280"/>
      <c r="E21" s="281" t="s">
        <v>750</v>
      </c>
      <c r="F21" s="395" t="s">
        <v>751</v>
      </c>
      <c r="G21" s="395"/>
      <c r="H21" s="395"/>
      <c r="I21" s="395"/>
      <c r="J21" s="395"/>
      <c r="K21" s="276"/>
    </row>
    <row r="22" spans="2:11" ht="12.75" customHeight="1">
      <c r="B22" s="279"/>
      <c r="C22" s="280"/>
      <c r="D22" s="280"/>
      <c r="E22" s="280"/>
      <c r="F22" s="280"/>
      <c r="G22" s="280"/>
      <c r="H22" s="280"/>
      <c r="I22" s="280"/>
      <c r="J22" s="280"/>
      <c r="K22" s="276"/>
    </row>
    <row r="23" spans="2:11" ht="15" customHeight="1">
      <c r="B23" s="279"/>
      <c r="C23" s="395" t="s">
        <v>752</v>
      </c>
      <c r="D23" s="395"/>
      <c r="E23" s="395"/>
      <c r="F23" s="395"/>
      <c r="G23" s="395"/>
      <c r="H23" s="395"/>
      <c r="I23" s="395"/>
      <c r="J23" s="395"/>
      <c r="K23" s="276"/>
    </row>
    <row r="24" spans="2:11" ht="15" customHeight="1">
      <c r="B24" s="279"/>
      <c r="C24" s="395" t="s">
        <v>753</v>
      </c>
      <c r="D24" s="395"/>
      <c r="E24" s="395"/>
      <c r="F24" s="395"/>
      <c r="G24" s="395"/>
      <c r="H24" s="395"/>
      <c r="I24" s="395"/>
      <c r="J24" s="395"/>
      <c r="K24" s="276"/>
    </row>
    <row r="25" spans="2:11" ht="15" customHeight="1">
      <c r="B25" s="279"/>
      <c r="C25" s="278"/>
      <c r="D25" s="395" t="s">
        <v>754</v>
      </c>
      <c r="E25" s="395"/>
      <c r="F25" s="395"/>
      <c r="G25" s="395"/>
      <c r="H25" s="395"/>
      <c r="I25" s="395"/>
      <c r="J25" s="395"/>
      <c r="K25" s="276"/>
    </row>
    <row r="26" spans="2:11" ht="15" customHeight="1">
      <c r="B26" s="279"/>
      <c r="C26" s="280"/>
      <c r="D26" s="395" t="s">
        <v>755</v>
      </c>
      <c r="E26" s="395"/>
      <c r="F26" s="395"/>
      <c r="G26" s="395"/>
      <c r="H26" s="395"/>
      <c r="I26" s="395"/>
      <c r="J26" s="395"/>
      <c r="K26" s="276"/>
    </row>
    <row r="27" spans="2:11" ht="12.75" customHeight="1">
      <c r="B27" s="279"/>
      <c r="C27" s="280"/>
      <c r="D27" s="280"/>
      <c r="E27" s="280"/>
      <c r="F27" s="280"/>
      <c r="G27" s="280"/>
      <c r="H27" s="280"/>
      <c r="I27" s="280"/>
      <c r="J27" s="280"/>
      <c r="K27" s="276"/>
    </row>
    <row r="28" spans="2:11" ht="15" customHeight="1">
      <c r="B28" s="279"/>
      <c r="C28" s="280"/>
      <c r="D28" s="395" t="s">
        <v>756</v>
      </c>
      <c r="E28" s="395"/>
      <c r="F28" s="395"/>
      <c r="G28" s="395"/>
      <c r="H28" s="395"/>
      <c r="I28" s="395"/>
      <c r="J28" s="395"/>
      <c r="K28" s="276"/>
    </row>
    <row r="29" spans="2:11" ht="15" customHeight="1">
      <c r="B29" s="279"/>
      <c r="C29" s="280"/>
      <c r="D29" s="395" t="s">
        <v>757</v>
      </c>
      <c r="E29" s="395"/>
      <c r="F29" s="395"/>
      <c r="G29" s="395"/>
      <c r="H29" s="395"/>
      <c r="I29" s="395"/>
      <c r="J29" s="395"/>
      <c r="K29" s="276"/>
    </row>
    <row r="30" spans="2:11" ht="12.75" customHeight="1">
      <c r="B30" s="279"/>
      <c r="C30" s="280"/>
      <c r="D30" s="280"/>
      <c r="E30" s="280"/>
      <c r="F30" s="280"/>
      <c r="G30" s="280"/>
      <c r="H30" s="280"/>
      <c r="I30" s="280"/>
      <c r="J30" s="280"/>
      <c r="K30" s="276"/>
    </row>
    <row r="31" spans="2:11" ht="15" customHeight="1">
      <c r="B31" s="279"/>
      <c r="C31" s="280"/>
      <c r="D31" s="395" t="s">
        <v>758</v>
      </c>
      <c r="E31" s="395"/>
      <c r="F31" s="395"/>
      <c r="G31" s="395"/>
      <c r="H31" s="395"/>
      <c r="I31" s="395"/>
      <c r="J31" s="395"/>
      <c r="K31" s="276"/>
    </row>
    <row r="32" spans="2:11" ht="15" customHeight="1">
      <c r="B32" s="279"/>
      <c r="C32" s="280"/>
      <c r="D32" s="395" t="s">
        <v>759</v>
      </c>
      <c r="E32" s="395"/>
      <c r="F32" s="395"/>
      <c r="G32" s="395"/>
      <c r="H32" s="395"/>
      <c r="I32" s="395"/>
      <c r="J32" s="395"/>
      <c r="K32" s="276"/>
    </row>
    <row r="33" spans="2:11" ht="15" customHeight="1">
      <c r="B33" s="279"/>
      <c r="C33" s="280"/>
      <c r="D33" s="395" t="s">
        <v>760</v>
      </c>
      <c r="E33" s="395"/>
      <c r="F33" s="395"/>
      <c r="G33" s="395"/>
      <c r="H33" s="395"/>
      <c r="I33" s="395"/>
      <c r="J33" s="395"/>
      <c r="K33" s="276"/>
    </row>
    <row r="34" spans="2:11" ht="15" customHeight="1">
      <c r="B34" s="279"/>
      <c r="C34" s="280"/>
      <c r="D34" s="278"/>
      <c r="E34" s="282" t="s">
        <v>139</v>
      </c>
      <c r="F34" s="278"/>
      <c r="G34" s="395" t="s">
        <v>761</v>
      </c>
      <c r="H34" s="395"/>
      <c r="I34" s="395"/>
      <c r="J34" s="395"/>
      <c r="K34" s="276"/>
    </row>
    <row r="35" spans="2:11" ht="30.75" customHeight="1">
      <c r="B35" s="279"/>
      <c r="C35" s="280"/>
      <c r="D35" s="278"/>
      <c r="E35" s="282" t="s">
        <v>762</v>
      </c>
      <c r="F35" s="278"/>
      <c r="G35" s="395" t="s">
        <v>763</v>
      </c>
      <c r="H35" s="395"/>
      <c r="I35" s="395"/>
      <c r="J35" s="395"/>
      <c r="K35" s="276"/>
    </row>
    <row r="36" spans="2:11" ht="15" customHeight="1">
      <c r="B36" s="279"/>
      <c r="C36" s="280"/>
      <c r="D36" s="278"/>
      <c r="E36" s="282" t="s">
        <v>54</v>
      </c>
      <c r="F36" s="278"/>
      <c r="G36" s="395" t="s">
        <v>764</v>
      </c>
      <c r="H36" s="395"/>
      <c r="I36" s="395"/>
      <c r="J36" s="395"/>
      <c r="K36" s="276"/>
    </row>
    <row r="37" spans="2:11" ht="15" customHeight="1">
      <c r="B37" s="279"/>
      <c r="C37" s="280"/>
      <c r="D37" s="278"/>
      <c r="E37" s="282" t="s">
        <v>140</v>
      </c>
      <c r="F37" s="278"/>
      <c r="G37" s="395" t="s">
        <v>765</v>
      </c>
      <c r="H37" s="395"/>
      <c r="I37" s="395"/>
      <c r="J37" s="395"/>
      <c r="K37" s="276"/>
    </row>
    <row r="38" spans="2:11" ht="15" customHeight="1">
      <c r="B38" s="279"/>
      <c r="C38" s="280"/>
      <c r="D38" s="278"/>
      <c r="E38" s="282" t="s">
        <v>141</v>
      </c>
      <c r="F38" s="278"/>
      <c r="G38" s="395" t="s">
        <v>766</v>
      </c>
      <c r="H38" s="395"/>
      <c r="I38" s="395"/>
      <c r="J38" s="395"/>
      <c r="K38" s="276"/>
    </row>
    <row r="39" spans="2:11" ht="15" customHeight="1">
      <c r="B39" s="279"/>
      <c r="C39" s="280"/>
      <c r="D39" s="278"/>
      <c r="E39" s="282" t="s">
        <v>142</v>
      </c>
      <c r="F39" s="278"/>
      <c r="G39" s="395" t="s">
        <v>767</v>
      </c>
      <c r="H39" s="395"/>
      <c r="I39" s="395"/>
      <c r="J39" s="395"/>
      <c r="K39" s="276"/>
    </row>
    <row r="40" spans="2:11" ht="15" customHeight="1">
      <c r="B40" s="279"/>
      <c r="C40" s="280"/>
      <c r="D40" s="278"/>
      <c r="E40" s="282" t="s">
        <v>768</v>
      </c>
      <c r="F40" s="278"/>
      <c r="G40" s="395" t="s">
        <v>769</v>
      </c>
      <c r="H40" s="395"/>
      <c r="I40" s="395"/>
      <c r="J40" s="395"/>
      <c r="K40" s="276"/>
    </row>
    <row r="41" spans="2:11" ht="15" customHeight="1">
      <c r="B41" s="279"/>
      <c r="C41" s="280"/>
      <c r="D41" s="278"/>
      <c r="E41" s="282"/>
      <c r="F41" s="278"/>
      <c r="G41" s="395" t="s">
        <v>770</v>
      </c>
      <c r="H41" s="395"/>
      <c r="I41" s="395"/>
      <c r="J41" s="395"/>
      <c r="K41" s="276"/>
    </row>
    <row r="42" spans="2:11" ht="15" customHeight="1">
      <c r="B42" s="279"/>
      <c r="C42" s="280"/>
      <c r="D42" s="278"/>
      <c r="E42" s="282" t="s">
        <v>771</v>
      </c>
      <c r="F42" s="278"/>
      <c r="G42" s="395" t="s">
        <v>772</v>
      </c>
      <c r="H42" s="395"/>
      <c r="I42" s="395"/>
      <c r="J42" s="395"/>
      <c r="K42" s="276"/>
    </row>
    <row r="43" spans="2:11" ht="15" customHeight="1">
      <c r="B43" s="279"/>
      <c r="C43" s="280"/>
      <c r="D43" s="278"/>
      <c r="E43" s="282" t="s">
        <v>144</v>
      </c>
      <c r="F43" s="278"/>
      <c r="G43" s="395" t="s">
        <v>773</v>
      </c>
      <c r="H43" s="395"/>
      <c r="I43" s="395"/>
      <c r="J43" s="395"/>
      <c r="K43" s="276"/>
    </row>
    <row r="44" spans="2:11" ht="12.75" customHeight="1">
      <c r="B44" s="279"/>
      <c r="C44" s="280"/>
      <c r="D44" s="278"/>
      <c r="E44" s="278"/>
      <c r="F44" s="278"/>
      <c r="G44" s="278"/>
      <c r="H44" s="278"/>
      <c r="I44" s="278"/>
      <c r="J44" s="278"/>
      <c r="K44" s="276"/>
    </row>
    <row r="45" spans="2:11" ht="15" customHeight="1">
      <c r="B45" s="279"/>
      <c r="C45" s="280"/>
      <c r="D45" s="395" t="s">
        <v>774</v>
      </c>
      <c r="E45" s="395"/>
      <c r="F45" s="395"/>
      <c r="G45" s="395"/>
      <c r="H45" s="395"/>
      <c r="I45" s="395"/>
      <c r="J45" s="395"/>
      <c r="K45" s="276"/>
    </row>
    <row r="46" spans="2:11" ht="15" customHeight="1">
      <c r="B46" s="279"/>
      <c r="C46" s="280"/>
      <c r="D46" s="280"/>
      <c r="E46" s="395" t="s">
        <v>775</v>
      </c>
      <c r="F46" s="395"/>
      <c r="G46" s="395"/>
      <c r="H46" s="395"/>
      <c r="I46" s="395"/>
      <c r="J46" s="395"/>
      <c r="K46" s="276"/>
    </row>
    <row r="47" spans="2:11" ht="15" customHeight="1">
      <c r="B47" s="279"/>
      <c r="C47" s="280"/>
      <c r="D47" s="280"/>
      <c r="E47" s="395" t="s">
        <v>776</v>
      </c>
      <c r="F47" s="395"/>
      <c r="G47" s="395"/>
      <c r="H47" s="395"/>
      <c r="I47" s="395"/>
      <c r="J47" s="395"/>
      <c r="K47" s="276"/>
    </row>
    <row r="48" spans="2:11" ht="15" customHeight="1">
      <c r="B48" s="279"/>
      <c r="C48" s="280"/>
      <c r="D48" s="280"/>
      <c r="E48" s="395" t="s">
        <v>777</v>
      </c>
      <c r="F48" s="395"/>
      <c r="G48" s="395"/>
      <c r="H48" s="395"/>
      <c r="I48" s="395"/>
      <c r="J48" s="395"/>
      <c r="K48" s="276"/>
    </row>
    <row r="49" spans="2:11" ht="15" customHeight="1">
      <c r="B49" s="279"/>
      <c r="C49" s="280"/>
      <c r="D49" s="395" t="s">
        <v>778</v>
      </c>
      <c r="E49" s="395"/>
      <c r="F49" s="395"/>
      <c r="G49" s="395"/>
      <c r="H49" s="395"/>
      <c r="I49" s="395"/>
      <c r="J49" s="395"/>
      <c r="K49" s="276"/>
    </row>
    <row r="50" spans="2:11" ht="25.5" customHeight="1">
      <c r="B50" s="275"/>
      <c r="C50" s="396" t="s">
        <v>779</v>
      </c>
      <c r="D50" s="396"/>
      <c r="E50" s="396"/>
      <c r="F50" s="396"/>
      <c r="G50" s="396"/>
      <c r="H50" s="396"/>
      <c r="I50" s="396"/>
      <c r="J50" s="396"/>
      <c r="K50" s="276"/>
    </row>
    <row r="51" spans="2:11" ht="5.25" customHeight="1">
      <c r="B51" s="275"/>
      <c r="C51" s="277"/>
      <c r="D51" s="277"/>
      <c r="E51" s="277"/>
      <c r="F51" s="277"/>
      <c r="G51" s="277"/>
      <c r="H51" s="277"/>
      <c r="I51" s="277"/>
      <c r="J51" s="277"/>
      <c r="K51" s="276"/>
    </row>
    <row r="52" spans="2:11" ht="15" customHeight="1">
      <c r="B52" s="275"/>
      <c r="C52" s="395" t="s">
        <v>780</v>
      </c>
      <c r="D52" s="395"/>
      <c r="E52" s="395"/>
      <c r="F52" s="395"/>
      <c r="G52" s="395"/>
      <c r="H52" s="395"/>
      <c r="I52" s="395"/>
      <c r="J52" s="395"/>
      <c r="K52" s="276"/>
    </row>
    <row r="53" spans="2:11" ht="15" customHeight="1">
      <c r="B53" s="275"/>
      <c r="C53" s="395" t="s">
        <v>781</v>
      </c>
      <c r="D53" s="395"/>
      <c r="E53" s="395"/>
      <c r="F53" s="395"/>
      <c r="G53" s="395"/>
      <c r="H53" s="395"/>
      <c r="I53" s="395"/>
      <c r="J53" s="395"/>
      <c r="K53" s="276"/>
    </row>
    <row r="54" spans="2:11" ht="12.75" customHeight="1">
      <c r="B54" s="275"/>
      <c r="C54" s="278"/>
      <c r="D54" s="278"/>
      <c r="E54" s="278"/>
      <c r="F54" s="278"/>
      <c r="G54" s="278"/>
      <c r="H54" s="278"/>
      <c r="I54" s="278"/>
      <c r="J54" s="278"/>
      <c r="K54" s="276"/>
    </row>
    <row r="55" spans="2:11" ht="15" customHeight="1">
      <c r="B55" s="275"/>
      <c r="C55" s="395" t="s">
        <v>782</v>
      </c>
      <c r="D55" s="395"/>
      <c r="E55" s="395"/>
      <c r="F55" s="395"/>
      <c r="G55" s="395"/>
      <c r="H55" s="395"/>
      <c r="I55" s="395"/>
      <c r="J55" s="395"/>
      <c r="K55" s="276"/>
    </row>
    <row r="56" spans="2:11" ht="15" customHeight="1">
      <c r="B56" s="275"/>
      <c r="C56" s="280"/>
      <c r="D56" s="395" t="s">
        <v>783</v>
      </c>
      <c r="E56" s="395"/>
      <c r="F56" s="395"/>
      <c r="G56" s="395"/>
      <c r="H56" s="395"/>
      <c r="I56" s="395"/>
      <c r="J56" s="395"/>
      <c r="K56" s="276"/>
    </row>
    <row r="57" spans="2:11" ht="15" customHeight="1">
      <c r="B57" s="275"/>
      <c r="C57" s="280"/>
      <c r="D57" s="395" t="s">
        <v>784</v>
      </c>
      <c r="E57" s="395"/>
      <c r="F57" s="395"/>
      <c r="G57" s="395"/>
      <c r="H57" s="395"/>
      <c r="I57" s="395"/>
      <c r="J57" s="395"/>
      <c r="K57" s="276"/>
    </row>
    <row r="58" spans="2:11" ht="15" customHeight="1">
      <c r="B58" s="275"/>
      <c r="C58" s="280"/>
      <c r="D58" s="395" t="s">
        <v>785</v>
      </c>
      <c r="E58" s="395"/>
      <c r="F58" s="395"/>
      <c r="G58" s="395"/>
      <c r="H58" s="395"/>
      <c r="I58" s="395"/>
      <c r="J58" s="395"/>
      <c r="K58" s="276"/>
    </row>
    <row r="59" spans="2:11" ht="15" customHeight="1">
      <c r="B59" s="275"/>
      <c r="C59" s="280"/>
      <c r="D59" s="395" t="s">
        <v>786</v>
      </c>
      <c r="E59" s="395"/>
      <c r="F59" s="395"/>
      <c r="G59" s="395"/>
      <c r="H59" s="395"/>
      <c r="I59" s="395"/>
      <c r="J59" s="395"/>
      <c r="K59" s="276"/>
    </row>
    <row r="60" spans="2:11" ht="15" customHeight="1">
      <c r="B60" s="275"/>
      <c r="C60" s="280"/>
      <c r="D60" s="394" t="s">
        <v>787</v>
      </c>
      <c r="E60" s="394"/>
      <c r="F60" s="394"/>
      <c r="G60" s="394"/>
      <c r="H60" s="394"/>
      <c r="I60" s="394"/>
      <c r="J60" s="394"/>
      <c r="K60" s="276"/>
    </row>
    <row r="61" spans="2:11" ht="15" customHeight="1">
      <c r="B61" s="275"/>
      <c r="C61" s="280"/>
      <c r="D61" s="395" t="s">
        <v>788</v>
      </c>
      <c r="E61" s="395"/>
      <c r="F61" s="395"/>
      <c r="G61" s="395"/>
      <c r="H61" s="395"/>
      <c r="I61" s="395"/>
      <c r="J61" s="395"/>
      <c r="K61" s="276"/>
    </row>
    <row r="62" spans="2:11" ht="12.75" customHeight="1">
      <c r="B62" s="275"/>
      <c r="C62" s="280"/>
      <c r="D62" s="280"/>
      <c r="E62" s="283"/>
      <c r="F62" s="280"/>
      <c r="G62" s="280"/>
      <c r="H62" s="280"/>
      <c r="I62" s="280"/>
      <c r="J62" s="280"/>
      <c r="K62" s="276"/>
    </row>
    <row r="63" spans="2:11" ht="15" customHeight="1">
      <c r="B63" s="275"/>
      <c r="C63" s="280"/>
      <c r="D63" s="395" t="s">
        <v>789</v>
      </c>
      <c r="E63" s="395"/>
      <c r="F63" s="395"/>
      <c r="G63" s="395"/>
      <c r="H63" s="395"/>
      <c r="I63" s="395"/>
      <c r="J63" s="395"/>
      <c r="K63" s="276"/>
    </row>
    <row r="64" spans="2:11" ht="15" customHeight="1">
      <c r="B64" s="275"/>
      <c r="C64" s="280"/>
      <c r="D64" s="394" t="s">
        <v>790</v>
      </c>
      <c r="E64" s="394"/>
      <c r="F64" s="394"/>
      <c r="G64" s="394"/>
      <c r="H64" s="394"/>
      <c r="I64" s="394"/>
      <c r="J64" s="394"/>
      <c r="K64" s="276"/>
    </row>
    <row r="65" spans="2:11" ht="15" customHeight="1">
      <c r="B65" s="275"/>
      <c r="C65" s="280"/>
      <c r="D65" s="395" t="s">
        <v>791</v>
      </c>
      <c r="E65" s="395"/>
      <c r="F65" s="395"/>
      <c r="G65" s="395"/>
      <c r="H65" s="395"/>
      <c r="I65" s="395"/>
      <c r="J65" s="395"/>
      <c r="K65" s="276"/>
    </row>
    <row r="66" spans="2:11" ht="15" customHeight="1">
      <c r="B66" s="275"/>
      <c r="C66" s="280"/>
      <c r="D66" s="395" t="s">
        <v>792</v>
      </c>
      <c r="E66" s="395"/>
      <c r="F66" s="395"/>
      <c r="G66" s="395"/>
      <c r="H66" s="395"/>
      <c r="I66" s="395"/>
      <c r="J66" s="395"/>
      <c r="K66" s="276"/>
    </row>
    <row r="67" spans="2:11" ht="15" customHeight="1">
      <c r="B67" s="275"/>
      <c r="C67" s="280"/>
      <c r="D67" s="395" t="s">
        <v>793</v>
      </c>
      <c r="E67" s="395"/>
      <c r="F67" s="395"/>
      <c r="G67" s="395"/>
      <c r="H67" s="395"/>
      <c r="I67" s="395"/>
      <c r="J67" s="395"/>
      <c r="K67" s="276"/>
    </row>
    <row r="68" spans="2:11" ht="15" customHeight="1">
      <c r="B68" s="275"/>
      <c r="C68" s="280"/>
      <c r="D68" s="395" t="s">
        <v>794</v>
      </c>
      <c r="E68" s="395"/>
      <c r="F68" s="395"/>
      <c r="G68" s="395"/>
      <c r="H68" s="395"/>
      <c r="I68" s="395"/>
      <c r="J68" s="395"/>
      <c r="K68" s="276"/>
    </row>
    <row r="69" spans="2:11" ht="12.75" customHeight="1">
      <c r="B69" s="284"/>
      <c r="C69" s="285"/>
      <c r="D69" s="285"/>
      <c r="E69" s="285"/>
      <c r="F69" s="285"/>
      <c r="G69" s="285"/>
      <c r="H69" s="285"/>
      <c r="I69" s="285"/>
      <c r="J69" s="285"/>
      <c r="K69" s="286"/>
    </row>
    <row r="70" spans="2:11" ht="18.75" customHeight="1">
      <c r="B70" s="287"/>
      <c r="C70" s="287"/>
      <c r="D70" s="287"/>
      <c r="E70" s="287"/>
      <c r="F70" s="287"/>
      <c r="G70" s="287"/>
      <c r="H70" s="287"/>
      <c r="I70" s="287"/>
      <c r="J70" s="287"/>
      <c r="K70" s="288"/>
    </row>
    <row r="71" spans="2:11" ht="18.75" customHeight="1">
      <c r="B71" s="288"/>
      <c r="C71" s="288"/>
      <c r="D71" s="288"/>
      <c r="E71" s="288"/>
      <c r="F71" s="288"/>
      <c r="G71" s="288"/>
      <c r="H71" s="288"/>
      <c r="I71" s="288"/>
      <c r="J71" s="288"/>
      <c r="K71" s="288"/>
    </row>
    <row r="72" spans="2:11" ht="7.5" customHeight="1">
      <c r="B72" s="289"/>
      <c r="C72" s="290"/>
      <c r="D72" s="290"/>
      <c r="E72" s="290"/>
      <c r="F72" s="290"/>
      <c r="G72" s="290"/>
      <c r="H72" s="290"/>
      <c r="I72" s="290"/>
      <c r="J72" s="290"/>
      <c r="K72" s="291"/>
    </row>
    <row r="73" spans="2:11" ht="45" customHeight="1">
      <c r="B73" s="292"/>
      <c r="C73" s="393" t="s">
        <v>84</v>
      </c>
      <c r="D73" s="393"/>
      <c r="E73" s="393"/>
      <c r="F73" s="393"/>
      <c r="G73" s="393"/>
      <c r="H73" s="393"/>
      <c r="I73" s="393"/>
      <c r="J73" s="393"/>
      <c r="K73" s="293"/>
    </row>
    <row r="74" spans="2:11" ht="17.25" customHeight="1">
      <c r="B74" s="292"/>
      <c r="C74" s="294" t="s">
        <v>795</v>
      </c>
      <c r="D74" s="294"/>
      <c r="E74" s="294"/>
      <c r="F74" s="294" t="s">
        <v>796</v>
      </c>
      <c r="G74" s="295"/>
      <c r="H74" s="294" t="s">
        <v>140</v>
      </c>
      <c r="I74" s="294" t="s">
        <v>58</v>
      </c>
      <c r="J74" s="294" t="s">
        <v>797</v>
      </c>
      <c r="K74" s="293"/>
    </row>
    <row r="75" spans="2:11" ht="17.25" customHeight="1">
      <c r="B75" s="292"/>
      <c r="C75" s="296" t="s">
        <v>798</v>
      </c>
      <c r="D75" s="296"/>
      <c r="E75" s="296"/>
      <c r="F75" s="297" t="s">
        <v>799</v>
      </c>
      <c r="G75" s="298"/>
      <c r="H75" s="296"/>
      <c r="I75" s="296"/>
      <c r="J75" s="296" t="s">
        <v>800</v>
      </c>
      <c r="K75" s="293"/>
    </row>
    <row r="76" spans="2:11" ht="5.25" customHeight="1">
      <c r="B76" s="292"/>
      <c r="C76" s="299"/>
      <c r="D76" s="299"/>
      <c r="E76" s="299"/>
      <c r="F76" s="299"/>
      <c r="G76" s="300"/>
      <c r="H76" s="299"/>
      <c r="I76" s="299"/>
      <c r="J76" s="299"/>
      <c r="K76" s="293"/>
    </row>
    <row r="77" spans="2:11" ht="15" customHeight="1">
      <c r="B77" s="292"/>
      <c r="C77" s="282" t="s">
        <v>54</v>
      </c>
      <c r="D77" s="299"/>
      <c r="E77" s="299"/>
      <c r="F77" s="301" t="s">
        <v>801</v>
      </c>
      <c r="G77" s="300"/>
      <c r="H77" s="282" t="s">
        <v>802</v>
      </c>
      <c r="I77" s="282" t="s">
        <v>803</v>
      </c>
      <c r="J77" s="282">
        <v>20</v>
      </c>
      <c r="K77" s="293"/>
    </row>
    <row r="78" spans="2:11" ht="15" customHeight="1">
      <c r="B78" s="292"/>
      <c r="C78" s="282" t="s">
        <v>804</v>
      </c>
      <c r="D78" s="282"/>
      <c r="E78" s="282"/>
      <c r="F78" s="301" t="s">
        <v>801</v>
      </c>
      <c r="G78" s="300"/>
      <c r="H78" s="282" t="s">
        <v>805</v>
      </c>
      <c r="I78" s="282" t="s">
        <v>803</v>
      </c>
      <c r="J78" s="282">
        <v>120</v>
      </c>
      <c r="K78" s="293"/>
    </row>
    <row r="79" spans="2:11" ht="15" customHeight="1">
      <c r="B79" s="302"/>
      <c r="C79" s="282" t="s">
        <v>806</v>
      </c>
      <c r="D79" s="282"/>
      <c r="E79" s="282"/>
      <c r="F79" s="301" t="s">
        <v>807</v>
      </c>
      <c r="G79" s="300"/>
      <c r="H79" s="282" t="s">
        <v>808</v>
      </c>
      <c r="I79" s="282" t="s">
        <v>803</v>
      </c>
      <c r="J79" s="282">
        <v>50</v>
      </c>
      <c r="K79" s="293"/>
    </row>
    <row r="80" spans="2:11" ht="15" customHeight="1">
      <c r="B80" s="302"/>
      <c r="C80" s="282" t="s">
        <v>809</v>
      </c>
      <c r="D80" s="282"/>
      <c r="E80" s="282"/>
      <c r="F80" s="301" t="s">
        <v>801</v>
      </c>
      <c r="G80" s="300"/>
      <c r="H80" s="282" t="s">
        <v>810</v>
      </c>
      <c r="I80" s="282" t="s">
        <v>811</v>
      </c>
      <c r="J80" s="282"/>
      <c r="K80" s="293"/>
    </row>
    <row r="81" spans="2:11" ht="15" customHeight="1">
      <c r="B81" s="302"/>
      <c r="C81" s="303" t="s">
        <v>812</v>
      </c>
      <c r="D81" s="303"/>
      <c r="E81" s="303"/>
      <c r="F81" s="304" t="s">
        <v>807</v>
      </c>
      <c r="G81" s="303"/>
      <c r="H81" s="303" t="s">
        <v>813</v>
      </c>
      <c r="I81" s="303" t="s">
        <v>803</v>
      </c>
      <c r="J81" s="303">
        <v>15</v>
      </c>
      <c r="K81" s="293"/>
    </row>
    <row r="82" spans="2:11" ht="15" customHeight="1">
      <c r="B82" s="302"/>
      <c r="C82" s="303" t="s">
        <v>814</v>
      </c>
      <c r="D82" s="303"/>
      <c r="E82" s="303"/>
      <c r="F82" s="304" t="s">
        <v>807</v>
      </c>
      <c r="G82" s="303"/>
      <c r="H82" s="303" t="s">
        <v>815</v>
      </c>
      <c r="I82" s="303" t="s">
        <v>803</v>
      </c>
      <c r="J82" s="303">
        <v>15</v>
      </c>
      <c r="K82" s="293"/>
    </row>
    <row r="83" spans="2:11" ht="15" customHeight="1">
      <c r="B83" s="302"/>
      <c r="C83" s="303" t="s">
        <v>816</v>
      </c>
      <c r="D83" s="303"/>
      <c r="E83" s="303"/>
      <c r="F83" s="304" t="s">
        <v>807</v>
      </c>
      <c r="G83" s="303"/>
      <c r="H83" s="303" t="s">
        <v>817</v>
      </c>
      <c r="I83" s="303" t="s">
        <v>803</v>
      </c>
      <c r="J83" s="303">
        <v>20</v>
      </c>
      <c r="K83" s="293"/>
    </row>
    <row r="84" spans="2:11" ht="15" customHeight="1">
      <c r="B84" s="302"/>
      <c r="C84" s="303" t="s">
        <v>818</v>
      </c>
      <c r="D84" s="303"/>
      <c r="E84" s="303"/>
      <c r="F84" s="304" t="s">
        <v>807</v>
      </c>
      <c r="G84" s="303"/>
      <c r="H84" s="303" t="s">
        <v>819</v>
      </c>
      <c r="I84" s="303" t="s">
        <v>803</v>
      </c>
      <c r="J84" s="303">
        <v>20</v>
      </c>
      <c r="K84" s="293"/>
    </row>
    <row r="85" spans="2:11" ht="15" customHeight="1">
      <c r="B85" s="302"/>
      <c r="C85" s="282" t="s">
        <v>820</v>
      </c>
      <c r="D85" s="282"/>
      <c r="E85" s="282"/>
      <c r="F85" s="301" t="s">
        <v>807</v>
      </c>
      <c r="G85" s="300"/>
      <c r="H85" s="282" t="s">
        <v>821</v>
      </c>
      <c r="I85" s="282" t="s">
        <v>803</v>
      </c>
      <c r="J85" s="282">
        <v>50</v>
      </c>
      <c r="K85" s="293"/>
    </row>
    <row r="86" spans="2:11" ht="15" customHeight="1">
      <c r="B86" s="302"/>
      <c r="C86" s="282" t="s">
        <v>822</v>
      </c>
      <c r="D86" s="282"/>
      <c r="E86" s="282"/>
      <c r="F86" s="301" t="s">
        <v>807</v>
      </c>
      <c r="G86" s="300"/>
      <c r="H86" s="282" t="s">
        <v>823</v>
      </c>
      <c r="I86" s="282" t="s">
        <v>803</v>
      </c>
      <c r="J86" s="282">
        <v>20</v>
      </c>
      <c r="K86" s="293"/>
    </row>
    <row r="87" spans="2:11" ht="15" customHeight="1">
      <c r="B87" s="302"/>
      <c r="C87" s="282" t="s">
        <v>824</v>
      </c>
      <c r="D87" s="282"/>
      <c r="E87" s="282"/>
      <c r="F87" s="301" t="s">
        <v>807</v>
      </c>
      <c r="G87" s="300"/>
      <c r="H87" s="282" t="s">
        <v>825</v>
      </c>
      <c r="I87" s="282" t="s">
        <v>803</v>
      </c>
      <c r="J87" s="282">
        <v>20</v>
      </c>
      <c r="K87" s="293"/>
    </row>
    <row r="88" spans="2:11" ht="15" customHeight="1">
      <c r="B88" s="302"/>
      <c r="C88" s="282" t="s">
        <v>826</v>
      </c>
      <c r="D88" s="282"/>
      <c r="E88" s="282"/>
      <c r="F88" s="301" t="s">
        <v>807</v>
      </c>
      <c r="G88" s="300"/>
      <c r="H88" s="282" t="s">
        <v>827</v>
      </c>
      <c r="I88" s="282" t="s">
        <v>803</v>
      </c>
      <c r="J88" s="282">
        <v>50</v>
      </c>
      <c r="K88" s="293"/>
    </row>
    <row r="89" spans="2:11" ht="15" customHeight="1">
      <c r="B89" s="302"/>
      <c r="C89" s="282" t="s">
        <v>828</v>
      </c>
      <c r="D89" s="282"/>
      <c r="E89" s="282"/>
      <c r="F89" s="301" t="s">
        <v>807</v>
      </c>
      <c r="G89" s="300"/>
      <c r="H89" s="282" t="s">
        <v>828</v>
      </c>
      <c r="I89" s="282" t="s">
        <v>803</v>
      </c>
      <c r="J89" s="282">
        <v>50</v>
      </c>
      <c r="K89" s="293"/>
    </row>
    <row r="90" spans="2:11" ht="15" customHeight="1">
      <c r="B90" s="302"/>
      <c r="C90" s="282" t="s">
        <v>145</v>
      </c>
      <c r="D90" s="282"/>
      <c r="E90" s="282"/>
      <c r="F90" s="301" t="s">
        <v>807</v>
      </c>
      <c r="G90" s="300"/>
      <c r="H90" s="282" t="s">
        <v>829</v>
      </c>
      <c r="I90" s="282" t="s">
        <v>803</v>
      </c>
      <c r="J90" s="282">
        <v>255</v>
      </c>
      <c r="K90" s="293"/>
    </row>
    <row r="91" spans="2:11" ht="15" customHeight="1">
      <c r="B91" s="302"/>
      <c r="C91" s="282" t="s">
        <v>830</v>
      </c>
      <c r="D91" s="282"/>
      <c r="E91" s="282"/>
      <c r="F91" s="301" t="s">
        <v>801</v>
      </c>
      <c r="G91" s="300"/>
      <c r="H91" s="282" t="s">
        <v>831</v>
      </c>
      <c r="I91" s="282" t="s">
        <v>832</v>
      </c>
      <c r="J91" s="282"/>
      <c r="K91" s="293"/>
    </row>
    <row r="92" spans="2:11" ht="15" customHeight="1">
      <c r="B92" s="302"/>
      <c r="C92" s="282" t="s">
        <v>833</v>
      </c>
      <c r="D92" s="282"/>
      <c r="E92" s="282"/>
      <c r="F92" s="301" t="s">
        <v>801</v>
      </c>
      <c r="G92" s="300"/>
      <c r="H92" s="282" t="s">
        <v>834</v>
      </c>
      <c r="I92" s="282" t="s">
        <v>835</v>
      </c>
      <c r="J92" s="282"/>
      <c r="K92" s="293"/>
    </row>
    <row r="93" spans="2:11" ht="15" customHeight="1">
      <c r="B93" s="302"/>
      <c r="C93" s="282" t="s">
        <v>836</v>
      </c>
      <c r="D93" s="282"/>
      <c r="E93" s="282"/>
      <c r="F93" s="301" t="s">
        <v>801</v>
      </c>
      <c r="G93" s="300"/>
      <c r="H93" s="282" t="s">
        <v>836</v>
      </c>
      <c r="I93" s="282" t="s">
        <v>835</v>
      </c>
      <c r="J93" s="282"/>
      <c r="K93" s="293"/>
    </row>
    <row r="94" spans="2:11" ht="15" customHeight="1">
      <c r="B94" s="302"/>
      <c r="C94" s="282" t="s">
        <v>39</v>
      </c>
      <c r="D94" s="282"/>
      <c r="E94" s="282"/>
      <c r="F94" s="301" t="s">
        <v>801</v>
      </c>
      <c r="G94" s="300"/>
      <c r="H94" s="282" t="s">
        <v>837</v>
      </c>
      <c r="I94" s="282" t="s">
        <v>835</v>
      </c>
      <c r="J94" s="282"/>
      <c r="K94" s="293"/>
    </row>
    <row r="95" spans="2:11" ht="15" customHeight="1">
      <c r="B95" s="302"/>
      <c r="C95" s="282" t="s">
        <v>49</v>
      </c>
      <c r="D95" s="282"/>
      <c r="E95" s="282"/>
      <c r="F95" s="301" t="s">
        <v>801</v>
      </c>
      <c r="G95" s="300"/>
      <c r="H95" s="282" t="s">
        <v>838</v>
      </c>
      <c r="I95" s="282" t="s">
        <v>835</v>
      </c>
      <c r="J95" s="282"/>
      <c r="K95" s="293"/>
    </row>
    <row r="96" spans="2:11" ht="15" customHeight="1">
      <c r="B96" s="305"/>
      <c r="C96" s="306"/>
      <c r="D96" s="306"/>
      <c r="E96" s="306"/>
      <c r="F96" s="306"/>
      <c r="G96" s="306"/>
      <c r="H96" s="306"/>
      <c r="I96" s="306"/>
      <c r="J96" s="306"/>
      <c r="K96" s="307"/>
    </row>
    <row r="97" spans="2:11" ht="18.75" customHeight="1">
      <c r="B97" s="308"/>
      <c r="C97" s="309"/>
      <c r="D97" s="309"/>
      <c r="E97" s="309"/>
      <c r="F97" s="309"/>
      <c r="G97" s="309"/>
      <c r="H97" s="309"/>
      <c r="I97" s="309"/>
      <c r="J97" s="309"/>
      <c r="K97" s="308"/>
    </row>
    <row r="98" spans="2:11" ht="18.75" customHeight="1">
      <c r="B98" s="288"/>
      <c r="C98" s="288"/>
      <c r="D98" s="288"/>
      <c r="E98" s="288"/>
      <c r="F98" s="288"/>
      <c r="G98" s="288"/>
      <c r="H98" s="288"/>
      <c r="I98" s="288"/>
      <c r="J98" s="288"/>
      <c r="K98" s="288"/>
    </row>
    <row r="99" spans="2:11" ht="7.5" customHeight="1">
      <c r="B99" s="289"/>
      <c r="C99" s="290"/>
      <c r="D99" s="290"/>
      <c r="E99" s="290"/>
      <c r="F99" s="290"/>
      <c r="G99" s="290"/>
      <c r="H99" s="290"/>
      <c r="I99" s="290"/>
      <c r="J99" s="290"/>
      <c r="K99" s="291"/>
    </row>
    <row r="100" spans="2:11" ht="45" customHeight="1">
      <c r="B100" s="292"/>
      <c r="C100" s="393" t="s">
        <v>839</v>
      </c>
      <c r="D100" s="393"/>
      <c r="E100" s="393"/>
      <c r="F100" s="393"/>
      <c r="G100" s="393"/>
      <c r="H100" s="393"/>
      <c r="I100" s="393"/>
      <c r="J100" s="393"/>
      <c r="K100" s="293"/>
    </row>
    <row r="101" spans="2:11" ht="17.25" customHeight="1">
      <c r="B101" s="292"/>
      <c r="C101" s="294" t="s">
        <v>795</v>
      </c>
      <c r="D101" s="294"/>
      <c r="E101" s="294"/>
      <c r="F101" s="294" t="s">
        <v>796</v>
      </c>
      <c r="G101" s="295"/>
      <c r="H101" s="294" t="s">
        <v>140</v>
      </c>
      <c r="I101" s="294" t="s">
        <v>58</v>
      </c>
      <c r="J101" s="294" t="s">
        <v>797</v>
      </c>
      <c r="K101" s="293"/>
    </row>
    <row r="102" spans="2:11" ht="17.25" customHeight="1">
      <c r="B102" s="292"/>
      <c r="C102" s="296" t="s">
        <v>798</v>
      </c>
      <c r="D102" s="296"/>
      <c r="E102" s="296"/>
      <c r="F102" s="297" t="s">
        <v>799</v>
      </c>
      <c r="G102" s="298"/>
      <c r="H102" s="296"/>
      <c r="I102" s="296"/>
      <c r="J102" s="296" t="s">
        <v>800</v>
      </c>
      <c r="K102" s="293"/>
    </row>
    <row r="103" spans="2:11" ht="5.25" customHeight="1">
      <c r="B103" s="292"/>
      <c r="C103" s="294"/>
      <c r="D103" s="294"/>
      <c r="E103" s="294"/>
      <c r="F103" s="294"/>
      <c r="G103" s="310"/>
      <c r="H103" s="294"/>
      <c r="I103" s="294"/>
      <c r="J103" s="294"/>
      <c r="K103" s="293"/>
    </row>
    <row r="104" spans="2:11" ht="15" customHeight="1">
      <c r="B104" s="292"/>
      <c r="C104" s="282" t="s">
        <v>54</v>
      </c>
      <c r="D104" s="299"/>
      <c r="E104" s="299"/>
      <c r="F104" s="301" t="s">
        <v>801</v>
      </c>
      <c r="G104" s="310"/>
      <c r="H104" s="282" t="s">
        <v>840</v>
      </c>
      <c r="I104" s="282" t="s">
        <v>803</v>
      </c>
      <c r="J104" s="282">
        <v>20</v>
      </c>
      <c r="K104" s="293"/>
    </row>
    <row r="105" spans="2:11" ht="15" customHeight="1">
      <c r="B105" s="292"/>
      <c r="C105" s="282" t="s">
        <v>804</v>
      </c>
      <c r="D105" s="282"/>
      <c r="E105" s="282"/>
      <c r="F105" s="301" t="s">
        <v>801</v>
      </c>
      <c r="G105" s="282"/>
      <c r="H105" s="282" t="s">
        <v>840</v>
      </c>
      <c r="I105" s="282" t="s">
        <v>803</v>
      </c>
      <c r="J105" s="282">
        <v>120</v>
      </c>
      <c r="K105" s="293"/>
    </row>
    <row r="106" spans="2:11" ht="15" customHeight="1">
      <c r="B106" s="302"/>
      <c r="C106" s="282" t="s">
        <v>806</v>
      </c>
      <c r="D106" s="282"/>
      <c r="E106" s="282"/>
      <c r="F106" s="301" t="s">
        <v>807</v>
      </c>
      <c r="G106" s="282"/>
      <c r="H106" s="282" t="s">
        <v>840</v>
      </c>
      <c r="I106" s="282" t="s">
        <v>803</v>
      </c>
      <c r="J106" s="282">
        <v>50</v>
      </c>
      <c r="K106" s="293"/>
    </row>
    <row r="107" spans="2:11" ht="15" customHeight="1">
      <c r="B107" s="302"/>
      <c r="C107" s="282" t="s">
        <v>809</v>
      </c>
      <c r="D107" s="282"/>
      <c r="E107" s="282"/>
      <c r="F107" s="301" t="s">
        <v>801</v>
      </c>
      <c r="G107" s="282"/>
      <c r="H107" s="282" t="s">
        <v>840</v>
      </c>
      <c r="I107" s="282" t="s">
        <v>811</v>
      </c>
      <c r="J107" s="282"/>
      <c r="K107" s="293"/>
    </row>
    <row r="108" spans="2:11" ht="15" customHeight="1">
      <c r="B108" s="302"/>
      <c r="C108" s="282" t="s">
        <v>820</v>
      </c>
      <c r="D108" s="282"/>
      <c r="E108" s="282"/>
      <c r="F108" s="301" t="s">
        <v>807</v>
      </c>
      <c r="G108" s="282"/>
      <c r="H108" s="282" t="s">
        <v>840</v>
      </c>
      <c r="I108" s="282" t="s">
        <v>803</v>
      </c>
      <c r="J108" s="282">
        <v>50</v>
      </c>
      <c r="K108" s="293"/>
    </row>
    <row r="109" spans="2:11" ht="15" customHeight="1">
      <c r="B109" s="302"/>
      <c r="C109" s="282" t="s">
        <v>828</v>
      </c>
      <c r="D109" s="282"/>
      <c r="E109" s="282"/>
      <c r="F109" s="301" t="s">
        <v>807</v>
      </c>
      <c r="G109" s="282"/>
      <c r="H109" s="282" t="s">
        <v>840</v>
      </c>
      <c r="I109" s="282" t="s">
        <v>803</v>
      </c>
      <c r="J109" s="282">
        <v>50</v>
      </c>
      <c r="K109" s="293"/>
    </row>
    <row r="110" spans="2:11" ht="15" customHeight="1">
      <c r="B110" s="302"/>
      <c r="C110" s="282" t="s">
        <v>826</v>
      </c>
      <c r="D110" s="282"/>
      <c r="E110" s="282"/>
      <c r="F110" s="301" t="s">
        <v>807</v>
      </c>
      <c r="G110" s="282"/>
      <c r="H110" s="282" t="s">
        <v>840</v>
      </c>
      <c r="I110" s="282" t="s">
        <v>803</v>
      </c>
      <c r="J110" s="282">
        <v>50</v>
      </c>
      <c r="K110" s="293"/>
    </row>
    <row r="111" spans="2:11" ht="15" customHeight="1">
      <c r="B111" s="302"/>
      <c r="C111" s="282" t="s">
        <v>54</v>
      </c>
      <c r="D111" s="282"/>
      <c r="E111" s="282"/>
      <c r="F111" s="301" t="s">
        <v>801</v>
      </c>
      <c r="G111" s="282"/>
      <c r="H111" s="282" t="s">
        <v>841</v>
      </c>
      <c r="I111" s="282" t="s">
        <v>803</v>
      </c>
      <c r="J111" s="282">
        <v>20</v>
      </c>
      <c r="K111" s="293"/>
    </row>
    <row r="112" spans="2:11" ht="15" customHeight="1">
      <c r="B112" s="302"/>
      <c r="C112" s="282" t="s">
        <v>842</v>
      </c>
      <c r="D112" s="282"/>
      <c r="E112" s="282"/>
      <c r="F112" s="301" t="s">
        <v>801</v>
      </c>
      <c r="G112" s="282"/>
      <c r="H112" s="282" t="s">
        <v>843</v>
      </c>
      <c r="I112" s="282" t="s">
        <v>803</v>
      </c>
      <c r="J112" s="282">
        <v>120</v>
      </c>
      <c r="K112" s="293"/>
    </row>
    <row r="113" spans="2:11" ht="15" customHeight="1">
      <c r="B113" s="302"/>
      <c r="C113" s="282" t="s">
        <v>39</v>
      </c>
      <c r="D113" s="282"/>
      <c r="E113" s="282"/>
      <c r="F113" s="301" t="s">
        <v>801</v>
      </c>
      <c r="G113" s="282"/>
      <c r="H113" s="282" t="s">
        <v>844</v>
      </c>
      <c r="I113" s="282" t="s">
        <v>835</v>
      </c>
      <c r="J113" s="282"/>
      <c r="K113" s="293"/>
    </row>
    <row r="114" spans="2:11" ht="15" customHeight="1">
      <c r="B114" s="302"/>
      <c r="C114" s="282" t="s">
        <v>49</v>
      </c>
      <c r="D114" s="282"/>
      <c r="E114" s="282"/>
      <c r="F114" s="301" t="s">
        <v>801</v>
      </c>
      <c r="G114" s="282"/>
      <c r="H114" s="282" t="s">
        <v>845</v>
      </c>
      <c r="I114" s="282" t="s">
        <v>835</v>
      </c>
      <c r="J114" s="282"/>
      <c r="K114" s="293"/>
    </row>
    <row r="115" spans="2:11" ht="15" customHeight="1">
      <c r="B115" s="302"/>
      <c r="C115" s="282" t="s">
        <v>58</v>
      </c>
      <c r="D115" s="282"/>
      <c r="E115" s="282"/>
      <c r="F115" s="301" t="s">
        <v>801</v>
      </c>
      <c r="G115" s="282"/>
      <c r="H115" s="282" t="s">
        <v>846</v>
      </c>
      <c r="I115" s="282" t="s">
        <v>847</v>
      </c>
      <c r="J115" s="282"/>
      <c r="K115" s="293"/>
    </row>
    <row r="116" spans="2:11" ht="15" customHeight="1">
      <c r="B116" s="305"/>
      <c r="C116" s="311"/>
      <c r="D116" s="311"/>
      <c r="E116" s="311"/>
      <c r="F116" s="311"/>
      <c r="G116" s="311"/>
      <c r="H116" s="311"/>
      <c r="I116" s="311"/>
      <c r="J116" s="311"/>
      <c r="K116" s="307"/>
    </row>
    <row r="117" spans="2:11" ht="18.75" customHeight="1">
      <c r="B117" s="312"/>
      <c r="C117" s="278"/>
      <c r="D117" s="278"/>
      <c r="E117" s="278"/>
      <c r="F117" s="313"/>
      <c r="G117" s="278"/>
      <c r="H117" s="278"/>
      <c r="I117" s="278"/>
      <c r="J117" s="278"/>
      <c r="K117" s="312"/>
    </row>
    <row r="118" spans="2:11" ht="18.75" customHeight="1">
      <c r="B118" s="288"/>
      <c r="C118" s="288"/>
      <c r="D118" s="288"/>
      <c r="E118" s="288"/>
      <c r="F118" s="288"/>
      <c r="G118" s="288"/>
      <c r="H118" s="288"/>
      <c r="I118" s="288"/>
      <c r="J118" s="288"/>
      <c r="K118" s="288"/>
    </row>
    <row r="119" spans="2:11" ht="7.5" customHeight="1">
      <c r="B119" s="314"/>
      <c r="C119" s="315"/>
      <c r="D119" s="315"/>
      <c r="E119" s="315"/>
      <c r="F119" s="315"/>
      <c r="G119" s="315"/>
      <c r="H119" s="315"/>
      <c r="I119" s="315"/>
      <c r="J119" s="315"/>
      <c r="K119" s="316"/>
    </row>
    <row r="120" spans="2:11" ht="45" customHeight="1">
      <c r="B120" s="317"/>
      <c r="C120" s="392" t="s">
        <v>848</v>
      </c>
      <c r="D120" s="392"/>
      <c r="E120" s="392"/>
      <c r="F120" s="392"/>
      <c r="G120" s="392"/>
      <c r="H120" s="392"/>
      <c r="I120" s="392"/>
      <c r="J120" s="392"/>
      <c r="K120" s="318"/>
    </row>
    <row r="121" spans="2:11" ht="17.25" customHeight="1">
      <c r="B121" s="319"/>
      <c r="C121" s="294" t="s">
        <v>795</v>
      </c>
      <c r="D121" s="294"/>
      <c r="E121" s="294"/>
      <c r="F121" s="294" t="s">
        <v>796</v>
      </c>
      <c r="G121" s="295"/>
      <c r="H121" s="294" t="s">
        <v>140</v>
      </c>
      <c r="I121" s="294" t="s">
        <v>58</v>
      </c>
      <c r="J121" s="294" t="s">
        <v>797</v>
      </c>
      <c r="K121" s="320"/>
    </row>
    <row r="122" spans="2:11" ht="17.25" customHeight="1">
      <c r="B122" s="319"/>
      <c r="C122" s="296" t="s">
        <v>798</v>
      </c>
      <c r="D122" s="296"/>
      <c r="E122" s="296"/>
      <c r="F122" s="297" t="s">
        <v>799</v>
      </c>
      <c r="G122" s="298"/>
      <c r="H122" s="296"/>
      <c r="I122" s="296"/>
      <c r="J122" s="296" t="s">
        <v>800</v>
      </c>
      <c r="K122" s="320"/>
    </row>
    <row r="123" spans="2:11" ht="5.25" customHeight="1">
      <c r="B123" s="321"/>
      <c r="C123" s="299"/>
      <c r="D123" s="299"/>
      <c r="E123" s="299"/>
      <c r="F123" s="299"/>
      <c r="G123" s="282"/>
      <c r="H123" s="299"/>
      <c r="I123" s="299"/>
      <c r="J123" s="299"/>
      <c r="K123" s="322"/>
    </row>
    <row r="124" spans="2:11" ht="15" customHeight="1">
      <c r="B124" s="321"/>
      <c r="C124" s="282" t="s">
        <v>804</v>
      </c>
      <c r="D124" s="299"/>
      <c r="E124" s="299"/>
      <c r="F124" s="301" t="s">
        <v>801</v>
      </c>
      <c r="G124" s="282"/>
      <c r="H124" s="282" t="s">
        <v>840</v>
      </c>
      <c r="I124" s="282" t="s">
        <v>803</v>
      </c>
      <c r="J124" s="282">
        <v>120</v>
      </c>
      <c r="K124" s="323"/>
    </row>
    <row r="125" spans="2:11" ht="15" customHeight="1">
      <c r="B125" s="321"/>
      <c r="C125" s="282" t="s">
        <v>849</v>
      </c>
      <c r="D125" s="282"/>
      <c r="E125" s="282"/>
      <c r="F125" s="301" t="s">
        <v>801</v>
      </c>
      <c r="G125" s="282"/>
      <c r="H125" s="282" t="s">
        <v>850</v>
      </c>
      <c r="I125" s="282" t="s">
        <v>803</v>
      </c>
      <c r="J125" s="282" t="s">
        <v>851</v>
      </c>
      <c r="K125" s="323"/>
    </row>
    <row r="126" spans="2:11" ht="15" customHeight="1">
      <c r="B126" s="321"/>
      <c r="C126" s="282" t="s">
        <v>750</v>
      </c>
      <c r="D126" s="282"/>
      <c r="E126" s="282"/>
      <c r="F126" s="301" t="s">
        <v>801</v>
      </c>
      <c r="G126" s="282"/>
      <c r="H126" s="282" t="s">
        <v>852</v>
      </c>
      <c r="I126" s="282" t="s">
        <v>803</v>
      </c>
      <c r="J126" s="282" t="s">
        <v>851</v>
      </c>
      <c r="K126" s="323"/>
    </row>
    <row r="127" spans="2:11" ht="15" customHeight="1">
      <c r="B127" s="321"/>
      <c r="C127" s="282" t="s">
        <v>812</v>
      </c>
      <c r="D127" s="282"/>
      <c r="E127" s="282"/>
      <c r="F127" s="301" t="s">
        <v>807</v>
      </c>
      <c r="G127" s="282"/>
      <c r="H127" s="282" t="s">
        <v>813</v>
      </c>
      <c r="I127" s="282" t="s">
        <v>803</v>
      </c>
      <c r="J127" s="282">
        <v>15</v>
      </c>
      <c r="K127" s="323"/>
    </row>
    <row r="128" spans="2:11" ht="15" customHeight="1">
      <c r="B128" s="321"/>
      <c r="C128" s="303" t="s">
        <v>814</v>
      </c>
      <c r="D128" s="303"/>
      <c r="E128" s="303"/>
      <c r="F128" s="304" t="s">
        <v>807</v>
      </c>
      <c r="G128" s="303"/>
      <c r="H128" s="303" t="s">
        <v>815</v>
      </c>
      <c r="I128" s="303" t="s">
        <v>803</v>
      </c>
      <c r="J128" s="303">
        <v>15</v>
      </c>
      <c r="K128" s="323"/>
    </row>
    <row r="129" spans="2:11" ht="15" customHeight="1">
      <c r="B129" s="321"/>
      <c r="C129" s="303" t="s">
        <v>816</v>
      </c>
      <c r="D129" s="303"/>
      <c r="E129" s="303"/>
      <c r="F129" s="304" t="s">
        <v>807</v>
      </c>
      <c r="G129" s="303"/>
      <c r="H129" s="303" t="s">
        <v>817</v>
      </c>
      <c r="I129" s="303" t="s">
        <v>803</v>
      </c>
      <c r="J129" s="303">
        <v>20</v>
      </c>
      <c r="K129" s="323"/>
    </row>
    <row r="130" spans="2:11" ht="15" customHeight="1">
      <c r="B130" s="321"/>
      <c r="C130" s="303" t="s">
        <v>818</v>
      </c>
      <c r="D130" s="303"/>
      <c r="E130" s="303"/>
      <c r="F130" s="304" t="s">
        <v>807</v>
      </c>
      <c r="G130" s="303"/>
      <c r="H130" s="303" t="s">
        <v>819</v>
      </c>
      <c r="I130" s="303" t="s">
        <v>803</v>
      </c>
      <c r="J130" s="303">
        <v>20</v>
      </c>
      <c r="K130" s="323"/>
    </row>
    <row r="131" spans="2:11" ht="15" customHeight="1">
      <c r="B131" s="321"/>
      <c r="C131" s="282" t="s">
        <v>806</v>
      </c>
      <c r="D131" s="282"/>
      <c r="E131" s="282"/>
      <c r="F131" s="301" t="s">
        <v>807</v>
      </c>
      <c r="G131" s="282"/>
      <c r="H131" s="282" t="s">
        <v>840</v>
      </c>
      <c r="I131" s="282" t="s">
        <v>803</v>
      </c>
      <c r="J131" s="282">
        <v>50</v>
      </c>
      <c r="K131" s="323"/>
    </row>
    <row r="132" spans="2:11" ht="15" customHeight="1">
      <c r="B132" s="321"/>
      <c r="C132" s="282" t="s">
        <v>820</v>
      </c>
      <c r="D132" s="282"/>
      <c r="E132" s="282"/>
      <c r="F132" s="301" t="s">
        <v>807</v>
      </c>
      <c r="G132" s="282"/>
      <c r="H132" s="282" t="s">
        <v>840</v>
      </c>
      <c r="I132" s="282" t="s">
        <v>803</v>
      </c>
      <c r="J132" s="282">
        <v>50</v>
      </c>
      <c r="K132" s="323"/>
    </row>
    <row r="133" spans="2:11" ht="15" customHeight="1">
      <c r="B133" s="321"/>
      <c r="C133" s="282" t="s">
        <v>826</v>
      </c>
      <c r="D133" s="282"/>
      <c r="E133" s="282"/>
      <c r="F133" s="301" t="s">
        <v>807</v>
      </c>
      <c r="G133" s="282"/>
      <c r="H133" s="282" t="s">
        <v>840</v>
      </c>
      <c r="I133" s="282" t="s">
        <v>803</v>
      </c>
      <c r="J133" s="282">
        <v>50</v>
      </c>
      <c r="K133" s="323"/>
    </row>
    <row r="134" spans="2:11" ht="15" customHeight="1">
      <c r="B134" s="321"/>
      <c r="C134" s="282" t="s">
        <v>828</v>
      </c>
      <c r="D134" s="282"/>
      <c r="E134" s="282"/>
      <c r="F134" s="301" t="s">
        <v>807</v>
      </c>
      <c r="G134" s="282"/>
      <c r="H134" s="282" t="s">
        <v>840</v>
      </c>
      <c r="I134" s="282" t="s">
        <v>803</v>
      </c>
      <c r="J134" s="282">
        <v>50</v>
      </c>
      <c r="K134" s="323"/>
    </row>
    <row r="135" spans="2:11" ht="15" customHeight="1">
      <c r="B135" s="321"/>
      <c r="C135" s="282" t="s">
        <v>145</v>
      </c>
      <c r="D135" s="282"/>
      <c r="E135" s="282"/>
      <c r="F135" s="301" t="s">
        <v>807</v>
      </c>
      <c r="G135" s="282"/>
      <c r="H135" s="282" t="s">
        <v>853</v>
      </c>
      <c r="I135" s="282" t="s">
        <v>803</v>
      </c>
      <c r="J135" s="282">
        <v>255</v>
      </c>
      <c r="K135" s="323"/>
    </row>
    <row r="136" spans="2:11" ht="15" customHeight="1">
      <c r="B136" s="321"/>
      <c r="C136" s="282" t="s">
        <v>830</v>
      </c>
      <c r="D136" s="282"/>
      <c r="E136" s="282"/>
      <c r="F136" s="301" t="s">
        <v>801</v>
      </c>
      <c r="G136" s="282"/>
      <c r="H136" s="282" t="s">
        <v>854</v>
      </c>
      <c r="I136" s="282" t="s">
        <v>832</v>
      </c>
      <c r="J136" s="282"/>
      <c r="K136" s="323"/>
    </row>
    <row r="137" spans="2:11" ht="15" customHeight="1">
      <c r="B137" s="321"/>
      <c r="C137" s="282" t="s">
        <v>833</v>
      </c>
      <c r="D137" s="282"/>
      <c r="E137" s="282"/>
      <c r="F137" s="301" t="s">
        <v>801</v>
      </c>
      <c r="G137" s="282"/>
      <c r="H137" s="282" t="s">
        <v>855</v>
      </c>
      <c r="I137" s="282" t="s">
        <v>835</v>
      </c>
      <c r="J137" s="282"/>
      <c r="K137" s="323"/>
    </row>
    <row r="138" spans="2:11" ht="15" customHeight="1">
      <c r="B138" s="321"/>
      <c r="C138" s="282" t="s">
        <v>836</v>
      </c>
      <c r="D138" s="282"/>
      <c r="E138" s="282"/>
      <c r="F138" s="301" t="s">
        <v>801</v>
      </c>
      <c r="G138" s="282"/>
      <c r="H138" s="282" t="s">
        <v>836</v>
      </c>
      <c r="I138" s="282" t="s">
        <v>835</v>
      </c>
      <c r="J138" s="282"/>
      <c r="K138" s="323"/>
    </row>
    <row r="139" spans="2:11" ht="15" customHeight="1">
      <c r="B139" s="321"/>
      <c r="C139" s="282" t="s">
        <v>39</v>
      </c>
      <c r="D139" s="282"/>
      <c r="E139" s="282"/>
      <c r="F139" s="301" t="s">
        <v>801</v>
      </c>
      <c r="G139" s="282"/>
      <c r="H139" s="282" t="s">
        <v>856</v>
      </c>
      <c r="I139" s="282" t="s">
        <v>835</v>
      </c>
      <c r="J139" s="282"/>
      <c r="K139" s="323"/>
    </row>
    <row r="140" spans="2:11" ht="15" customHeight="1">
      <c r="B140" s="321"/>
      <c r="C140" s="282" t="s">
        <v>857</v>
      </c>
      <c r="D140" s="282"/>
      <c r="E140" s="282"/>
      <c r="F140" s="301" t="s">
        <v>801</v>
      </c>
      <c r="G140" s="282"/>
      <c r="H140" s="282" t="s">
        <v>858</v>
      </c>
      <c r="I140" s="282" t="s">
        <v>835</v>
      </c>
      <c r="J140" s="282"/>
      <c r="K140" s="323"/>
    </row>
    <row r="141" spans="2:11" ht="15" customHeight="1">
      <c r="B141" s="324"/>
      <c r="C141" s="325"/>
      <c r="D141" s="325"/>
      <c r="E141" s="325"/>
      <c r="F141" s="325"/>
      <c r="G141" s="325"/>
      <c r="H141" s="325"/>
      <c r="I141" s="325"/>
      <c r="J141" s="325"/>
      <c r="K141" s="326"/>
    </row>
    <row r="142" spans="2:11" ht="18.75" customHeight="1">
      <c r="B142" s="278"/>
      <c r="C142" s="278"/>
      <c r="D142" s="278"/>
      <c r="E142" s="278"/>
      <c r="F142" s="313"/>
      <c r="G142" s="278"/>
      <c r="H142" s="278"/>
      <c r="I142" s="278"/>
      <c r="J142" s="278"/>
      <c r="K142" s="278"/>
    </row>
    <row r="143" spans="2:11" ht="18.75" customHeight="1">
      <c r="B143" s="288"/>
      <c r="C143" s="288"/>
      <c r="D143" s="288"/>
      <c r="E143" s="288"/>
      <c r="F143" s="288"/>
      <c r="G143" s="288"/>
      <c r="H143" s="288"/>
      <c r="I143" s="288"/>
      <c r="J143" s="288"/>
      <c r="K143" s="288"/>
    </row>
    <row r="144" spans="2:11" ht="7.5" customHeight="1">
      <c r="B144" s="289"/>
      <c r="C144" s="290"/>
      <c r="D144" s="290"/>
      <c r="E144" s="290"/>
      <c r="F144" s="290"/>
      <c r="G144" s="290"/>
      <c r="H144" s="290"/>
      <c r="I144" s="290"/>
      <c r="J144" s="290"/>
      <c r="K144" s="291"/>
    </row>
    <row r="145" spans="2:11" ht="45" customHeight="1">
      <c r="B145" s="292"/>
      <c r="C145" s="393" t="s">
        <v>859</v>
      </c>
      <c r="D145" s="393"/>
      <c r="E145" s="393"/>
      <c r="F145" s="393"/>
      <c r="G145" s="393"/>
      <c r="H145" s="393"/>
      <c r="I145" s="393"/>
      <c r="J145" s="393"/>
      <c r="K145" s="293"/>
    </row>
    <row r="146" spans="2:11" ht="17.25" customHeight="1">
      <c r="B146" s="292"/>
      <c r="C146" s="294" t="s">
        <v>795</v>
      </c>
      <c r="D146" s="294"/>
      <c r="E146" s="294"/>
      <c r="F146" s="294" t="s">
        <v>796</v>
      </c>
      <c r="G146" s="295"/>
      <c r="H146" s="294" t="s">
        <v>140</v>
      </c>
      <c r="I146" s="294" t="s">
        <v>58</v>
      </c>
      <c r="J146" s="294" t="s">
        <v>797</v>
      </c>
      <c r="K146" s="293"/>
    </row>
    <row r="147" spans="2:11" ht="17.25" customHeight="1">
      <c r="B147" s="292"/>
      <c r="C147" s="296" t="s">
        <v>798</v>
      </c>
      <c r="D147" s="296"/>
      <c r="E147" s="296"/>
      <c r="F147" s="297" t="s">
        <v>799</v>
      </c>
      <c r="G147" s="298"/>
      <c r="H147" s="296"/>
      <c r="I147" s="296"/>
      <c r="J147" s="296" t="s">
        <v>800</v>
      </c>
      <c r="K147" s="293"/>
    </row>
    <row r="148" spans="2:11" ht="5.25" customHeight="1">
      <c r="B148" s="302"/>
      <c r="C148" s="299"/>
      <c r="D148" s="299"/>
      <c r="E148" s="299"/>
      <c r="F148" s="299"/>
      <c r="G148" s="300"/>
      <c r="H148" s="299"/>
      <c r="I148" s="299"/>
      <c r="J148" s="299"/>
      <c r="K148" s="323"/>
    </row>
    <row r="149" spans="2:11" ht="15" customHeight="1">
      <c r="B149" s="302"/>
      <c r="C149" s="327" t="s">
        <v>804</v>
      </c>
      <c r="D149" s="282"/>
      <c r="E149" s="282"/>
      <c r="F149" s="328" t="s">
        <v>801</v>
      </c>
      <c r="G149" s="282"/>
      <c r="H149" s="327" t="s">
        <v>840</v>
      </c>
      <c r="I149" s="327" t="s">
        <v>803</v>
      </c>
      <c r="J149" s="327">
        <v>120</v>
      </c>
      <c r="K149" s="323"/>
    </row>
    <row r="150" spans="2:11" ht="15" customHeight="1">
      <c r="B150" s="302"/>
      <c r="C150" s="327" t="s">
        <v>849</v>
      </c>
      <c r="D150" s="282"/>
      <c r="E150" s="282"/>
      <c r="F150" s="328" t="s">
        <v>801</v>
      </c>
      <c r="G150" s="282"/>
      <c r="H150" s="327" t="s">
        <v>860</v>
      </c>
      <c r="I150" s="327" t="s">
        <v>803</v>
      </c>
      <c r="J150" s="327" t="s">
        <v>851</v>
      </c>
      <c r="K150" s="323"/>
    </row>
    <row r="151" spans="2:11" ht="15" customHeight="1">
      <c r="B151" s="302"/>
      <c r="C151" s="327" t="s">
        <v>750</v>
      </c>
      <c r="D151" s="282"/>
      <c r="E151" s="282"/>
      <c r="F151" s="328" t="s">
        <v>801</v>
      </c>
      <c r="G151" s="282"/>
      <c r="H151" s="327" t="s">
        <v>861</v>
      </c>
      <c r="I151" s="327" t="s">
        <v>803</v>
      </c>
      <c r="J151" s="327" t="s">
        <v>851</v>
      </c>
      <c r="K151" s="323"/>
    </row>
    <row r="152" spans="2:11" ht="15" customHeight="1">
      <c r="B152" s="302"/>
      <c r="C152" s="327" t="s">
        <v>806</v>
      </c>
      <c r="D152" s="282"/>
      <c r="E152" s="282"/>
      <c r="F152" s="328" t="s">
        <v>807</v>
      </c>
      <c r="G152" s="282"/>
      <c r="H152" s="327" t="s">
        <v>840</v>
      </c>
      <c r="I152" s="327" t="s">
        <v>803</v>
      </c>
      <c r="J152" s="327">
        <v>50</v>
      </c>
      <c r="K152" s="323"/>
    </row>
    <row r="153" spans="2:11" ht="15" customHeight="1">
      <c r="B153" s="302"/>
      <c r="C153" s="327" t="s">
        <v>809</v>
      </c>
      <c r="D153" s="282"/>
      <c r="E153" s="282"/>
      <c r="F153" s="328" t="s">
        <v>801</v>
      </c>
      <c r="G153" s="282"/>
      <c r="H153" s="327" t="s">
        <v>840</v>
      </c>
      <c r="I153" s="327" t="s">
        <v>811</v>
      </c>
      <c r="J153" s="327"/>
      <c r="K153" s="323"/>
    </row>
    <row r="154" spans="2:11" ht="15" customHeight="1">
      <c r="B154" s="302"/>
      <c r="C154" s="327" t="s">
        <v>820</v>
      </c>
      <c r="D154" s="282"/>
      <c r="E154" s="282"/>
      <c r="F154" s="328" t="s">
        <v>807</v>
      </c>
      <c r="G154" s="282"/>
      <c r="H154" s="327" t="s">
        <v>840</v>
      </c>
      <c r="I154" s="327" t="s">
        <v>803</v>
      </c>
      <c r="J154" s="327">
        <v>50</v>
      </c>
      <c r="K154" s="323"/>
    </row>
    <row r="155" spans="2:11" ht="15" customHeight="1">
      <c r="B155" s="302"/>
      <c r="C155" s="327" t="s">
        <v>828</v>
      </c>
      <c r="D155" s="282"/>
      <c r="E155" s="282"/>
      <c r="F155" s="328" t="s">
        <v>807</v>
      </c>
      <c r="G155" s="282"/>
      <c r="H155" s="327" t="s">
        <v>840</v>
      </c>
      <c r="I155" s="327" t="s">
        <v>803</v>
      </c>
      <c r="J155" s="327">
        <v>50</v>
      </c>
      <c r="K155" s="323"/>
    </row>
    <row r="156" spans="2:11" ht="15" customHeight="1">
      <c r="B156" s="302"/>
      <c r="C156" s="327" t="s">
        <v>826</v>
      </c>
      <c r="D156" s="282"/>
      <c r="E156" s="282"/>
      <c r="F156" s="328" t="s">
        <v>807</v>
      </c>
      <c r="G156" s="282"/>
      <c r="H156" s="327" t="s">
        <v>840</v>
      </c>
      <c r="I156" s="327" t="s">
        <v>803</v>
      </c>
      <c r="J156" s="327">
        <v>50</v>
      </c>
      <c r="K156" s="323"/>
    </row>
    <row r="157" spans="2:11" ht="15" customHeight="1">
      <c r="B157" s="302"/>
      <c r="C157" s="327" t="s">
        <v>123</v>
      </c>
      <c r="D157" s="282"/>
      <c r="E157" s="282"/>
      <c r="F157" s="328" t="s">
        <v>801</v>
      </c>
      <c r="G157" s="282"/>
      <c r="H157" s="327" t="s">
        <v>862</v>
      </c>
      <c r="I157" s="327" t="s">
        <v>803</v>
      </c>
      <c r="J157" s="327" t="s">
        <v>863</v>
      </c>
      <c r="K157" s="323"/>
    </row>
    <row r="158" spans="2:11" ht="15" customHeight="1">
      <c r="B158" s="302"/>
      <c r="C158" s="327" t="s">
        <v>864</v>
      </c>
      <c r="D158" s="282"/>
      <c r="E158" s="282"/>
      <c r="F158" s="328" t="s">
        <v>801</v>
      </c>
      <c r="G158" s="282"/>
      <c r="H158" s="327" t="s">
        <v>865</v>
      </c>
      <c r="I158" s="327" t="s">
        <v>835</v>
      </c>
      <c r="J158" s="327"/>
      <c r="K158" s="323"/>
    </row>
    <row r="159" spans="2:11" ht="15" customHeight="1">
      <c r="B159" s="329"/>
      <c r="C159" s="311"/>
      <c r="D159" s="311"/>
      <c r="E159" s="311"/>
      <c r="F159" s="311"/>
      <c r="G159" s="311"/>
      <c r="H159" s="311"/>
      <c r="I159" s="311"/>
      <c r="J159" s="311"/>
      <c r="K159" s="330"/>
    </row>
    <row r="160" spans="2:11" ht="18.75" customHeight="1">
      <c r="B160" s="278"/>
      <c r="C160" s="282"/>
      <c r="D160" s="282"/>
      <c r="E160" s="282"/>
      <c r="F160" s="301"/>
      <c r="G160" s="282"/>
      <c r="H160" s="282"/>
      <c r="I160" s="282"/>
      <c r="J160" s="282"/>
      <c r="K160" s="278"/>
    </row>
    <row r="161" spans="2:11" ht="18.75" customHeight="1">
      <c r="B161" s="288"/>
      <c r="C161" s="288"/>
      <c r="D161" s="288"/>
      <c r="E161" s="288"/>
      <c r="F161" s="288"/>
      <c r="G161" s="288"/>
      <c r="H161" s="288"/>
      <c r="I161" s="288"/>
      <c r="J161" s="288"/>
      <c r="K161" s="288"/>
    </row>
    <row r="162" spans="2:11" ht="7.5" customHeight="1">
      <c r="B162" s="270"/>
      <c r="C162" s="271"/>
      <c r="D162" s="271"/>
      <c r="E162" s="271"/>
      <c r="F162" s="271"/>
      <c r="G162" s="271"/>
      <c r="H162" s="271"/>
      <c r="I162" s="271"/>
      <c r="J162" s="271"/>
      <c r="K162" s="272"/>
    </row>
    <row r="163" spans="2:11" ht="45" customHeight="1">
      <c r="B163" s="273"/>
      <c r="C163" s="392" t="s">
        <v>866</v>
      </c>
      <c r="D163" s="392"/>
      <c r="E163" s="392"/>
      <c r="F163" s="392"/>
      <c r="G163" s="392"/>
      <c r="H163" s="392"/>
      <c r="I163" s="392"/>
      <c r="J163" s="392"/>
      <c r="K163" s="274"/>
    </row>
    <row r="164" spans="2:11" ht="17.25" customHeight="1">
      <c r="B164" s="273"/>
      <c r="C164" s="294" t="s">
        <v>795</v>
      </c>
      <c r="D164" s="294"/>
      <c r="E164" s="294"/>
      <c r="F164" s="294" t="s">
        <v>796</v>
      </c>
      <c r="G164" s="331"/>
      <c r="H164" s="332" t="s">
        <v>140</v>
      </c>
      <c r="I164" s="332" t="s">
        <v>58</v>
      </c>
      <c r="J164" s="294" t="s">
        <v>797</v>
      </c>
      <c r="K164" s="274"/>
    </row>
    <row r="165" spans="2:11" ht="17.25" customHeight="1">
      <c r="B165" s="275"/>
      <c r="C165" s="296" t="s">
        <v>798</v>
      </c>
      <c r="D165" s="296"/>
      <c r="E165" s="296"/>
      <c r="F165" s="297" t="s">
        <v>799</v>
      </c>
      <c r="G165" s="333"/>
      <c r="H165" s="334"/>
      <c r="I165" s="334"/>
      <c r="J165" s="296" t="s">
        <v>800</v>
      </c>
      <c r="K165" s="276"/>
    </row>
    <row r="166" spans="2:11" ht="5.25" customHeight="1">
      <c r="B166" s="302"/>
      <c r="C166" s="299"/>
      <c r="D166" s="299"/>
      <c r="E166" s="299"/>
      <c r="F166" s="299"/>
      <c r="G166" s="300"/>
      <c r="H166" s="299"/>
      <c r="I166" s="299"/>
      <c r="J166" s="299"/>
      <c r="K166" s="323"/>
    </row>
    <row r="167" spans="2:11" ht="15" customHeight="1">
      <c r="B167" s="302"/>
      <c r="C167" s="282" t="s">
        <v>804</v>
      </c>
      <c r="D167" s="282"/>
      <c r="E167" s="282"/>
      <c r="F167" s="301" t="s">
        <v>801</v>
      </c>
      <c r="G167" s="282"/>
      <c r="H167" s="282" t="s">
        <v>840</v>
      </c>
      <c r="I167" s="282" t="s">
        <v>803</v>
      </c>
      <c r="J167" s="282">
        <v>120</v>
      </c>
      <c r="K167" s="323"/>
    </row>
    <row r="168" spans="2:11" ht="15" customHeight="1">
      <c r="B168" s="302"/>
      <c r="C168" s="282" t="s">
        <v>849</v>
      </c>
      <c r="D168" s="282"/>
      <c r="E168" s="282"/>
      <c r="F168" s="301" t="s">
        <v>801</v>
      </c>
      <c r="G168" s="282"/>
      <c r="H168" s="282" t="s">
        <v>850</v>
      </c>
      <c r="I168" s="282" t="s">
        <v>803</v>
      </c>
      <c r="J168" s="282" t="s">
        <v>851</v>
      </c>
      <c r="K168" s="323"/>
    </row>
    <row r="169" spans="2:11" ht="15" customHeight="1">
      <c r="B169" s="302"/>
      <c r="C169" s="282" t="s">
        <v>750</v>
      </c>
      <c r="D169" s="282"/>
      <c r="E169" s="282"/>
      <c r="F169" s="301" t="s">
        <v>801</v>
      </c>
      <c r="G169" s="282"/>
      <c r="H169" s="282" t="s">
        <v>867</v>
      </c>
      <c r="I169" s="282" t="s">
        <v>803</v>
      </c>
      <c r="J169" s="282" t="s">
        <v>851</v>
      </c>
      <c r="K169" s="323"/>
    </row>
    <row r="170" spans="2:11" ht="15" customHeight="1">
      <c r="B170" s="302"/>
      <c r="C170" s="282" t="s">
        <v>806</v>
      </c>
      <c r="D170" s="282"/>
      <c r="E170" s="282"/>
      <c r="F170" s="301" t="s">
        <v>807</v>
      </c>
      <c r="G170" s="282"/>
      <c r="H170" s="282" t="s">
        <v>867</v>
      </c>
      <c r="I170" s="282" t="s">
        <v>803</v>
      </c>
      <c r="J170" s="282">
        <v>50</v>
      </c>
      <c r="K170" s="323"/>
    </row>
    <row r="171" spans="2:11" ht="15" customHeight="1">
      <c r="B171" s="302"/>
      <c r="C171" s="282" t="s">
        <v>809</v>
      </c>
      <c r="D171" s="282"/>
      <c r="E171" s="282"/>
      <c r="F171" s="301" t="s">
        <v>801</v>
      </c>
      <c r="G171" s="282"/>
      <c r="H171" s="282" t="s">
        <v>867</v>
      </c>
      <c r="I171" s="282" t="s">
        <v>811</v>
      </c>
      <c r="J171" s="282"/>
      <c r="K171" s="323"/>
    </row>
    <row r="172" spans="2:11" ht="15" customHeight="1">
      <c r="B172" s="302"/>
      <c r="C172" s="282" t="s">
        <v>820</v>
      </c>
      <c r="D172" s="282"/>
      <c r="E172" s="282"/>
      <c r="F172" s="301" t="s">
        <v>807</v>
      </c>
      <c r="G172" s="282"/>
      <c r="H172" s="282" t="s">
        <v>867</v>
      </c>
      <c r="I172" s="282" t="s">
        <v>803</v>
      </c>
      <c r="J172" s="282">
        <v>50</v>
      </c>
      <c r="K172" s="323"/>
    </row>
    <row r="173" spans="2:11" ht="15" customHeight="1">
      <c r="B173" s="302"/>
      <c r="C173" s="282" t="s">
        <v>828</v>
      </c>
      <c r="D173" s="282"/>
      <c r="E173" s="282"/>
      <c r="F173" s="301" t="s">
        <v>807</v>
      </c>
      <c r="G173" s="282"/>
      <c r="H173" s="282" t="s">
        <v>867</v>
      </c>
      <c r="I173" s="282" t="s">
        <v>803</v>
      </c>
      <c r="J173" s="282">
        <v>50</v>
      </c>
      <c r="K173" s="323"/>
    </row>
    <row r="174" spans="2:11" ht="15" customHeight="1">
      <c r="B174" s="302"/>
      <c r="C174" s="282" t="s">
        <v>826</v>
      </c>
      <c r="D174" s="282"/>
      <c r="E174" s="282"/>
      <c r="F174" s="301" t="s">
        <v>807</v>
      </c>
      <c r="G174" s="282"/>
      <c r="H174" s="282" t="s">
        <v>867</v>
      </c>
      <c r="I174" s="282" t="s">
        <v>803</v>
      </c>
      <c r="J174" s="282">
        <v>50</v>
      </c>
      <c r="K174" s="323"/>
    </row>
    <row r="175" spans="2:11" ht="15" customHeight="1">
      <c r="B175" s="302"/>
      <c r="C175" s="282" t="s">
        <v>139</v>
      </c>
      <c r="D175" s="282"/>
      <c r="E175" s="282"/>
      <c r="F175" s="301" t="s">
        <v>801</v>
      </c>
      <c r="G175" s="282"/>
      <c r="H175" s="282" t="s">
        <v>868</v>
      </c>
      <c r="I175" s="282" t="s">
        <v>869</v>
      </c>
      <c r="J175" s="282"/>
      <c r="K175" s="323"/>
    </row>
    <row r="176" spans="2:11" ht="15" customHeight="1">
      <c r="B176" s="302"/>
      <c r="C176" s="282" t="s">
        <v>58</v>
      </c>
      <c r="D176" s="282"/>
      <c r="E176" s="282"/>
      <c r="F176" s="301" t="s">
        <v>801</v>
      </c>
      <c r="G176" s="282"/>
      <c r="H176" s="282" t="s">
        <v>870</v>
      </c>
      <c r="I176" s="282" t="s">
        <v>871</v>
      </c>
      <c r="J176" s="282">
        <v>1</v>
      </c>
      <c r="K176" s="323"/>
    </row>
    <row r="177" spans="2:11" ht="15" customHeight="1">
      <c r="B177" s="302"/>
      <c r="C177" s="282" t="s">
        <v>54</v>
      </c>
      <c r="D177" s="282"/>
      <c r="E177" s="282"/>
      <c r="F177" s="301" t="s">
        <v>801</v>
      </c>
      <c r="G177" s="282"/>
      <c r="H177" s="282" t="s">
        <v>872</v>
      </c>
      <c r="I177" s="282" t="s">
        <v>803</v>
      </c>
      <c r="J177" s="282">
        <v>20</v>
      </c>
      <c r="K177" s="323"/>
    </row>
    <row r="178" spans="2:11" ht="15" customHeight="1">
      <c r="B178" s="302"/>
      <c r="C178" s="282" t="s">
        <v>140</v>
      </c>
      <c r="D178" s="282"/>
      <c r="E178" s="282"/>
      <c r="F178" s="301" t="s">
        <v>801</v>
      </c>
      <c r="G178" s="282"/>
      <c r="H178" s="282" t="s">
        <v>873</v>
      </c>
      <c r="I178" s="282" t="s">
        <v>803</v>
      </c>
      <c r="J178" s="282">
        <v>255</v>
      </c>
      <c r="K178" s="323"/>
    </row>
    <row r="179" spans="2:11" ht="15" customHeight="1">
      <c r="B179" s="302"/>
      <c r="C179" s="282" t="s">
        <v>141</v>
      </c>
      <c r="D179" s="282"/>
      <c r="E179" s="282"/>
      <c r="F179" s="301" t="s">
        <v>801</v>
      </c>
      <c r="G179" s="282"/>
      <c r="H179" s="282" t="s">
        <v>766</v>
      </c>
      <c r="I179" s="282" t="s">
        <v>803</v>
      </c>
      <c r="J179" s="282">
        <v>10</v>
      </c>
      <c r="K179" s="323"/>
    </row>
    <row r="180" spans="2:11" ht="15" customHeight="1">
      <c r="B180" s="302"/>
      <c r="C180" s="282" t="s">
        <v>142</v>
      </c>
      <c r="D180" s="282"/>
      <c r="E180" s="282"/>
      <c r="F180" s="301" t="s">
        <v>801</v>
      </c>
      <c r="G180" s="282"/>
      <c r="H180" s="282" t="s">
        <v>874</v>
      </c>
      <c r="I180" s="282" t="s">
        <v>835</v>
      </c>
      <c r="J180" s="282"/>
      <c r="K180" s="323"/>
    </row>
    <row r="181" spans="2:11" ht="15" customHeight="1">
      <c r="B181" s="302"/>
      <c r="C181" s="282" t="s">
        <v>875</v>
      </c>
      <c r="D181" s="282"/>
      <c r="E181" s="282"/>
      <c r="F181" s="301" t="s">
        <v>801</v>
      </c>
      <c r="G181" s="282"/>
      <c r="H181" s="282" t="s">
        <v>876</v>
      </c>
      <c r="I181" s="282" t="s">
        <v>835</v>
      </c>
      <c r="J181" s="282"/>
      <c r="K181" s="323"/>
    </row>
    <row r="182" spans="2:11" ht="15" customHeight="1">
      <c r="B182" s="302"/>
      <c r="C182" s="282" t="s">
        <v>864</v>
      </c>
      <c r="D182" s="282"/>
      <c r="E182" s="282"/>
      <c r="F182" s="301" t="s">
        <v>801</v>
      </c>
      <c r="G182" s="282"/>
      <c r="H182" s="282" t="s">
        <v>877</v>
      </c>
      <c r="I182" s="282" t="s">
        <v>835</v>
      </c>
      <c r="J182" s="282"/>
      <c r="K182" s="323"/>
    </row>
    <row r="183" spans="2:11" ht="15" customHeight="1">
      <c r="B183" s="302"/>
      <c r="C183" s="282" t="s">
        <v>144</v>
      </c>
      <c r="D183" s="282"/>
      <c r="E183" s="282"/>
      <c r="F183" s="301" t="s">
        <v>807</v>
      </c>
      <c r="G183" s="282"/>
      <c r="H183" s="282" t="s">
        <v>878</v>
      </c>
      <c r="I183" s="282" t="s">
        <v>803</v>
      </c>
      <c r="J183" s="282">
        <v>50</v>
      </c>
      <c r="K183" s="323"/>
    </row>
    <row r="184" spans="2:11" ht="15" customHeight="1">
      <c r="B184" s="302"/>
      <c r="C184" s="282" t="s">
        <v>879</v>
      </c>
      <c r="D184" s="282"/>
      <c r="E184" s="282"/>
      <c r="F184" s="301" t="s">
        <v>807</v>
      </c>
      <c r="G184" s="282"/>
      <c r="H184" s="282" t="s">
        <v>880</v>
      </c>
      <c r="I184" s="282" t="s">
        <v>881</v>
      </c>
      <c r="J184" s="282"/>
      <c r="K184" s="323"/>
    </row>
    <row r="185" spans="2:11" ht="15" customHeight="1">
      <c r="B185" s="302"/>
      <c r="C185" s="282" t="s">
        <v>882</v>
      </c>
      <c r="D185" s="282"/>
      <c r="E185" s="282"/>
      <c r="F185" s="301" t="s">
        <v>807</v>
      </c>
      <c r="G185" s="282"/>
      <c r="H185" s="282" t="s">
        <v>883</v>
      </c>
      <c r="I185" s="282" t="s">
        <v>881</v>
      </c>
      <c r="J185" s="282"/>
      <c r="K185" s="323"/>
    </row>
    <row r="186" spans="2:11" ht="15" customHeight="1">
      <c r="B186" s="302"/>
      <c r="C186" s="282" t="s">
        <v>884</v>
      </c>
      <c r="D186" s="282"/>
      <c r="E186" s="282"/>
      <c r="F186" s="301" t="s">
        <v>807</v>
      </c>
      <c r="G186" s="282"/>
      <c r="H186" s="282" t="s">
        <v>885</v>
      </c>
      <c r="I186" s="282" t="s">
        <v>881</v>
      </c>
      <c r="J186" s="282"/>
      <c r="K186" s="323"/>
    </row>
    <row r="187" spans="2:11" ht="15" customHeight="1">
      <c r="B187" s="302"/>
      <c r="C187" s="335" t="s">
        <v>886</v>
      </c>
      <c r="D187" s="282"/>
      <c r="E187" s="282"/>
      <c r="F187" s="301" t="s">
        <v>807</v>
      </c>
      <c r="G187" s="282"/>
      <c r="H187" s="282" t="s">
        <v>887</v>
      </c>
      <c r="I187" s="282" t="s">
        <v>888</v>
      </c>
      <c r="J187" s="336" t="s">
        <v>889</v>
      </c>
      <c r="K187" s="323"/>
    </row>
    <row r="188" spans="2:11" ht="15" customHeight="1">
      <c r="B188" s="302"/>
      <c r="C188" s="287" t="s">
        <v>43</v>
      </c>
      <c r="D188" s="282"/>
      <c r="E188" s="282"/>
      <c r="F188" s="301" t="s">
        <v>801</v>
      </c>
      <c r="G188" s="282"/>
      <c r="H188" s="278" t="s">
        <v>890</v>
      </c>
      <c r="I188" s="282" t="s">
        <v>891</v>
      </c>
      <c r="J188" s="282"/>
      <c r="K188" s="323"/>
    </row>
    <row r="189" spans="2:11" ht="15" customHeight="1">
      <c r="B189" s="302"/>
      <c r="C189" s="287" t="s">
        <v>892</v>
      </c>
      <c r="D189" s="282"/>
      <c r="E189" s="282"/>
      <c r="F189" s="301" t="s">
        <v>801</v>
      </c>
      <c r="G189" s="282"/>
      <c r="H189" s="282" t="s">
        <v>893</v>
      </c>
      <c r="I189" s="282" t="s">
        <v>835</v>
      </c>
      <c r="J189" s="282"/>
      <c r="K189" s="323"/>
    </row>
    <row r="190" spans="2:11" ht="15" customHeight="1">
      <c r="B190" s="302"/>
      <c r="C190" s="287" t="s">
        <v>894</v>
      </c>
      <c r="D190" s="282"/>
      <c r="E190" s="282"/>
      <c r="F190" s="301" t="s">
        <v>801</v>
      </c>
      <c r="G190" s="282"/>
      <c r="H190" s="282" t="s">
        <v>895</v>
      </c>
      <c r="I190" s="282" t="s">
        <v>835</v>
      </c>
      <c r="J190" s="282"/>
      <c r="K190" s="323"/>
    </row>
    <row r="191" spans="2:11" ht="15" customHeight="1">
      <c r="B191" s="302"/>
      <c r="C191" s="287" t="s">
        <v>896</v>
      </c>
      <c r="D191" s="282"/>
      <c r="E191" s="282"/>
      <c r="F191" s="301" t="s">
        <v>807</v>
      </c>
      <c r="G191" s="282"/>
      <c r="H191" s="282" t="s">
        <v>897</v>
      </c>
      <c r="I191" s="282" t="s">
        <v>835</v>
      </c>
      <c r="J191" s="282"/>
      <c r="K191" s="323"/>
    </row>
    <row r="192" spans="2:11" ht="15" customHeight="1">
      <c r="B192" s="329"/>
      <c r="C192" s="337"/>
      <c r="D192" s="311"/>
      <c r="E192" s="311"/>
      <c r="F192" s="311"/>
      <c r="G192" s="311"/>
      <c r="H192" s="311"/>
      <c r="I192" s="311"/>
      <c r="J192" s="311"/>
      <c r="K192" s="330"/>
    </row>
    <row r="193" spans="2:11" ht="18.75" customHeight="1">
      <c r="B193" s="278"/>
      <c r="C193" s="282"/>
      <c r="D193" s="282"/>
      <c r="E193" s="282"/>
      <c r="F193" s="301"/>
      <c r="G193" s="282"/>
      <c r="H193" s="282"/>
      <c r="I193" s="282"/>
      <c r="J193" s="282"/>
      <c r="K193" s="278"/>
    </row>
    <row r="194" spans="2:11" ht="18.75" customHeight="1">
      <c r="B194" s="278"/>
      <c r="C194" s="282"/>
      <c r="D194" s="282"/>
      <c r="E194" s="282"/>
      <c r="F194" s="301"/>
      <c r="G194" s="282"/>
      <c r="H194" s="282"/>
      <c r="I194" s="282"/>
      <c r="J194" s="282"/>
      <c r="K194" s="278"/>
    </row>
    <row r="195" spans="2:11" ht="18.75" customHeight="1">
      <c r="B195" s="288"/>
      <c r="C195" s="288"/>
      <c r="D195" s="288"/>
      <c r="E195" s="288"/>
      <c r="F195" s="288"/>
      <c r="G195" s="288"/>
      <c r="H195" s="288"/>
      <c r="I195" s="288"/>
      <c r="J195" s="288"/>
      <c r="K195" s="288"/>
    </row>
    <row r="196" spans="2:11">
      <c r="B196" s="270"/>
      <c r="C196" s="271"/>
      <c r="D196" s="271"/>
      <c r="E196" s="271"/>
      <c r="F196" s="271"/>
      <c r="G196" s="271"/>
      <c r="H196" s="271"/>
      <c r="I196" s="271"/>
      <c r="J196" s="271"/>
      <c r="K196" s="272"/>
    </row>
    <row r="197" spans="2:11" ht="21">
      <c r="B197" s="273"/>
      <c r="C197" s="392" t="s">
        <v>898</v>
      </c>
      <c r="D197" s="392"/>
      <c r="E197" s="392"/>
      <c r="F197" s="392"/>
      <c r="G197" s="392"/>
      <c r="H197" s="392"/>
      <c r="I197" s="392"/>
      <c r="J197" s="392"/>
      <c r="K197" s="274"/>
    </row>
    <row r="198" spans="2:11" ht="25.5" customHeight="1">
      <c r="B198" s="273"/>
      <c r="C198" s="338" t="s">
        <v>899</v>
      </c>
      <c r="D198" s="338"/>
      <c r="E198" s="338"/>
      <c r="F198" s="338" t="s">
        <v>900</v>
      </c>
      <c r="G198" s="339"/>
      <c r="H198" s="391" t="s">
        <v>901</v>
      </c>
      <c r="I198" s="391"/>
      <c r="J198" s="391"/>
      <c r="K198" s="274"/>
    </row>
    <row r="199" spans="2:11" ht="5.25" customHeight="1">
      <c r="B199" s="302"/>
      <c r="C199" s="299"/>
      <c r="D199" s="299"/>
      <c r="E199" s="299"/>
      <c r="F199" s="299"/>
      <c r="G199" s="282"/>
      <c r="H199" s="299"/>
      <c r="I199" s="299"/>
      <c r="J199" s="299"/>
      <c r="K199" s="323"/>
    </row>
    <row r="200" spans="2:11" ht="15" customHeight="1">
      <c r="B200" s="302"/>
      <c r="C200" s="282" t="s">
        <v>891</v>
      </c>
      <c r="D200" s="282"/>
      <c r="E200" s="282"/>
      <c r="F200" s="301" t="s">
        <v>44</v>
      </c>
      <c r="G200" s="282"/>
      <c r="H200" s="389" t="s">
        <v>902</v>
      </c>
      <c r="I200" s="389"/>
      <c r="J200" s="389"/>
      <c r="K200" s="323"/>
    </row>
    <row r="201" spans="2:11" ht="15" customHeight="1">
      <c r="B201" s="302"/>
      <c r="C201" s="308"/>
      <c r="D201" s="282"/>
      <c r="E201" s="282"/>
      <c r="F201" s="301" t="s">
        <v>45</v>
      </c>
      <c r="G201" s="282"/>
      <c r="H201" s="389" t="s">
        <v>903</v>
      </c>
      <c r="I201" s="389"/>
      <c r="J201" s="389"/>
      <c r="K201" s="323"/>
    </row>
    <row r="202" spans="2:11" ht="15" customHeight="1">
      <c r="B202" s="302"/>
      <c r="C202" s="308"/>
      <c r="D202" s="282"/>
      <c r="E202" s="282"/>
      <c r="F202" s="301" t="s">
        <v>48</v>
      </c>
      <c r="G202" s="282"/>
      <c r="H202" s="389" t="s">
        <v>904</v>
      </c>
      <c r="I202" s="389"/>
      <c r="J202" s="389"/>
      <c r="K202" s="323"/>
    </row>
    <row r="203" spans="2:11" ht="15" customHeight="1">
      <c r="B203" s="302"/>
      <c r="C203" s="282"/>
      <c r="D203" s="282"/>
      <c r="E203" s="282"/>
      <c r="F203" s="301" t="s">
        <v>46</v>
      </c>
      <c r="G203" s="282"/>
      <c r="H203" s="389" t="s">
        <v>905</v>
      </c>
      <c r="I203" s="389"/>
      <c r="J203" s="389"/>
      <c r="K203" s="323"/>
    </row>
    <row r="204" spans="2:11" ht="15" customHeight="1">
      <c r="B204" s="302"/>
      <c r="C204" s="282"/>
      <c r="D204" s="282"/>
      <c r="E204" s="282"/>
      <c r="F204" s="301" t="s">
        <v>47</v>
      </c>
      <c r="G204" s="282"/>
      <c r="H204" s="389" t="s">
        <v>906</v>
      </c>
      <c r="I204" s="389"/>
      <c r="J204" s="389"/>
      <c r="K204" s="323"/>
    </row>
    <row r="205" spans="2:11" ht="15" customHeight="1">
      <c r="B205" s="302"/>
      <c r="C205" s="282"/>
      <c r="D205" s="282"/>
      <c r="E205" s="282"/>
      <c r="F205" s="301"/>
      <c r="G205" s="282"/>
      <c r="H205" s="282"/>
      <c r="I205" s="282"/>
      <c r="J205" s="282"/>
      <c r="K205" s="323"/>
    </row>
    <row r="206" spans="2:11" ht="15" customHeight="1">
      <c r="B206" s="302"/>
      <c r="C206" s="282" t="s">
        <v>847</v>
      </c>
      <c r="D206" s="282"/>
      <c r="E206" s="282"/>
      <c r="F206" s="301" t="s">
        <v>77</v>
      </c>
      <c r="G206" s="282"/>
      <c r="H206" s="389" t="s">
        <v>907</v>
      </c>
      <c r="I206" s="389"/>
      <c r="J206" s="389"/>
      <c r="K206" s="323"/>
    </row>
    <row r="207" spans="2:11" ht="15" customHeight="1">
      <c r="B207" s="302"/>
      <c r="C207" s="308"/>
      <c r="D207" s="282"/>
      <c r="E207" s="282"/>
      <c r="F207" s="301" t="s">
        <v>745</v>
      </c>
      <c r="G207" s="282"/>
      <c r="H207" s="389" t="s">
        <v>746</v>
      </c>
      <c r="I207" s="389"/>
      <c r="J207" s="389"/>
      <c r="K207" s="323"/>
    </row>
    <row r="208" spans="2:11" ht="15" customHeight="1">
      <c r="B208" s="302"/>
      <c r="C208" s="282"/>
      <c r="D208" s="282"/>
      <c r="E208" s="282"/>
      <c r="F208" s="301" t="s">
        <v>743</v>
      </c>
      <c r="G208" s="282"/>
      <c r="H208" s="389" t="s">
        <v>908</v>
      </c>
      <c r="I208" s="389"/>
      <c r="J208" s="389"/>
      <c r="K208" s="323"/>
    </row>
    <row r="209" spans="2:11" ht="15" customHeight="1">
      <c r="B209" s="340"/>
      <c r="C209" s="308"/>
      <c r="D209" s="308"/>
      <c r="E209" s="308"/>
      <c r="F209" s="301" t="s">
        <v>747</v>
      </c>
      <c r="G209" s="287"/>
      <c r="H209" s="390" t="s">
        <v>748</v>
      </c>
      <c r="I209" s="390"/>
      <c r="J209" s="390"/>
      <c r="K209" s="341"/>
    </row>
    <row r="210" spans="2:11" ht="15" customHeight="1">
      <c r="B210" s="340"/>
      <c r="C210" s="308"/>
      <c r="D210" s="308"/>
      <c r="E210" s="308"/>
      <c r="F210" s="301" t="s">
        <v>749</v>
      </c>
      <c r="G210" s="287"/>
      <c r="H210" s="390" t="s">
        <v>674</v>
      </c>
      <c r="I210" s="390"/>
      <c r="J210" s="390"/>
      <c r="K210" s="341"/>
    </row>
    <row r="211" spans="2:11" ht="15" customHeight="1">
      <c r="B211" s="340"/>
      <c r="C211" s="308"/>
      <c r="D211" s="308"/>
      <c r="E211" s="308"/>
      <c r="F211" s="342"/>
      <c r="G211" s="287"/>
      <c r="H211" s="343"/>
      <c r="I211" s="343"/>
      <c r="J211" s="343"/>
      <c r="K211" s="341"/>
    </row>
    <row r="212" spans="2:11" ht="15" customHeight="1">
      <c r="B212" s="340"/>
      <c r="C212" s="282" t="s">
        <v>871</v>
      </c>
      <c r="D212" s="308"/>
      <c r="E212" s="308"/>
      <c r="F212" s="301">
        <v>1</v>
      </c>
      <c r="G212" s="287"/>
      <c r="H212" s="390" t="s">
        <v>909</v>
      </c>
      <c r="I212" s="390"/>
      <c r="J212" s="390"/>
      <c r="K212" s="341"/>
    </row>
    <row r="213" spans="2:11" ht="15" customHeight="1">
      <c r="B213" s="340"/>
      <c r="C213" s="308"/>
      <c r="D213" s="308"/>
      <c r="E213" s="308"/>
      <c r="F213" s="301">
        <v>2</v>
      </c>
      <c r="G213" s="287"/>
      <c r="H213" s="390" t="s">
        <v>910</v>
      </c>
      <c r="I213" s="390"/>
      <c r="J213" s="390"/>
      <c r="K213" s="341"/>
    </row>
    <row r="214" spans="2:11" ht="15" customHeight="1">
      <c r="B214" s="340"/>
      <c r="C214" s="308"/>
      <c r="D214" s="308"/>
      <c r="E214" s="308"/>
      <c r="F214" s="301">
        <v>3</v>
      </c>
      <c r="G214" s="287"/>
      <c r="H214" s="390" t="s">
        <v>911</v>
      </c>
      <c r="I214" s="390"/>
      <c r="J214" s="390"/>
      <c r="K214" s="341"/>
    </row>
    <row r="215" spans="2:11" ht="15" customHeight="1">
      <c r="B215" s="340"/>
      <c r="C215" s="308"/>
      <c r="D215" s="308"/>
      <c r="E215" s="308"/>
      <c r="F215" s="301">
        <v>4</v>
      </c>
      <c r="G215" s="287"/>
      <c r="H215" s="390" t="s">
        <v>912</v>
      </c>
      <c r="I215" s="390"/>
      <c r="J215" s="390"/>
      <c r="K215" s="341"/>
    </row>
    <row r="216" spans="2:11" ht="12.75" customHeight="1">
      <c r="B216" s="344"/>
      <c r="C216" s="345"/>
      <c r="D216" s="345"/>
      <c r="E216" s="345"/>
      <c r="F216" s="345"/>
      <c r="G216" s="345"/>
      <c r="H216" s="345"/>
      <c r="I216" s="345"/>
      <c r="J216" s="345"/>
      <c r="K216" s="346"/>
    </row>
  </sheetData>
  <sheetProtection algorithmName="SHA-512" hashValue="pdzJ89duIA1y2+zgRfpmD0NXq7I7ubsAXO0Yw22T/iAmdgHWutTaVeW8cuP1FrgUiXFK5l0fTcEP/PTO/oHOUQ==" saltValue="ljfJcbZAa/5GX7Ecy/6qMw=="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16076-14XC-HT - Oprava čá...</vt:lpstr>
      <vt:lpstr>Pokyny pro vyplnění</vt:lpstr>
      <vt:lpstr>'16076-14XC-HT - Oprava čá...'!Názvy_tisku</vt:lpstr>
      <vt:lpstr>'Rekapitulace stavby'!Názvy_tisku</vt:lpstr>
      <vt:lpstr>'16076-14XC-HT - Oprava čá...'!Oblast_tisku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dc:creator>
  <cp:lastModifiedBy>Tomáš</cp:lastModifiedBy>
  <dcterms:created xsi:type="dcterms:W3CDTF">2017-02-15T11:24:15Z</dcterms:created>
  <dcterms:modified xsi:type="dcterms:W3CDTF">2017-02-15T11:24:31Z</dcterms:modified>
</cp:coreProperties>
</file>