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01 - ZF Lednice - opra..." sheetId="2" r:id="rId2"/>
    <sheet name="Pokyny pro vyplnění" sheetId="3" r:id="rId3"/>
  </sheets>
  <definedNames>
    <definedName name="_xlnm._FilterDatabase" localSheetId="1" hidden="1">'SO 01 - ZF Lednice - opra...'!$C$87:$K$87</definedName>
    <definedName name="_xlnm.Print_Titles" localSheetId="0">'Rekapitulace stavby'!$49:$49</definedName>
    <definedName name="_xlnm.Print_Titles" localSheetId="1">'SO 01 - ZF Lednice - opra...'!$87:$87</definedName>
    <definedName name="_xlnm.Print_Area" localSheetId="2">'Pokyny pro vyplnění'!$B$2:$K$69,'Pokyny pro vyplnění'!$B$72:$K$116,'Pokyny pro vyplnění'!$B$119:$K$184,'Pokyny pro vyplnění'!$B$187:$K$207</definedName>
    <definedName name="_xlnm.Print_Area" localSheetId="0">'Rekapitulace stavby'!$D$4:$AO$33,'Rekapitulace stavby'!$C$39:$AQ$54</definedName>
    <definedName name="_xlnm.Print_Area" localSheetId="1">'SO 01 - ZF Lednice - opra...'!$C$4:$J$38,'SO 01 - ZF Lednice - opra...'!$C$44:$J$67,'SO 01 - ZF Lednice - opra...'!$C$73:$K$142</definedName>
  </definedNames>
  <calcPr fullCalcOnLoad="1"/>
</workbook>
</file>

<file path=xl/sharedStrings.xml><?xml version="1.0" encoding="utf-8"?>
<sst xmlns="http://schemas.openxmlformats.org/spreadsheetml/2006/main" count="1078" uniqueCount="384">
  <si>
    <t>Export VZ</t>
  </si>
  <si>
    <t>List obsahuje:</t>
  </si>
  <si>
    <t>3.0</t>
  </si>
  <si>
    <t>ZAMOK</t>
  </si>
  <si>
    <t>False</t>
  </si>
  <si>
    <t>{13A5B09B-578A-44F4-A964-755E60D0EC32}</t>
  </si>
  <si>
    <t>0.01</t>
  </si>
  <si>
    <t>21</t>
  </si>
  <si>
    <t>15</t>
  </si>
  <si>
    <t>REKAPITULACE STAVBY</t>
  </si>
  <si>
    <t>v ---  níže se nacházejí doplnkové a pomocné údaje k sestavám  --- v</t>
  </si>
  <si>
    <t>Návod na vyplnění</t>
  </si>
  <si>
    <t>0.001</t>
  </si>
  <si>
    <t>Kód:</t>
  </si>
  <si>
    <t>VD08715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</si>
  <si>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</si>
  <si>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</si>
  <si>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ZF Lednice - oprava zpevněné plochy</t>
  </si>
  <si>
    <t>0.1</t>
  </si>
  <si>
    <t>KSO:</t>
  </si>
  <si>
    <t>CC-CZ:</t>
  </si>
  <si>
    <t>1</t>
  </si>
  <si>
    <t>Místo:</t>
  </si>
  <si>
    <t xml:space="preserve"> </t>
  </si>
  <si>
    <t>Datum:</t>
  </si>
  <si>
    <t>24.06.2015</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</si>
  <si>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</si>
  <si>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</si>
  <si>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</si>
  <si>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</si>
  <si>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</si>
  <si>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</si>
  <si>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</si>
  <si>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</si>
  <si>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</si>
  <si>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</si>
  <si>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</si>
  <si>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</si>
  <si>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</si>
  <si>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</si>
  <si>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</si>
  <si>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</si>
  <si>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</si>
  <si>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</si>
  <si>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</si>
  <si>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</si>
  <si>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</si>
  <si>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</si>
  <si>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</si>
  <si>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</si>
  <si>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</si>
  <si>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</si>
  <si>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</si>
  <si>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</si>
  <si>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</si>
  <si>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</si>
  <si>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</si>
  <si>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</si>
  <si>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</si>
  <si>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</si>
  <si>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</si>
  <si>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</si>
  <si>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</si>
  <si>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</si>
  <si>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</si>
  <si>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</si>
  <si>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</si>
  <si>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</si>
  <si>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</si>
  <si>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</si>
  <si>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</si>
  <si>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</si>
  <si>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</si>
  <si>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</si>
  <si>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</si>
  <si>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STA</t>
  </si>
  <si>
    <t>{A8929F7B-D7DA-49EC-AED7-40EBFA663965}</t>
  </si>
  <si>
    <t>2</t>
  </si>
  <si>
    <t>Soupis</t>
  </si>
  <si>
    <t>{E5749786-CC1A-4AA0-851C-D7A1053F62CC}</t>
  </si>
  <si>
    <t>Zpět na list:</t>
  </si>
  <si>
    <t>KRYCÍ LIST SOUPISU</t>
  </si>
  <si>
    <t>Objekt:</t>
  </si>
  <si>
    <t>SO 01 - ZF Lednice - oprava zpevněné plochy</t>
  </si>
  <si>
    <t>Soupis:</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</si>
  <si>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</si>
  <si>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</si>
  <si>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</si>
  <si>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</si>
  <si>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</si>
  <si>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</si>
  <si>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</si>
  <si>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</si>
  <si>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</si>
  <si>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</si>
  <si>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</si>
  <si>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</si>
  <si>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</si>
  <si>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</si>
  <si>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</si>
  <si>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</si>
  <si>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</si>
  <si>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</si>
  <si>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</si>
  <si>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</si>
  <si>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</si>
  <si>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</si>
  <si>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</si>
  <si>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</si>
  <si>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</si>
  <si>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</si>
  <si>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</si>
  <si>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</si>
  <si>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</si>
  <si>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</si>
  <si>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</si>
  <si>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113154124</t>
  </si>
  <si>
    <t>Frézování živičného krytu tl 100 mm pruh š 1 m pl do 500 m2 bez překážek v trase</t>
  </si>
  <si>
    <t>m2</t>
  </si>
  <si>
    <t>CS ÚRS 2015 01</t>
  </si>
  <si>
    <t>4</t>
  </si>
  <si>
    <t>-1036606507</t>
  </si>
  <si>
    <t>PP</t>
  </si>
  <si>
    <t>Frézování živičného podkladu nebo krytu s naložením na dopravní prostředek plochy do 500 m2 bez překážek v trase pruhu šířky přes 0,5 m do 1 m, tloušťky vrstvy 100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</si>
  <si>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</si>
  <si>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</si>
  <si>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</si>
  <si>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"frézování stáv.asfalt.plochy,tl.100mm"381,9</t>
  </si>
  <si>
    <t>451315135</t>
  </si>
  <si>
    <t>Podkladní nebo výplňová vrstva z betonu C 16/20 tl do 200 mm</t>
  </si>
  <si>
    <t>-1984032844</t>
  </si>
  <si>
    <t>Podkladní a výplňové vrstvy z betonu prostého tloušťky do 200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</si>
  <si>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</si>
  <si>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"dobetonování okolo nové DV,tl.200mm"0,5*0,14*2</t>
  </si>
  <si>
    <t>5</t>
  </si>
  <si>
    <t>Komunikace pozemní</t>
  </si>
  <si>
    <t>3</t>
  </si>
  <si>
    <t>573111112</t>
  </si>
  <si>
    <t>Postřik živičný infiltrační s posypem z asfaltu množství 1 kg/m2</t>
  </si>
  <si>
    <t>1971200357</t>
  </si>
  <si>
    <t>Postřik živičný infiltrační z asfaltu silničního s posypem kamenivem, v množství 1,00 kg/m2</t>
  </si>
  <si>
    <t>"infiltrační postřik v množství 0,7 kg/m2"365,3</t>
  </si>
  <si>
    <t>573211111</t>
  </si>
  <si>
    <t>Postřik živičný spojovací z asfaltu v množství do 0,70 kg/m2</t>
  </si>
  <si>
    <t>91188682</t>
  </si>
  <si>
    <t>Postřik živičný spojovací bez posypu kamenivem z asfaltu silničního, v množství od 0,50 do 0,70 kg/m2</t>
  </si>
  <si>
    <t>"spojovací postřik v množství 0,3 kg/m2"365,3</t>
  </si>
  <si>
    <t>577144121</t>
  </si>
  <si>
    <t>Asfaltový beton vrstva obrusná ACO 11 (ABS) tř. I tl 50 mm š přes 3 m z nemodifikovaného asfaltu</t>
  </si>
  <si>
    <t>55945187</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</si>
  <si>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</si>
  <si>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</si>
  <si>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"2 vrstvy,tl.50mm"2*365,3</t>
  </si>
  <si>
    <t>6</t>
  </si>
  <si>
    <t>599141111</t>
  </si>
  <si>
    <t>Vyplnění spár mezi silničními dílci živičnou zálivkou</t>
  </si>
  <si>
    <t>m</t>
  </si>
  <si>
    <t>1745209903</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</si>
  <si>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</si>
  <si>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</si>
  <si>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8</t>
  </si>
  <si>
    <t>Trubní vedení</t>
  </si>
  <si>
    <t>7</t>
  </si>
  <si>
    <t>899231111R</t>
  </si>
  <si>
    <t>Výšková úprava uličního vstupu nebo vpusti do 200 mm zvýšením mříže</t>
  </si>
  <si>
    <t>kus</t>
  </si>
  <si>
    <t>397204229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</si>
  <si>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</si>
  <si>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t>
  </si>
  <si>
    <t>Poznámka k položce:
včetně pročištění dešťové vpusti</t>
  </si>
  <si>
    <t>9</t>
  </si>
  <si>
    <t>Ostatní konstrukce a práce, bourání</t>
  </si>
  <si>
    <t>919735112</t>
  </si>
  <si>
    <t>Řezání stávajícího živičného krytu hl do 100 mm</t>
  </si>
  <si>
    <t>-1371533227</t>
  </si>
  <si>
    <t>Řezání stávajícího živičného krytu nebo podkladu hloubky přes 50 do 100 mm</t>
  </si>
  <si>
    <t xml:space="preserve">Poznámka k souboru cen:
1. V cenách jsou započteny i náklady na spotřebu vody. </t>
  </si>
  <si>
    <t>"řezání stáv.asfalt.plochy"28,9+8,3+18,4+8,7</t>
  </si>
  <si>
    <t>935112211</t>
  </si>
  <si>
    <t>Osazení příkopového žlabu do betonu tl 100 mm z betonových tvárnic š 800 mm</t>
  </si>
  <si>
    <t>-998188015</t>
  </si>
  <si>
    <t>Osazení betonového příkopového žlabu s vyplněním a zatřením spár cementovou maltou s ložem tl. 100 mm z betonu prostého tř. C 25/30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</si>
  <si>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</si>
  <si>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27,9</t>
  </si>
  <si>
    <t>M</t>
  </si>
  <si>
    <t>592277230</t>
  </si>
  <si>
    <t>žlab betonový dvouvrstvý BEST ŽLAB I  8 x 33 x 59/66,9</t>
  </si>
  <si>
    <t>1679316099</t>
  </si>
  <si>
    <t>tvárnice meliorační a příkopové betonové a železobetonové žlaby příkopové a příložné desky (tlxdlxš) BEST ŽLAB I  8 x 33 x 59/66,9</t>
  </si>
  <si>
    <t>27,9/0,33</t>
  </si>
  <si>
    <t>997</t>
  </si>
  <si>
    <t>Přesun sutě</t>
  </si>
  <si>
    <t>11</t>
  </si>
  <si>
    <t>997211511</t>
  </si>
  <si>
    <t>Vodorovná doprava suti po suchu na vzdálenost do 1 km</t>
  </si>
  <si>
    <t>t</t>
  </si>
  <si>
    <t>1091591673</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</si>
  <si>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</si>
  <si>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</si>
  <si>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"asfalt - frézování stáv.asfalt.plochy,tl.100mm"(381,9*0,1)*2,4</t>
  </si>
  <si>
    <t>12</t>
  </si>
  <si>
    <t>997211519</t>
  </si>
  <si>
    <t>Příplatek ZKD 1 km u vodorovné dopravy suti</t>
  </si>
  <si>
    <t>1648901324</t>
  </si>
  <si>
    <t>Vodorovná doprava suti nebo vybouraných hmot suti se složením a hrubým urovnáním, na vzdálenost Příplatek k ceně za každý další i započatý 1 km přes 1 km</t>
  </si>
  <si>
    <t>91,656*19</t>
  </si>
  <si>
    <t>13</t>
  </si>
  <si>
    <t>997221845</t>
  </si>
  <si>
    <t>Poplatek za uložení odpadu z asfaltových povrchů na skládce (skládkovné)</t>
  </si>
  <si>
    <t>437345435</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</si>
  <si>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</si>
  <si>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</si>
  <si>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91,656</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</si>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</sst>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EUR&quot;;\-#,##0\ &quot;EUR&quot;"/>
    <numFmt numFmtId="170" formatCode="#,##0\ &quot;EUR&quot;;[Red]\-#,##0\ &quot;EUR&quot;"/>
    <numFmt numFmtId="171" formatCode="#,##0.00\ &quot;EUR&quot;;\-#,##0.00\ &quot;EUR&quot;"/>
    <numFmt numFmtId="172" formatCode="#,##0.00\ &quot;EUR&quot;;[Red]\-#,##0.00\ &quot;EUR&quot;"/>
    <numFmt numFmtId="173" formatCode="_-* #,##0\ &quot;EUR&quot;_-;\-* #,##0\ &quot;EUR&quot;_-;_-* &quot;-&quot;\ &quot;EUR&quot;_-;_-@_-"/>
    <numFmt numFmtId="174" formatCode="_-* #,##0\ _E_U_R_-;\-* #,##0\ _E_U_R_-;_-* &quot;-&quot;\ _E_U_R_-;_-@_-"/>
    <numFmt numFmtId="175" formatCode="_-* #,##0.00\ &quot;EUR&quot;_-;\-* #,##0.00\ &quot;EUR&quot;_-;_-* &quot;-&quot;??\ &quot;EUR&quot;_-;_-@_-"/>
    <numFmt numFmtId="176" formatCode="_-* #,##0.00\ _E_U_R_-;\-* #,##0.00\ _E_U_R_-;_-* &quot;-&quot;??\ _E_U_R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5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8"/>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33" fillId="0" borderId="0" applyNumberFormat="0" applyFill="0" applyBorder="0" applyAlignment="0" applyProtection="0"/>
    <xf numFmtId="0" fontId="40"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7" borderId="8" applyNumberFormat="0" applyAlignment="0" applyProtection="0"/>
    <xf numFmtId="0" fontId="50" fillId="19" borderId="8" applyNumberFormat="0" applyAlignment="0" applyProtection="0"/>
    <xf numFmtId="0" fontId="51" fillId="19" borderId="9" applyNumberFormat="0" applyAlignment="0" applyProtection="0"/>
    <xf numFmtId="0" fontId="52" fillId="0" borderId="0" applyNumberFormat="0" applyFill="0" applyBorder="0" applyAlignment="0" applyProtection="0"/>
    <xf numFmtId="0" fontId="53" fillId="3"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cellStyleXfs>
  <cellXfs count="326">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0" fillId="0" borderId="14" xfId="0" applyBorder="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0" xfId="0"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14" xfId="0"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164" fontId="9" fillId="19" borderId="18" xfId="0" applyFont="1" applyFill="1" applyBorder="1" applyAlignment="1">
      <alignment horizontal="right"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7" fillId="19"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9" fillId="0" borderId="0" xfId="0" applyFont="1" applyAlignment="1">
      <alignment horizontal="center" vertical="center"/>
    </xf>
    <xf numFmtId="164" fontId="13" fillId="0" borderId="25"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4"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0" fontId="16" fillId="0" borderId="13" xfId="0" applyFont="1" applyBorder="1" applyAlignment="1">
      <alignment horizontal="left" vertical="center"/>
    </xf>
    <xf numFmtId="164" fontId="20" fillId="0" borderId="25"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24" xfId="0" applyFont="1" applyBorder="1" applyAlignment="1">
      <alignment horizontal="right" vertical="center"/>
    </xf>
    <xf numFmtId="0" fontId="21" fillId="0" borderId="0" xfId="0" applyFont="1" applyAlignment="1">
      <alignment horizontal="left" vertical="center"/>
    </xf>
    <xf numFmtId="0" fontId="21" fillId="0" borderId="13"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left" vertical="center"/>
    </xf>
    <xf numFmtId="164" fontId="23" fillId="0" borderId="31" xfId="0" applyFont="1" applyBorder="1" applyAlignment="1">
      <alignment horizontal="right" vertical="center"/>
    </xf>
    <xf numFmtId="164" fontId="23" fillId="0" borderId="32" xfId="0" applyFont="1" applyBorder="1" applyAlignment="1">
      <alignment horizontal="right" vertical="center"/>
    </xf>
    <xf numFmtId="167" fontId="23" fillId="0" borderId="32" xfId="0" applyFont="1" applyBorder="1" applyAlignment="1">
      <alignment horizontal="right" vertical="center"/>
    </xf>
    <xf numFmtId="164" fontId="23" fillId="0" borderId="33" xfId="0" applyFont="1" applyBorder="1" applyAlignment="1">
      <alignment horizontal="right" vertical="center"/>
    </xf>
    <xf numFmtId="0" fontId="0" fillId="0" borderId="11" xfId="0" applyBorder="1" applyAlignment="1">
      <alignment horizontal="left" vertical="top"/>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6" fillId="0" borderId="0" xfId="0" applyFont="1" applyAlignment="1">
      <alignment horizontal="left" vertical="center"/>
    </xf>
    <xf numFmtId="0" fontId="0" fillId="0" borderId="34" xfId="0"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64" fontId="11" fillId="0" borderId="0" xfId="0" applyFont="1" applyAlignment="1">
      <alignment horizontal="right" vertical="center"/>
    </xf>
    <xf numFmtId="165" fontId="11" fillId="0" borderId="0" xfId="0" applyFont="1" applyAlignment="1">
      <alignment horizontal="right" vertical="center"/>
    </xf>
    <xf numFmtId="0" fontId="9" fillId="19" borderId="18" xfId="0" applyFont="1" applyFill="1" applyBorder="1" applyAlignment="1">
      <alignment horizontal="right" vertical="center"/>
    </xf>
    <xf numFmtId="0" fontId="0" fillId="19" borderId="18" xfId="0" applyFill="1" applyBorder="1" applyAlignment="1">
      <alignment horizontal="left" vertical="center"/>
    </xf>
    <xf numFmtId="0" fontId="0" fillId="19" borderId="35" xfId="0" applyFill="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19" borderId="0" xfId="0" applyFont="1" applyFill="1" applyAlignment="1">
      <alignment horizontal="left" vertical="center"/>
    </xf>
    <xf numFmtId="0" fontId="0" fillId="19" borderId="0" xfId="0" applyFill="1" applyAlignment="1">
      <alignment horizontal="left" vertical="center"/>
    </xf>
    <xf numFmtId="0" fontId="7" fillId="19" borderId="0" xfId="0" applyFont="1" applyFill="1" applyAlignment="1">
      <alignment horizontal="righ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32" xfId="0" applyFont="1" applyBorder="1" applyAlignment="1">
      <alignment horizontal="left" vertical="center"/>
    </xf>
    <xf numFmtId="0" fontId="24" fillId="0" borderId="32" xfId="0" applyFont="1" applyBorder="1" applyAlignment="1">
      <alignment horizontal="left" vertical="center"/>
    </xf>
    <xf numFmtId="164" fontId="24" fillId="0" borderId="32" xfId="0" applyFont="1" applyBorder="1" applyAlignment="1">
      <alignment horizontal="right" vertical="center"/>
    </xf>
    <xf numFmtId="0" fontId="24" fillId="0" borderId="14" xfId="0" applyFont="1" applyBorder="1" applyAlignment="1">
      <alignment horizontal="left" vertical="center"/>
    </xf>
    <xf numFmtId="0" fontId="22" fillId="0" borderId="13" xfId="0" applyFont="1" applyBorder="1" applyAlignment="1">
      <alignment horizontal="left" vertical="center"/>
    </xf>
    <xf numFmtId="0" fontId="22" fillId="0" borderId="32" xfId="0" applyFont="1" applyBorder="1" applyAlignment="1">
      <alignment horizontal="left" vertical="center"/>
    </xf>
    <xf numFmtId="0" fontId="22" fillId="0" borderId="32" xfId="0" applyFont="1" applyBorder="1" applyAlignment="1">
      <alignment horizontal="left" vertical="center"/>
    </xf>
    <xf numFmtId="164" fontId="22" fillId="0" borderId="32" xfId="0" applyFont="1" applyBorder="1" applyAlignment="1">
      <alignment horizontal="right" vertical="center"/>
    </xf>
    <xf numFmtId="0" fontId="22" fillId="0" borderId="14" xfId="0" applyFont="1" applyBorder="1" applyAlignment="1">
      <alignment horizontal="left" vertical="center"/>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19" borderId="27"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9" xfId="0" applyFont="1" applyFill="1" applyBorder="1" applyAlignment="1">
      <alignment horizontal="center" vertical="center" wrapText="1"/>
    </xf>
    <xf numFmtId="0" fontId="0" fillId="0" borderId="13" xfId="0" applyBorder="1" applyAlignment="1">
      <alignment horizontal="center" vertical="center" wrapText="1"/>
    </xf>
    <xf numFmtId="164" fontId="14" fillId="0" borderId="0" xfId="0" applyFont="1" applyAlignment="1">
      <alignment horizontal="right"/>
    </xf>
    <xf numFmtId="167" fontId="25" fillId="0" borderId="22" xfId="0" applyFont="1" applyBorder="1" applyAlignment="1">
      <alignment horizontal="right"/>
    </xf>
    <xf numFmtId="167" fontId="25" fillId="0" borderId="23" xfId="0" applyFont="1" applyBorder="1" applyAlignment="1">
      <alignment horizontal="right"/>
    </xf>
    <xf numFmtId="164" fontId="26" fillId="0" borderId="0" xfId="0" applyFont="1" applyAlignment="1">
      <alignment horizontal="right" vertical="center"/>
    </xf>
    <xf numFmtId="0" fontId="0" fillId="0" borderId="0" xfId="0" applyFont="1" applyAlignment="1">
      <alignment horizontal="left"/>
    </xf>
    <xf numFmtId="0" fontId="27" fillId="0" borderId="13" xfId="0" applyBorder="1" applyAlignment="1">
      <alignment horizontal="left"/>
    </xf>
    <xf numFmtId="0" fontId="27" fillId="0" borderId="0" xfId="0" applyAlignment="1">
      <alignment horizontal="left"/>
    </xf>
    <xf numFmtId="0" fontId="27" fillId="0" borderId="0" xfId="0" applyFont="1" applyAlignment="1">
      <alignment horizontal="left"/>
    </xf>
    <xf numFmtId="0" fontId="24" fillId="0" borderId="0" xfId="0" applyFont="1" applyAlignment="1">
      <alignment horizontal="left"/>
    </xf>
    <xf numFmtId="164" fontId="24" fillId="0" borderId="0" xfId="0" applyFont="1" applyAlignment="1">
      <alignment horizontal="right"/>
    </xf>
    <xf numFmtId="0" fontId="27" fillId="0" borderId="13" xfId="0" applyBorder="1" applyAlignment="1">
      <alignment horizontal="left"/>
    </xf>
    <xf numFmtId="0" fontId="27" fillId="0" borderId="25" xfId="0" applyBorder="1" applyAlignment="1">
      <alignment horizontal="left"/>
    </xf>
    <xf numFmtId="167" fontId="27" fillId="0" borderId="0" xfId="0" applyFont="1" applyAlignment="1">
      <alignment horizontal="right"/>
    </xf>
    <xf numFmtId="167" fontId="27" fillId="0" borderId="24" xfId="0" applyFont="1" applyBorder="1" applyAlignment="1">
      <alignment horizontal="right"/>
    </xf>
    <xf numFmtId="0" fontId="27" fillId="0" borderId="0" xfId="0" applyFont="1" applyAlignment="1">
      <alignment horizontal="left"/>
    </xf>
    <xf numFmtId="164" fontId="27" fillId="0" borderId="0" xfId="0" applyFont="1" applyAlignment="1">
      <alignment horizontal="right" vertical="center"/>
    </xf>
    <xf numFmtId="0" fontId="22" fillId="0" borderId="0" xfId="0" applyFont="1" applyAlignment="1">
      <alignment horizontal="left"/>
    </xf>
    <xf numFmtId="164" fontId="22" fillId="0" borderId="0" xfId="0" applyFont="1" applyAlignment="1">
      <alignment horizontal="right"/>
    </xf>
    <xf numFmtId="0" fontId="0" fillId="0" borderId="36" xfId="0" applyFont="1" applyBorder="1" applyAlignment="1">
      <alignment horizontal="center" vertical="center"/>
    </xf>
    <xf numFmtId="49" fontId="0"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Font="1" applyBorder="1" applyAlignment="1">
      <alignment horizontal="right" vertical="center"/>
    </xf>
    <xf numFmtId="164" fontId="0" fillId="18" borderId="36" xfId="0" applyFont="1" applyFill="1" applyBorder="1" applyAlignment="1">
      <alignment horizontal="right" vertical="center"/>
    </xf>
    <xf numFmtId="164" fontId="0" fillId="0" borderId="36" xfId="0" applyFont="1" applyBorder="1" applyAlignment="1">
      <alignment horizontal="right" vertical="center"/>
    </xf>
    <xf numFmtId="0" fontId="11" fillId="18"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4" xfId="0" applyFont="1" applyBorder="1" applyAlignment="1">
      <alignment horizontal="right" vertical="center"/>
    </xf>
    <xf numFmtId="164" fontId="0" fillId="0" borderId="0" xfId="0" applyFont="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top" wrapText="1"/>
    </xf>
    <xf numFmtId="0" fontId="31" fillId="0" borderId="13" xfId="0" applyBorder="1" applyAlignment="1">
      <alignment horizontal="left" vertical="center"/>
    </xf>
    <xf numFmtId="0" fontId="31" fillId="0" borderId="0" xfId="0"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168" fontId="31" fillId="0" borderId="0" xfId="0" applyFont="1" applyAlignment="1">
      <alignment horizontal="right" vertical="center"/>
    </xf>
    <xf numFmtId="0" fontId="31" fillId="0" borderId="13" xfId="0" applyBorder="1" applyAlignment="1">
      <alignment horizontal="left" vertical="center"/>
    </xf>
    <xf numFmtId="0" fontId="31" fillId="0" borderId="25" xfId="0" applyBorder="1" applyAlignment="1">
      <alignment horizontal="left" vertical="center"/>
    </xf>
    <xf numFmtId="0" fontId="31" fillId="0" borderId="24" xfId="0" applyBorder="1" applyAlignment="1">
      <alignment horizontal="left" vertical="center"/>
    </xf>
    <xf numFmtId="0" fontId="31" fillId="0" borderId="0" xfId="0" applyFont="1" applyAlignment="1">
      <alignment horizontal="left" vertical="center"/>
    </xf>
    <xf numFmtId="0" fontId="31" fillId="0" borderId="0" xfId="0" applyAlignment="1">
      <alignment horizontal="left" vertical="center"/>
    </xf>
    <xf numFmtId="0" fontId="32" fillId="0" borderId="36" xfId="0" applyFont="1" applyBorder="1" applyAlignment="1">
      <alignment horizontal="center" vertical="center"/>
    </xf>
    <xf numFmtId="49" fontId="32" fillId="0" borderId="36" xfId="0" applyFont="1" applyBorder="1" applyAlignment="1">
      <alignment horizontal="left" vertical="center" wrapText="1"/>
    </xf>
    <xf numFmtId="0" fontId="32" fillId="0" borderId="36" xfId="0" applyFont="1" applyBorder="1" applyAlignment="1">
      <alignment horizontal="left" vertical="center" wrapText="1"/>
    </xf>
    <xf numFmtId="0" fontId="32" fillId="0" borderId="36" xfId="0" applyFont="1" applyBorder="1" applyAlignment="1">
      <alignment horizontal="center" vertical="center" wrapText="1"/>
    </xf>
    <xf numFmtId="168" fontId="32" fillId="0" borderId="36" xfId="0" applyFont="1" applyBorder="1" applyAlignment="1">
      <alignment horizontal="right" vertical="center"/>
    </xf>
    <xf numFmtId="164" fontId="32" fillId="18" borderId="36" xfId="0" applyFont="1" applyFill="1" applyBorder="1" applyAlignment="1">
      <alignment horizontal="right" vertical="center"/>
    </xf>
    <xf numFmtId="164" fontId="32" fillId="0" borderId="36" xfId="0" applyFont="1" applyBorder="1" applyAlignment="1">
      <alignment horizontal="right" vertical="center"/>
    </xf>
    <xf numFmtId="0" fontId="32" fillId="0" borderId="13" xfId="0" applyFont="1" applyBorder="1" applyAlignment="1">
      <alignment horizontal="left" vertical="center"/>
    </xf>
    <xf numFmtId="0" fontId="32" fillId="18" borderId="36" xfId="0" applyFont="1" applyFill="1" applyBorder="1" applyAlignment="1">
      <alignment horizontal="left" vertical="center" wrapText="1"/>
    </xf>
    <xf numFmtId="0" fontId="32" fillId="0" borderId="0" xfId="0" applyFont="1" applyAlignment="1">
      <alignment horizontal="center" vertical="center" wrapText="1"/>
    </xf>
    <xf numFmtId="0" fontId="31" fillId="0" borderId="31" xfId="0" applyBorder="1" applyAlignment="1">
      <alignment horizontal="left" vertical="center"/>
    </xf>
    <xf numFmtId="0" fontId="31" fillId="0" borderId="32" xfId="0" applyBorder="1" applyAlignment="1">
      <alignment horizontal="left" vertical="center"/>
    </xf>
    <xf numFmtId="0" fontId="31" fillId="0" borderId="33" xfId="0" applyBorder="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top"/>
    </xf>
    <xf numFmtId="0" fontId="9" fillId="0" borderId="0" xfId="0" applyFont="1" applyAlignment="1">
      <alignment horizontal="left" vertical="top" wrapText="1"/>
    </xf>
    <xf numFmtId="49" fontId="7" fillId="18" borderId="0" xfId="0" applyFont="1" applyFill="1" applyAlignment="1">
      <alignment horizontal="left" vertical="top"/>
    </xf>
    <xf numFmtId="0" fontId="7"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0" fillId="0" borderId="0" xfId="0" applyAlignment="1">
      <alignment horizontal="left" vertical="center"/>
    </xf>
    <xf numFmtId="165" fontId="11" fillId="0" borderId="0" xfId="0" applyAlignment="1">
      <alignment horizontal="center" vertical="center"/>
    </xf>
    <xf numFmtId="0" fontId="11" fillId="0" borderId="0" xfId="0" applyAlignment="1">
      <alignment horizontal="left" vertical="center"/>
    </xf>
    <xf numFmtId="164" fontId="8" fillId="0" borderId="0" xfId="0" applyFont="1" applyAlignment="1">
      <alignment horizontal="right" vertical="center"/>
    </xf>
    <xf numFmtId="0" fontId="9" fillId="19" borderId="18" xfId="0" applyFont="1" applyFill="1" applyBorder="1" applyAlignment="1">
      <alignment horizontal="left" vertical="center"/>
    </xf>
    <xf numFmtId="0" fontId="0" fillId="19" borderId="18" xfId="0" applyFill="1" applyBorder="1" applyAlignment="1">
      <alignment horizontal="left" vertical="center"/>
    </xf>
    <xf numFmtId="164" fontId="9" fillId="19" borderId="18" xfId="0" applyFont="1" applyFill="1" applyBorder="1" applyAlignment="1">
      <alignment horizontal="right" vertical="center"/>
    </xf>
    <xf numFmtId="0" fontId="0" fillId="19" borderId="26"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166" fontId="7" fillId="0" borderId="0" xfId="0" applyFont="1" applyAlignment="1">
      <alignment horizontal="left" vertical="top"/>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18" xfId="0" applyFont="1" applyFill="1" applyBorder="1" applyAlignment="1">
      <alignment horizontal="right" vertical="center"/>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22" fillId="0" borderId="0" xfId="0"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left" vertical="center" wrapText="1"/>
    </xf>
    <xf numFmtId="164"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wrapText="1"/>
    </xf>
    <xf numFmtId="0" fontId="33" fillId="17" borderId="0" xfId="36" applyFill="1" applyAlignment="1">
      <alignment horizontal="left" vertical="top"/>
    </xf>
    <xf numFmtId="0" fontId="34" fillId="0" borderId="0" xfId="36" applyFont="1" applyAlignment="1">
      <alignment horizontal="center" vertical="center"/>
    </xf>
    <xf numFmtId="0" fontId="21" fillId="17" borderId="0" xfId="0" applyFont="1" applyFill="1" applyAlignment="1">
      <alignment horizontal="left" vertical="center"/>
    </xf>
    <xf numFmtId="0" fontId="2" fillId="17" borderId="0" xfId="0" applyFont="1" applyFill="1" applyAlignment="1">
      <alignment horizontal="left" vertical="center"/>
    </xf>
    <xf numFmtId="0" fontId="35" fillId="17" borderId="0" xfId="36" applyFont="1" applyFill="1" applyAlignment="1">
      <alignment horizontal="left"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5" fillId="17" borderId="0" xfId="36" applyFont="1" applyFill="1" applyAlignment="1" applyProtection="1">
      <alignment horizontal="left" vertical="center"/>
      <protection/>
    </xf>
    <xf numFmtId="0" fontId="35" fillId="17" borderId="0" xfId="36" applyFont="1" applyFill="1" applyAlignment="1">
      <alignment horizontal="left" vertical="center"/>
    </xf>
    <xf numFmtId="0" fontId="0" fillId="0" borderId="0" xfId="0" applyAlignment="1">
      <alignment vertical="top"/>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1"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1"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26F36.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7" t="s">
        <v>0</v>
      </c>
      <c r="B1" s="238"/>
      <c r="C1" s="238"/>
      <c r="D1" s="239" t="s">
        <v>1</v>
      </c>
      <c r="E1" s="238"/>
      <c r="F1" s="238"/>
      <c r="G1" s="238"/>
      <c r="H1" s="238"/>
      <c r="I1" s="238"/>
      <c r="J1" s="238"/>
      <c r="K1" s="240" t="s">
        <v>213</v>
      </c>
      <c r="L1" s="240"/>
      <c r="M1" s="240"/>
      <c r="N1" s="240"/>
      <c r="O1" s="240"/>
      <c r="P1" s="240"/>
      <c r="Q1" s="240"/>
      <c r="R1" s="240"/>
      <c r="S1" s="240"/>
      <c r="T1" s="238"/>
      <c r="U1" s="238"/>
      <c r="V1" s="238"/>
      <c r="W1" s="240" t="s">
        <v>214</v>
      </c>
      <c r="X1" s="240"/>
      <c r="Y1" s="240"/>
      <c r="Z1" s="240"/>
      <c r="AA1" s="240"/>
      <c r="AB1" s="240"/>
      <c r="AC1" s="240"/>
      <c r="AD1" s="240"/>
      <c r="AE1" s="240"/>
      <c r="AF1" s="240"/>
      <c r="AG1" s="240"/>
      <c r="AH1" s="240"/>
      <c r="AI1" s="232"/>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29"/>
      <c r="AS2" s="191"/>
      <c r="AT2" s="191"/>
      <c r="AU2" s="191"/>
      <c r="AV2" s="191"/>
      <c r="AW2" s="191"/>
      <c r="AX2" s="191"/>
      <c r="AY2" s="191"/>
      <c r="AZ2" s="191"/>
      <c r="BA2" s="191"/>
      <c r="BB2" s="191"/>
      <c r="BC2" s="191"/>
      <c r="BD2" s="191"/>
      <c r="BE2" s="191"/>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194" t="s">
        <v>14</v>
      </c>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1"/>
      <c r="AQ5" s="13"/>
      <c r="BE5" s="190" t="s">
        <v>15</v>
      </c>
      <c r="BS5" s="6" t="s">
        <v>6</v>
      </c>
    </row>
    <row r="6" spans="2:71" s="2" customFormat="1" ht="37.5" customHeight="1">
      <c r="B6" s="10"/>
      <c r="C6" s="11"/>
      <c r="D6" s="18" t="s">
        <v>16</v>
      </c>
      <c r="E6" s="11"/>
      <c r="F6" s="11"/>
      <c r="G6" s="11"/>
      <c r="H6" s="11"/>
      <c r="I6" s="11"/>
      <c r="J6" s="11"/>
      <c r="K6" s="196" t="s">
        <v>17</v>
      </c>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1"/>
      <c r="AQ6" s="13"/>
      <c r="BE6" s="191"/>
      <c r="BS6" s="6" t="s">
        <v>18</v>
      </c>
    </row>
    <row r="7" spans="2:71" s="2" customFormat="1" ht="15" customHeight="1">
      <c r="B7" s="10"/>
      <c r="C7" s="11"/>
      <c r="D7" s="19" t="s">
        <v>19</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191"/>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191"/>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1"/>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191"/>
      <c r="BS10" s="6" t="s">
        <v>18</v>
      </c>
    </row>
    <row r="11" spans="2:71" s="2" customFormat="1" ht="19.5" customHeight="1">
      <c r="B11" s="10"/>
      <c r="C11" s="11"/>
      <c r="D11" s="11"/>
      <c r="E11" s="17" t="s">
        <v>23</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30</v>
      </c>
      <c r="AL11" s="11"/>
      <c r="AM11" s="11"/>
      <c r="AN11" s="17"/>
      <c r="AO11" s="11"/>
      <c r="AP11" s="11"/>
      <c r="AQ11" s="13"/>
      <c r="BE11" s="191"/>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1"/>
      <c r="BS12" s="6" t="s">
        <v>18</v>
      </c>
    </row>
    <row r="13" spans="2:71" s="2" customFormat="1" ht="15" customHeight="1">
      <c r="B13" s="10"/>
      <c r="C13" s="11"/>
      <c r="D13" s="19" t="s">
        <v>31</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32</v>
      </c>
      <c r="AO13" s="11"/>
      <c r="AP13" s="11"/>
      <c r="AQ13" s="13"/>
      <c r="BE13" s="191"/>
      <c r="BS13" s="6" t="s">
        <v>18</v>
      </c>
    </row>
    <row r="14" spans="2:71" s="2" customFormat="1" ht="15.75" customHeight="1">
      <c r="B14" s="10"/>
      <c r="C14" s="11"/>
      <c r="D14" s="11"/>
      <c r="E14" s="197" t="s">
        <v>32</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 t="s">
        <v>30</v>
      </c>
      <c r="AL14" s="11"/>
      <c r="AM14" s="11"/>
      <c r="AN14" s="21" t="s">
        <v>32</v>
      </c>
      <c r="AO14" s="11"/>
      <c r="AP14" s="11"/>
      <c r="AQ14" s="13"/>
      <c r="BE14" s="191"/>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1"/>
      <c r="BS15" s="6" t="s">
        <v>4</v>
      </c>
    </row>
    <row r="16" spans="2:71" s="2" customFormat="1" ht="15" customHeight="1">
      <c r="B16" s="10"/>
      <c r="C16" s="11"/>
      <c r="D16" s="19" t="s">
        <v>33</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c r="AO16" s="11"/>
      <c r="AP16" s="11"/>
      <c r="AQ16" s="13"/>
      <c r="BE16" s="191"/>
      <c r="BS16" s="6" t="s">
        <v>4</v>
      </c>
    </row>
    <row r="17" spans="2:71" ht="19.5" customHeight="1">
      <c r="B17" s="10"/>
      <c r="C17" s="11"/>
      <c r="D17" s="11"/>
      <c r="E17" s="17" t="s">
        <v>23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30</v>
      </c>
      <c r="AL17" s="11"/>
      <c r="AM17" s="11"/>
      <c r="AN17" s="17"/>
      <c r="AO17" s="11"/>
      <c r="AP17" s="11"/>
      <c r="AQ17" s="13"/>
      <c r="BE17" s="191"/>
      <c r="BF17" s="2"/>
      <c r="BG17" s="2"/>
      <c r="BH17" s="2"/>
      <c r="BI17" s="2"/>
      <c r="BJ17" s="2"/>
      <c r="BK17" s="2"/>
      <c r="BL17" s="2"/>
      <c r="BM17" s="2"/>
      <c r="BN17" s="2"/>
      <c r="BO17" s="2"/>
      <c r="BP17" s="2"/>
      <c r="BQ17" s="2"/>
      <c r="BR17" s="2"/>
      <c r="BS17" s="6" t="s">
        <v>34</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1"/>
      <c r="BF18" s="2"/>
      <c r="BG18" s="2"/>
      <c r="BH18" s="2"/>
      <c r="BI18" s="2"/>
      <c r="BJ18" s="2"/>
      <c r="BK18" s="2"/>
      <c r="BL18" s="2"/>
      <c r="BM18" s="2"/>
      <c r="BN18" s="2"/>
      <c r="BO18" s="2"/>
      <c r="BP18" s="2"/>
      <c r="BQ18" s="2"/>
      <c r="BR18" s="2"/>
      <c r="BS18" s="6" t="s">
        <v>6</v>
      </c>
    </row>
    <row r="19" spans="2:71" ht="15" customHeight="1">
      <c r="B19" s="10"/>
      <c r="C19" s="11"/>
      <c r="D19" s="19" t="s">
        <v>35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1"/>
      <c r="BF19" s="2"/>
      <c r="BG19" s="2"/>
      <c r="BH19" s="2"/>
      <c r="BI19" s="2"/>
      <c r="BJ19" s="2"/>
      <c r="BK19" s="2"/>
      <c r="BL19" s="2"/>
      <c r="BM19" s="2"/>
      <c r="BN19" s="2"/>
      <c r="BO19" s="2"/>
      <c r="BP19" s="2"/>
      <c r="BQ19" s="2"/>
      <c r="BR19" s="2"/>
      <c r="BS19" s="6" t="s">
        <v>6</v>
      </c>
    </row>
    <row r="20" spans="2:71" ht="15.75" customHeight="1">
      <c r="B20" s="10"/>
      <c r="C20" s="11"/>
      <c r="D20" s="11"/>
      <c r="E20" s="198"/>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1"/>
      <c r="AP20" s="11"/>
      <c r="AQ20" s="13"/>
      <c r="BE20" s="191"/>
      <c r="BF20" s="2"/>
      <c r="BG20" s="2"/>
      <c r="BH20" s="2"/>
      <c r="BI20" s="2"/>
      <c r="BJ20" s="2"/>
      <c r="BK20" s="2"/>
      <c r="BL20" s="2"/>
      <c r="BM20" s="2"/>
      <c r="BN20" s="2"/>
      <c r="BO20" s="2"/>
      <c r="BP20" s="2"/>
      <c r="BQ20" s="2"/>
      <c r="BR20" s="2"/>
      <c r="BS20" s="6" t="s">
        <v>4</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1"/>
      <c r="BF21" s="2"/>
      <c r="BG21" s="2"/>
      <c r="BH21" s="2"/>
      <c r="BI21" s="2"/>
      <c r="BJ21" s="2"/>
      <c r="BK21" s="2"/>
      <c r="BL21" s="2"/>
      <c r="BM21" s="2"/>
      <c r="BN21" s="2"/>
      <c r="BO21" s="2"/>
      <c r="BP21" s="2"/>
      <c r="BQ21" s="2"/>
      <c r="BR21" s="2"/>
    </row>
    <row r="22" spans="2:70"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1"/>
      <c r="BF22" s="2"/>
      <c r="BG22" s="2"/>
      <c r="BH22" s="2"/>
      <c r="BI22" s="2"/>
      <c r="BJ22" s="2"/>
      <c r="BK22" s="2"/>
      <c r="BL22" s="2"/>
      <c r="BM22" s="2"/>
      <c r="BN22" s="2"/>
      <c r="BO22" s="2"/>
      <c r="BP22" s="2"/>
      <c r="BQ22" s="2"/>
      <c r="BR22" s="2"/>
    </row>
    <row r="23" spans="2:57" s="6" customFormat="1" ht="27" customHeight="1">
      <c r="B23" s="23"/>
      <c r="C23" s="24"/>
      <c r="D23" s="25" t="s">
        <v>36</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199">
        <f>ROUND($AG$51,2)</f>
        <v>0</v>
      </c>
      <c r="AL23" s="200"/>
      <c r="AM23" s="200"/>
      <c r="AN23" s="200"/>
      <c r="AO23" s="200"/>
      <c r="AP23" s="24"/>
      <c r="AQ23" s="27"/>
      <c r="BE23" s="192"/>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2"/>
    </row>
    <row r="25" spans="2:57" s="6" customFormat="1" ht="14.25" customHeight="1">
      <c r="B25" s="23"/>
      <c r="C25" s="24"/>
      <c r="D25" s="24"/>
      <c r="E25" s="24"/>
      <c r="F25" s="24"/>
      <c r="G25" s="24"/>
      <c r="H25" s="24"/>
      <c r="I25" s="24"/>
      <c r="J25" s="24"/>
      <c r="K25" s="24"/>
      <c r="L25" s="201" t="s">
        <v>37</v>
      </c>
      <c r="M25" s="202"/>
      <c r="N25" s="202"/>
      <c r="O25" s="202"/>
      <c r="P25" s="24"/>
      <c r="Q25" s="24"/>
      <c r="R25" s="24"/>
      <c r="S25" s="24"/>
      <c r="T25" s="24"/>
      <c r="U25" s="24"/>
      <c r="V25" s="24"/>
      <c r="W25" s="201" t="s">
        <v>38</v>
      </c>
      <c r="X25" s="202"/>
      <c r="Y25" s="202"/>
      <c r="Z25" s="202"/>
      <c r="AA25" s="202"/>
      <c r="AB25" s="202"/>
      <c r="AC25" s="202"/>
      <c r="AD25" s="202"/>
      <c r="AE25" s="202"/>
      <c r="AF25" s="24"/>
      <c r="AG25" s="24"/>
      <c r="AH25" s="24"/>
      <c r="AI25" s="24"/>
      <c r="AJ25" s="24"/>
      <c r="AK25" s="201" t="s">
        <v>39</v>
      </c>
      <c r="AL25" s="202"/>
      <c r="AM25" s="202"/>
      <c r="AN25" s="202"/>
      <c r="AO25" s="202"/>
      <c r="AP25" s="24"/>
      <c r="AQ25" s="27"/>
      <c r="BE25" s="192"/>
    </row>
    <row r="26" spans="2:57" s="6" customFormat="1" ht="15" customHeight="1">
      <c r="B26" s="29"/>
      <c r="C26" s="30"/>
      <c r="D26" s="30" t="s">
        <v>40</v>
      </c>
      <c r="E26" s="30"/>
      <c r="F26" s="30" t="s">
        <v>41</v>
      </c>
      <c r="G26" s="30"/>
      <c r="H26" s="30"/>
      <c r="I26" s="30"/>
      <c r="J26" s="30"/>
      <c r="K26" s="30"/>
      <c r="L26" s="203">
        <v>0.21</v>
      </c>
      <c r="M26" s="204"/>
      <c r="N26" s="204"/>
      <c r="O26" s="204"/>
      <c r="P26" s="30"/>
      <c r="Q26" s="30"/>
      <c r="R26" s="30"/>
      <c r="S26" s="30"/>
      <c r="T26" s="30"/>
      <c r="U26" s="30"/>
      <c r="V26" s="30"/>
      <c r="W26" s="205">
        <f>ROUND($AZ$51,2)</f>
        <v>0</v>
      </c>
      <c r="X26" s="204"/>
      <c r="Y26" s="204"/>
      <c r="Z26" s="204"/>
      <c r="AA26" s="204"/>
      <c r="AB26" s="204"/>
      <c r="AC26" s="204"/>
      <c r="AD26" s="204"/>
      <c r="AE26" s="204"/>
      <c r="AF26" s="30"/>
      <c r="AG26" s="30"/>
      <c r="AH26" s="30"/>
      <c r="AI26" s="30"/>
      <c r="AJ26" s="30"/>
      <c r="AK26" s="205">
        <f>ROUND($AV$51,2)</f>
        <v>0</v>
      </c>
      <c r="AL26" s="204"/>
      <c r="AM26" s="204"/>
      <c r="AN26" s="204"/>
      <c r="AO26" s="204"/>
      <c r="AP26" s="30"/>
      <c r="AQ26" s="31"/>
      <c r="BE26" s="193"/>
    </row>
    <row r="27" spans="2:57" s="6" customFormat="1" ht="15" customHeight="1">
      <c r="B27" s="29"/>
      <c r="C27" s="30"/>
      <c r="D27" s="30"/>
      <c r="E27" s="30"/>
      <c r="F27" s="30" t="s">
        <v>42</v>
      </c>
      <c r="G27" s="30"/>
      <c r="H27" s="30"/>
      <c r="I27" s="30"/>
      <c r="J27" s="30"/>
      <c r="K27" s="30"/>
      <c r="L27" s="203">
        <v>0.15</v>
      </c>
      <c r="M27" s="204"/>
      <c r="N27" s="204"/>
      <c r="O27" s="204"/>
      <c r="P27" s="30"/>
      <c r="Q27" s="30"/>
      <c r="R27" s="30"/>
      <c r="S27" s="30"/>
      <c r="T27" s="30"/>
      <c r="U27" s="30"/>
      <c r="V27" s="30"/>
      <c r="W27" s="205">
        <f>ROUND($BA$51,2)</f>
        <v>0</v>
      </c>
      <c r="X27" s="204"/>
      <c r="Y27" s="204"/>
      <c r="Z27" s="204"/>
      <c r="AA27" s="204"/>
      <c r="AB27" s="204"/>
      <c r="AC27" s="204"/>
      <c r="AD27" s="204"/>
      <c r="AE27" s="204"/>
      <c r="AF27" s="30"/>
      <c r="AG27" s="30"/>
      <c r="AH27" s="30"/>
      <c r="AI27" s="30"/>
      <c r="AJ27" s="30"/>
      <c r="AK27" s="205">
        <f>ROUND($AW$51,2)</f>
        <v>0</v>
      </c>
      <c r="AL27" s="204"/>
      <c r="AM27" s="204"/>
      <c r="AN27" s="204"/>
      <c r="AO27" s="204"/>
      <c r="AP27" s="30"/>
      <c r="AQ27" s="31"/>
      <c r="BE27" s="193"/>
    </row>
    <row r="28" spans="2:57" s="6" customFormat="1" ht="15" customHeight="1" hidden="1">
      <c r="B28" s="29"/>
      <c r="C28" s="30"/>
      <c r="D28" s="30"/>
      <c r="E28" s="30"/>
      <c r="F28" s="30" t="s">
        <v>43</v>
      </c>
      <c r="G28" s="30"/>
      <c r="H28" s="30"/>
      <c r="I28" s="30"/>
      <c r="J28" s="30"/>
      <c r="K28" s="30"/>
      <c r="L28" s="203">
        <v>0.21</v>
      </c>
      <c r="M28" s="204"/>
      <c r="N28" s="204"/>
      <c r="O28" s="204"/>
      <c r="P28" s="30"/>
      <c r="Q28" s="30"/>
      <c r="R28" s="30"/>
      <c r="S28" s="30"/>
      <c r="T28" s="30"/>
      <c r="U28" s="30"/>
      <c r="V28" s="30"/>
      <c r="W28" s="205">
        <f>ROUND($BB$51,2)</f>
        <v>0</v>
      </c>
      <c r="X28" s="204"/>
      <c r="Y28" s="204"/>
      <c r="Z28" s="204"/>
      <c r="AA28" s="204"/>
      <c r="AB28" s="204"/>
      <c r="AC28" s="204"/>
      <c r="AD28" s="204"/>
      <c r="AE28" s="204"/>
      <c r="AF28" s="30"/>
      <c r="AG28" s="30"/>
      <c r="AH28" s="30"/>
      <c r="AI28" s="30"/>
      <c r="AJ28" s="30"/>
      <c r="AK28" s="205">
        <v>0</v>
      </c>
      <c r="AL28" s="204"/>
      <c r="AM28" s="204"/>
      <c r="AN28" s="204"/>
      <c r="AO28" s="204"/>
      <c r="AP28" s="30"/>
      <c r="AQ28" s="31"/>
      <c r="BE28" s="193"/>
    </row>
    <row r="29" spans="2:57" s="6" customFormat="1" ht="15" customHeight="1" hidden="1">
      <c r="B29" s="29"/>
      <c r="C29" s="30"/>
      <c r="D29" s="30"/>
      <c r="E29" s="30"/>
      <c r="F29" s="30" t="s">
        <v>44</v>
      </c>
      <c r="G29" s="30"/>
      <c r="H29" s="30"/>
      <c r="I29" s="30"/>
      <c r="J29" s="30"/>
      <c r="K29" s="30"/>
      <c r="L29" s="203">
        <v>0.15</v>
      </c>
      <c r="M29" s="204"/>
      <c r="N29" s="204"/>
      <c r="O29" s="204"/>
      <c r="P29" s="30"/>
      <c r="Q29" s="30"/>
      <c r="R29" s="30"/>
      <c r="S29" s="30"/>
      <c r="T29" s="30"/>
      <c r="U29" s="30"/>
      <c r="V29" s="30"/>
      <c r="W29" s="205">
        <f>ROUND($BC$51,2)</f>
        <v>0</v>
      </c>
      <c r="X29" s="204"/>
      <c r="Y29" s="204"/>
      <c r="Z29" s="204"/>
      <c r="AA29" s="204"/>
      <c r="AB29" s="204"/>
      <c r="AC29" s="204"/>
      <c r="AD29" s="204"/>
      <c r="AE29" s="204"/>
      <c r="AF29" s="30"/>
      <c r="AG29" s="30"/>
      <c r="AH29" s="30"/>
      <c r="AI29" s="30"/>
      <c r="AJ29" s="30"/>
      <c r="AK29" s="205">
        <v>0</v>
      </c>
      <c r="AL29" s="204"/>
      <c r="AM29" s="204"/>
      <c r="AN29" s="204"/>
      <c r="AO29" s="204"/>
      <c r="AP29" s="30"/>
      <c r="AQ29" s="31"/>
      <c r="BE29" s="193"/>
    </row>
    <row r="30" spans="2:57" s="6" customFormat="1" ht="15" customHeight="1" hidden="1">
      <c r="B30" s="29"/>
      <c r="C30" s="30"/>
      <c r="D30" s="30"/>
      <c r="E30" s="30"/>
      <c r="F30" s="30" t="s">
        <v>45</v>
      </c>
      <c r="G30" s="30"/>
      <c r="H30" s="30"/>
      <c r="I30" s="30"/>
      <c r="J30" s="30"/>
      <c r="K30" s="30"/>
      <c r="L30" s="203">
        <v>0</v>
      </c>
      <c r="M30" s="204"/>
      <c r="N30" s="204"/>
      <c r="O30" s="204"/>
      <c r="P30" s="30"/>
      <c r="Q30" s="30"/>
      <c r="R30" s="30"/>
      <c r="S30" s="30"/>
      <c r="T30" s="30"/>
      <c r="U30" s="30"/>
      <c r="V30" s="30"/>
      <c r="W30" s="205">
        <f>ROUND($BD$51,2)</f>
        <v>0</v>
      </c>
      <c r="X30" s="204"/>
      <c r="Y30" s="204"/>
      <c r="Z30" s="204"/>
      <c r="AA30" s="204"/>
      <c r="AB30" s="204"/>
      <c r="AC30" s="204"/>
      <c r="AD30" s="204"/>
      <c r="AE30" s="204"/>
      <c r="AF30" s="30"/>
      <c r="AG30" s="30"/>
      <c r="AH30" s="30"/>
      <c r="AI30" s="30"/>
      <c r="AJ30" s="30"/>
      <c r="AK30" s="205">
        <v>0</v>
      </c>
      <c r="AL30" s="204"/>
      <c r="AM30" s="204"/>
      <c r="AN30" s="204"/>
      <c r="AO30" s="204"/>
      <c r="AP30" s="30"/>
      <c r="AQ30" s="31"/>
      <c r="BE30" s="193"/>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2"/>
    </row>
    <row r="32" spans="2:57" s="6" customFormat="1" ht="27" customHeight="1">
      <c r="B32" s="23"/>
      <c r="C32" s="32"/>
      <c r="D32" s="33" t="s">
        <v>46</v>
      </c>
      <c r="E32" s="34"/>
      <c r="F32" s="34"/>
      <c r="G32" s="34"/>
      <c r="H32" s="34"/>
      <c r="I32" s="34"/>
      <c r="J32" s="34"/>
      <c r="K32" s="34"/>
      <c r="L32" s="34"/>
      <c r="M32" s="34"/>
      <c r="N32" s="34"/>
      <c r="O32" s="34"/>
      <c r="P32" s="34"/>
      <c r="Q32" s="34"/>
      <c r="R32" s="34"/>
      <c r="S32" s="34"/>
      <c r="T32" s="35" t="s">
        <v>47</v>
      </c>
      <c r="U32" s="34"/>
      <c r="V32" s="34"/>
      <c r="W32" s="34"/>
      <c r="X32" s="206" t="s">
        <v>48</v>
      </c>
      <c r="Y32" s="207"/>
      <c r="Z32" s="207"/>
      <c r="AA32" s="207"/>
      <c r="AB32" s="207"/>
      <c r="AC32" s="34"/>
      <c r="AD32" s="34"/>
      <c r="AE32" s="34"/>
      <c r="AF32" s="34"/>
      <c r="AG32" s="34"/>
      <c r="AH32" s="34"/>
      <c r="AI32" s="34"/>
      <c r="AJ32" s="34"/>
      <c r="AK32" s="208">
        <f>SUM($AK$23:$AK$30)</f>
        <v>0</v>
      </c>
      <c r="AL32" s="207"/>
      <c r="AM32" s="207"/>
      <c r="AN32" s="207"/>
      <c r="AO32" s="209"/>
      <c r="AP32" s="32"/>
      <c r="AQ32" s="37"/>
      <c r="BE32" s="192"/>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49</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VD08715</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210" t="str">
        <f>$K$6</f>
        <v>ZF Lednice - oprava zpevněné plochy</v>
      </c>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 </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12" t="str">
        <f>IF($AN$8="","",$AN$8)</f>
        <v>24.06.2015</v>
      </c>
      <c r="AN44" s="202"/>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33</v>
      </c>
      <c r="AJ46" s="24"/>
      <c r="AK46" s="24"/>
      <c r="AL46" s="24"/>
      <c r="AM46" s="194" t="str">
        <f>IF($E$17="","",$E$17)</f>
        <v> </v>
      </c>
      <c r="AN46" s="202"/>
      <c r="AO46" s="202"/>
      <c r="AP46" s="202"/>
      <c r="AQ46" s="24"/>
      <c r="AR46" s="43"/>
      <c r="AS46" s="213" t="s">
        <v>50</v>
      </c>
      <c r="AT46" s="214"/>
      <c r="AU46" s="53"/>
      <c r="AV46" s="53"/>
      <c r="AW46" s="53"/>
      <c r="AX46" s="53"/>
      <c r="AY46" s="53"/>
      <c r="AZ46" s="53"/>
      <c r="BA46" s="53"/>
      <c r="BB46" s="53"/>
      <c r="BC46" s="53"/>
      <c r="BD46" s="54"/>
    </row>
    <row r="47" spans="2:56" s="6" customFormat="1" ht="15.75" customHeight="1">
      <c r="B47" s="23"/>
      <c r="C47" s="19" t="s">
        <v>31</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15"/>
      <c r="AT47" s="192"/>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16"/>
      <c r="AT48" s="202"/>
      <c r="AU48" s="24"/>
      <c r="AV48" s="24"/>
      <c r="AW48" s="24"/>
      <c r="AX48" s="24"/>
      <c r="AY48" s="24"/>
      <c r="AZ48" s="24"/>
      <c r="BA48" s="24"/>
      <c r="BB48" s="24"/>
      <c r="BC48" s="24"/>
      <c r="BD48" s="57"/>
    </row>
    <row r="49" spans="2:57" s="6" customFormat="1" ht="30" customHeight="1">
      <c r="B49" s="23"/>
      <c r="C49" s="217" t="s">
        <v>51</v>
      </c>
      <c r="D49" s="207"/>
      <c r="E49" s="207"/>
      <c r="F49" s="207"/>
      <c r="G49" s="207"/>
      <c r="H49" s="34"/>
      <c r="I49" s="218" t="s">
        <v>52</v>
      </c>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19" t="s">
        <v>53</v>
      </c>
      <c r="AH49" s="207"/>
      <c r="AI49" s="207"/>
      <c r="AJ49" s="207"/>
      <c r="AK49" s="207"/>
      <c r="AL49" s="207"/>
      <c r="AM49" s="207"/>
      <c r="AN49" s="218" t="s">
        <v>54</v>
      </c>
      <c r="AO49" s="207"/>
      <c r="AP49" s="207"/>
      <c r="AQ49" s="58" t="s">
        <v>55</v>
      </c>
      <c r="AR49" s="43"/>
      <c r="AS49" s="59" t="s">
        <v>56</v>
      </c>
      <c r="AT49" s="60" t="s">
        <v>57</v>
      </c>
      <c r="AU49" s="60" t="s">
        <v>58</v>
      </c>
      <c r="AV49" s="60" t="s">
        <v>59</v>
      </c>
      <c r="AW49" s="60" t="s">
        <v>60</v>
      </c>
      <c r="AX49" s="60" t="s">
        <v>61</v>
      </c>
      <c r="AY49" s="60" t="s">
        <v>62</v>
      </c>
      <c r="AZ49" s="60" t="s">
        <v>63</v>
      </c>
      <c r="BA49" s="60" t="s">
        <v>64</v>
      </c>
      <c r="BB49" s="60" t="s">
        <v>65</v>
      </c>
      <c r="BC49" s="60" t="s">
        <v>66</v>
      </c>
      <c r="BD49" s="61" t="s">
        <v>67</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68</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27">
        <f>ROUND($AG$52,2)</f>
        <v>0</v>
      </c>
      <c r="AH51" s="228"/>
      <c r="AI51" s="228"/>
      <c r="AJ51" s="228"/>
      <c r="AK51" s="228"/>
      <c r="AL51" s="228"/>
      <c r="AM51" s="228"/>
      <c r="AN51" s="227">
        <f>SUM($AG$51,$AT$51)</f>
        <v>0</v>
      </c>
      <c r="AO51" s="228"/>
      <c r="AP51" s="228"/>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69</v>
      </c>
      <c r="BT51" s="47" t="s">
        <v>70</v>
      </c>
      <c r="BU51" s="73" t="s">
        <v>71</v>
      </c>
      <c r="BV51" s="47" t="s">
        <v>72</v>
      </c>
      <c r="BW51" s="47" t="s">
        <v>5</v>
      </c>
      <c r="BX51" s="47" t="s">
        <v>73</v>
      </c>
    </row>
    <row r="52" spans="2:91" s="74" customFormat="1" ht="28.5" customHeight="1">
      <c r="B52" s="75"/>
      <c r="C52" s="76"/>
      <c r="D52" s="222" t="s">
        <v>74</v>
      </c>
      <c r="E52" s="223"/>
      <c r="F52" s="223"/>
      <c r="G52" s="223"/>
      <c r="H52" s="223"/>
      <c r="I52" s="76"/>
      <c r="J52" s="222" t="s">
        <v>17</v>
      </c>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0">
        <f>ROUND($AG$53,2)</f>
        <v>0</v>
      </c>
      <c r="AH52" s="221"/>
      <c r="AI52" s="221"/>
      <c r="AJ52" s="221"/>
      <c r="AK52" s="221"/>
      <c r="AL52" s="221"/>
      <c r="AM52" s="221"/>
      <c r="AN52" s="220">
        <f>SUM($AG$52,$AT$52)</f>
        <v>0</v>
      </c>
      <c r="AO52" s="221"/>
      <c r="AP52" s="221"/>
      <c r="AQ52" s="77" t="s">
        <v>75</v>
      </c>
      <c r="AR52" s="78"/>
      <c r="AS52" s="79">
        <f>ROUND($AS$53,2)</f>
        <v>0</v>
      </c>
      <c r="AT52" s="80">
        <f>ROUND(SUM($AV$52:$AW$52),2)</f>
        <v>0</v>
      </c>
      <c r="AU52" s="81">
        <f>ROUND($AU$53,5)</f>
        <v>0</v>
      </c>
      <c r="AV52" s="80">
        <f>ROUND($AZ$52*$L$26,2)</f>
        <v>0</v>
      </c>
      <c r="AW52" s="80">
        <f>ROUND($BA$52*$L$27,2)</f>
        <v>0</v>
      </c>
      <c r="AX52" s="80">
        <f>ROUND($BB$52*$L$26,2)</f>
        <v>0</v>
      </c>
      <c r="AY52" s="80">
        <f>ROUND($BC$52*$L$27,2)</f>
        <v>0</v>
      </c>
      <c r="AZ52" s="80">
        <f>ROUND($AZ$53,2)</f>
        <v>0</v>
      </c>
      <c r="BA52" s="80">
        <f>ROUND($BA$53,2)</f>
        <v>0</v>
      </c>
      <c r="BB52" s="80">
        <f>ROUND($BB$53,2)</f>
        <v>0</v>
      </c>
      <c r="BC52" s="80">
        <f>ROUND($BC$53,2)</f>
        <v>0</v>
      </c>
      <c r="BD52" s="82">
        <f>ROUND($BD$53,2)</f>
        <v>0</v>
      </c>
      <c r="BS52" s="74" t="s">
        <v>69</v>
      </c>
      <c r="BT52" s="74" t="s">
        <v>21</v>
      </c>
      <c r="BU52" s="74" t="s">
        <v>71</v>
      </c>
      <c r="BV52" s="74" t="s">
        <v>72</v>
      </c>
      <c r="BW52" s="74" t="s">
        <v>76</v>
      </c>
      <c r="BX52" s="74" t="s">
        <v>5</v>
      </c>
      <c r="CM52" s="74" t="s">
        <v>77</v>
      </c>
    </row>
    <row r="53" spans="1:76" s="83" customFormat="1" ht="23.25" customHeight="1">
      <c r="A53" s="233" t="s">
        <v>215</v>
      </c>
      <c r="B53" s="84"/>
      <c r="C53" s="85"/>
      <c r="D53" s="85"/>
      <c r="E53" s="226" t="s">
        <v>74</v>
      </c>
      <c r="F53" s="225"/>
      <c r="G53" s="225"/>
      <c r="H53" s="225"/>
      <c r="I53" s="225"/>
      <c r="J53" s="85"/>
      <c r="K53" s="226" t="s">
        <v>17</v>
      </c>
      <c r="L53" s="225"/>
      <c r="M53" s="225"/>
      <c r="N53" s="225"/>
      <c r="O53" s="225"/>
      <c r="P53" s="225"/>
      <c r="Q53" s="225"/>
      <c r="R53" s="225"/>
      <c r="S53" s="225"/>
      <c r="T53" s="225"/>
      <c r="U53" s="225"/>
      <c r="V53" s="225"/>
      <c r="W53" s="225"/>
      <c r="X53" s="225"/>
      <c r="Y53" s="225"/>
      <c r="Z53" s="225"/>
      <c r="AA53" s="225"/>
      <c r="AB53" s="225"/>
      <c r="AC53" s="225"/>
      <c r="AD53" s="225"/>
      <c r="AE53" s="225"/>
      <c r="AF53" s="225"/>
      <c r="AG53" s="224">
        <f>'SO 01 - ZF Lednice - opra...'!$J$29</f>
        <v>0</v>
      </c>
      <c r="AH53" s="225"/>
      <c r="AI53" s="225"/>
      <c r="AJ53" s="225"/>
      <c r="AK53" s="225"/>
      <c r="AL53" s="225"/>
      <c r="AM53" s="225"/>
      <c r="AN53" s="224">
        <f>SUM($AG$53,$AT$53)</f>
        <v>0</v>
      </c>
      <c r="AO53" s="225"/>
      <c r="AP53" s="225"/>
      <c r="AQ53" s="86" t="s">
        <v>78</v>
      </c>
      <c r="AR53" s="87"/>
      <c r="AS53" s="88">
        <v>0</v>
      </c>
      <c r="AT53" s="89">
        <f>ROUND(SUM($AV$53:$AW$53),2)</f>
        <v>0</v>
      </c>
      <c r="AU53" s="90">
        <f>'SO 01 - ZF Lednice - opra...'!$P$88</f>
        <v>0</v>
      </c>
      <c r="AV53" s="89">
        <f>'SO 01 - ZF Lednice - opra...'!$J$32</f>
        <v>0</v>
      </c>
      <c r="AW53" s="89">
        <f>'SO 01 - ZF Lednice - opra...'!$J$33</f>
        <v>0</v>
      </c>
      <c r="AX53" s="89">
        <f>'SO 01 - ZF Lednice - opra...'!$J$34</f>
        <v>0</v>
      </c>
      <c r="AY53" s="89">
        <f>'SO 01 - ZF Lednice - opra...'!$J$35</f>
        <v>0</v>
      </c>
      <c r="AZ53" s="89">
        <f>'SO 01 - ZF Lednice - opra...'!$F$32</f>
        <v>0</v>
      </c>
      <c r="BA53" s="89">
        <f>'SO 01 - ZF Lednice - opra...'!$F$33</f>
        <v>0</v>
      </c>
      <c r="BB53" s="89">
        <f>'SO 01 - ZF Lednice - opra...'!$F$34</f>
        <v>0</v>
      </c>
      <c r="BC53" s="89">
        <f>'SO 01 - ZF Lednice - opra...'!$F$35</f>
        <v>0</v>
      </c>
      <c r="BD53" s="91">
        <f>'SO 01 - ZF Lednice - opra...'!$F$36</f>
        <v>0</v>
      </c>
      <c r="BT53" s="83" t="s">
        <v>77</v>
      </c>
      <c r="BV53" s="83" t="s">
        <v>72</v>
      </c>
      <c r="BW53" s="83" t="s">
        <v>79</v>
      </c>
      <c r="BX53" s="83" t="s">
        <v>76</v>
      </c>
    </row>
    <row r="54" spans="2:44" s="6" customFormat="1" ht="30.75" customHeight="1">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43"/>
    </row>
    <row r="55" spans="2:44" s="6" customFormat="1" ht="7.5"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43"/>
    </row>
  </sheetData>
  <sheetProtection password="CC35" sheet="1" objects="1" scenarios="1" formatColumns="0" formatRows="0" sort="0" autoFilter="0"/>
  <mergeCells count="45">
    <mergeCell ref="AG51:AM51"/>
    <mergeCell ref="AN51:AP51"/>
    <mergeCell ref="AR2:BE2"/>
    <mergeCell ref="AN53:AP53"/>
    <mergeCell ref="AG53:AM53"/>
    <mergeCell ref="E53:I53"/>
    <mergeCell ref="K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SO 01 - ZF Lednice - opra...'!C2" tooltip="SO 01 - ZF Lednice - opra..."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43"/>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5" t="s">
        <v>1</v>
      </c>
      <c r="E1" s="234"/>
      <c r="F1" s="236" t="s">
        <v>216</v>
      </c>
      <c r="G1" s="241" t="s">
        <v>217</v>
      </c>
      <c r="H1" s="241"/>
      <c r="I1" s="234"/>
      <c r="J1" s="236" t="s">
        <v>218</v>
      </c>
      <c r="K1" s="235" t="s">
        <v>80</v>
      </c>
      <c r="L1" s="236" t="s">
        <v>219</v>
      </c>
      <c r="M1" s="236"/>
      <c r="N1" s="236"/>
      <c r="O1" s="236"/>
      <c r="P1" s="236"/>
      <c r="Q1" s="236"/>
      <c r="R1" s="236"/>
      <c r="S1" s="236"/>
      <c r="T1" s="236"/>
      <c r="U1" s="232"/>
      <c r="V1" s="232"/>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9"/>
      <c r="M2" s="191"/>
      <c r="N2" s="191"/>
      <c r="O2" s="191"/>
      <c r="P2" s="191"/>
      <c r="Q2" s="191"/>
      <c r="R2" s="191"/>
      <c r="S2" s="191"/>
      <c r="T2" s="191"/>
      <c r="U2" s="191"/>
      <c r="V2" s="191"/>
      <c r="AT2" s="2" t="s">
        <v>79</v>
      </c>
    </row>
    <row r="3" spans="2:46" s="2" customFormat="1" ht="7.5" customHeight="1">
      <c r="B3" s="7"/>
      <c r="C3" s="8"/>
      <c r="D3" s="8"/>
      <c r="E3" s="8"/>
      <c r="F3" s="8"/>
      <c r="G3" s="8"/>
      <c r="H3" s="8"/>
      <c r="I3" s="92"/>
      <c r="J3" s="8"/>
      <c r="K3" s="9"/>
      <c r="AT3" s="2" t="s">
        <v>77</v>
      </c>
    </row>
    <row r="4" spans="2:46" s="2" customFormat="1" ht="37.5" customHeight="1">
      <c r="B4" s="10"/>
      <c r="C4" s="11"/>
      <c r="D4" s="12" t="s">
        <v>81</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30" t="str">
        <f>'Rekapitulace stavby'!$K$6</f>
        <v>ZF Lednice - oprava zpevněné plochy</v>
      </c>
      <c r="F7" s="195"/>
      <c r="G7" s="195"/>
      <c r="H7" s="195"/>
      <c r="J7" s="11"/>
      <c r="K7" s="13"/>
    </row>
    <row r="8" spans="2:11" s="2" customFormat="1" ht="15.75" customHeight="1">
      <c r="B8" s="10"/>
      <c r="C8" s="11"/>
      <c r="D8" s="19" t="s">
        <v>82</v>
      </c>
      <c r="E8" s="11"/>
      <c r="F8" s="11"/>
      <c r="G8" s="11"/>
      <c r="H8" s="11"/>
      <c r="J8" s="11"/>
      <c r="K8" s="13"/>
    </row>
    <row r="9" spans="2:11" s="93" customFormat="1" ht="16.5" customHeight="1">
      <c r="B9" s="94"/>
      <c r="C9" s="95"/>
      <c r="D9" s="95"/>
      <c r="E9" s="230" t="s">
        <v>83</v>
      </c>
      <c r="F9" s="231"/>
      <c r="G9" s="231"/>
      <c r="H9" s="231"/>
      <c r="J9" s="95"/>
      <c r="K9" s="96"/>
    </row>
    <row r="10" spans="2:11" s="6" customFormat="1" ht="15.75" customHeight="1">
      <c r="B10" s="23"/>
      <c r="C10" s="24"/>
      <c r="D10" s="19" t="s">
        <v>84</v>
      </c>
      <c r="E10" s="24"/>
      <c r="F10" s="24"/>
      <c r="G10" s="24"/>
      <c r="H10" s="24"/>
      <c r="J10" s="24"/>
      <c r="K10" s="27"/>
    </row>
    <row r="11" spans="2:11" s="6" customFormat="1" ht="37.5" customHeight="1">
      <c r="B11" s="23"/>
      <c r="C11" s="24"/>
      <c r="D11" s="24"/>
      <c r="E11" s="210" t="s">
        <v>83</v>
      </c>
      <c r="F11" s="202"/>
      <c r="G11" s="202"/>
      <c r="H11" s="202"/>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24.06.2015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f>IF('Rekapitulace stavby'!$AN$10="","",'Rekapitulace stavby'!$AN$10)</f>
      </c>
      <c r="K16" s="27"/>
    </row>
    <row r="17" spans="2:11" s="6" customFormat="1" ht="18.75" customHeight="1">
      <c r="B17" s="23"/>
      <c r="C17" s="24"/>
      <c r="D17" s="24"/>
      <c r="E17" s="17" t="str">
        <f>IF('Rekapitulace stavby'!$E$11="","",'Rekapitulace stavby'!$E$11)</f>
        <v> </v>
      </c>
      <c r="F17" s="24"/>
      <c r="G17" s="24"/>
      <c r="H17" s="24"/>
      <c r="I17" s="97" t="s">
        <v>30</v>
      </c>
      <c r="J17" s="17">
        <f>IF('Rekapitulace stavby'!$AN$11="","",'Rekapitulace stavby'!$AN$11)</f>
      </c>
      <c r="K17" s="27"/>
    </row>
    <row r="18" spans="2:11" s="6" customFormat="1" ht="7.5" customHeight="1">
      <c r="B18" s="23"/>
      <c r="C18" s="24"/>
      <c r="D18" s="24"/>
      <c r="E18" s="24"/>
      <c r="F18" s="24"/>
      <c r="G18" s="24"/>
      <c r="H18" s="24"/>
      <c r="J18" s="24"/>
      <c r="K18" s="27"/>
    </row>
    <row r="19" spans="2:11" s="6" customFormat="1" ht="15" customHeight="1">
      <c r="B19" s="23"/>
      <c r="C19" s="24"/>
      <c r="D19" s="19" t="s">
        <v>31</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30</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33</v>
      </c>
      <c r="E22" s="24"/>
      <c r="F22" s="24"/>
      <c r="G22" s="24"/>
      <c r="H22" s="24"/>
      <c r="I22" s="97" t="s">
        <v>29</v>
      </c>
      <c r="J22" s="17">
        <f>IF('Rekapitulace stavby'!$AN$16="","",'Rekapitulace stavby'!$AN$16)</f>
      </c>
      <c r="K22" s="27"/>
    </row>
    <row r="23" spans="2:11" s="6" customFormat="1" ht="18.75" customHeight="1">
      <c r="B23" s="23"/>
      <c r="C23" s="24"/>
      <c r="D23" s="24"/>
      <c r="E23" s="17" t="str">
        <f>IF('Rekapitulace stavby'!$E$17="","",'Rekapitulace stavby'!$E$17)</f>
        <v> </v>
      </c>
      <c r="F23" s="24"/>
      <c r="G23" s="24"/>
      <c r="H23" s="24"/>
      <c r="I23" s="97" t="s">
        <v>30</v>
      </c>
      <c r="J23" s="17">
        <f>IF('Rekapitulace stavby'!$AN$17="","",'Rekapitulace stavby'!$AN$17)</f>
      </c>
      <c r="K23" s="27"/>
    </row>
    <row r="24" spans="2:11" s="6" customFormat="1" ht="7.5" customHeight="1">
      <c r="B24" s="23"/>
      <c r="C24" s="24"/>
      <c r="D24" s="24"/>
      <c r="E24" s="24"/>
      <c r="F24" s="24"/>
      <c r="G24" s="24"/>
      <c r="H24" s="24"/>
      <c r="J24" s="24"/>
      <c r="K24" s="27"/>
    </row>
    <row r="25" spans="2:11" s="6" customFormat="1" ht="15" customHeight="1">
      <c r="B25" s="23"/>
      <c r="C25" s="24"/>
      <c r="D25" s="19" t="s">
        <v>35</v>
      </c>
      <c r="E25" s="24"/>
      <c r="F25" s="24"/>
      <c r="G25" s="24"/>
      <c r="H25" s="24"/>
      <c r="J25" s="24"/>
      <c r="K25" s="27"/>
    </row>
    <row r="26" spans="2:11" s="93" customFormat="1" ht="15.75" customHeight="1">
      <c r="B26" s="94"/>
      <c r="C26" s="95"/>
      <c r="D26" s="95"/>
      <c r="E26" s="198"/>
      <c r="F26" s="231"/>
      <c r="G26" s="231"/>
      <c r="H26" s="231"/>
      <c r="J26" s="95"/>
      <c r="K26" s="96"/>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98"/>
    </row>
    <row r="29" spans="2:11" s="6" customFormat="1" ht="26.25" customHeight="1">
      <c r="B29" s="23"/>
      <c r="C29" s="24"/>
      <c r="D29" s="99" t="s">
        <v>36</v>
      </c>
      <c r="E29" s="24"/>
      <c r="F29" s="24"/>
      <c r="G29" s="24"/>
      <c r="H29" s="24"/>
      <c r="J29" s="67">
        <f>ROUND($J$88,2)</f>
        <v>0</v>
      </c>
      <c r="K29" s="27"/>
    </row>
    <row r="30" spans="2:11" s="6" customFormat="1" ht="7.5" customHeight="1">
      <c r="B30" s="23"/>
      <c r="C30" s="24"/>
      <c r="D30" s="64"/>
      <c r="E30" s="64"/>
      <c r="F30" s="64"/>
      <c r="G30" s="64"/>
      <c r="H30" s="64"/>
      <c r="I30" s="53"/>
      <c r="J30" s="64"/>
      <c r="K30" s="98"/>
    </row>
    <row r="31" spans="2:11" s="6" customFormat="1" ht="15" customHeight="1">
      <c r="B31" s="23"/>
      <c r="C31" s="24"/>
      <c r="D31" s="24"/>
      <c r="E31" s="24"/>
      <c r="F31" s="28" t="s">
        <v>38</v>
      </c>
      <c r="G31" s="24"/>
      <c r="H31" s="24"/>
      <c r="I31" s="100" t="s">
        <v>37</v>
      </c>
      <c r="J31" s="28" t="s">
        <v>39</v>
      </c>
      <c r="K31" s="27"/>
    </row>
    <row r="32" spans="2:11" s="6" customFormat="1" ht="15" customHeight="1">
      <c r="B32" s="23"/>
      <c r="C32" s="24"/>
      <c r="D32" s="101" t="s">
        <v>40</v>
      </c>
      <c r="E32" s="101" t="s">
        <v>41</v>
      </c>
      <c r="F32" s="102">
        <f>ROUND(SUM($BE$88:$BE$142),2)</f>
        <v>0</v>
      </c>
      <c r="G32" s="24"/>
      <c r="H32" s="24"/>
      <c r="I32" s="103">
        <v>0.21</v>
      </c>
      <c r="J32" s="102">
        <f>ROUND(ROUND((SUM($BE$88:$BE$142)),2)*$I$32,2)</f>
        <v>0</v>
      </c>
      <c r="K32" s="27"/>
    </row>
    <row r="33" spans="2:11" s="6" customFormat="1" ht="15" customHeight="1">
      <c r="B33" s="23"/>
      <c r="C33" s="24"/>
      <c r="D33" s="24"/>
      <c r="E33" s="101" t="s">
        <v>42</v>
      </c>
      <c r="F33" s="102">
        <f>ROUND(SUM($BF$88:$BF$142),2)</f>
        <v>0</v>
      </c>
      <c r="G33" s="24"/>
      <c r="H33" s="24"/>
      <c r="I33" s="103">
        <v>0.15</v>
      </c>
      <c r="J33" s="102">
        <f>ROUND(ROUND((SUM($BF$88:$BF$142)),2)*$I$33,2)</f>
        <v>0</v>
      </c>
      <c r="K33" s="27"/>
    </row>
    <row r="34" spans="2:11" s="6" customFormat="1" ht="15" customHeight="1" hidden="1">
      <c r="B34" s="23"/>
      <c r="C34" s="24"/>
      <c r="D34" s="24"/>
      <c r="E34" s="101" t="s">
        <v>43</v>
      </c>
      <c r="F34" s="102">
        <f>ROUND(SUM($BG$88:$BG$142),2)</f>
        <v>0</v>
      </c>
      <c r="G34" s="24"/>
      <c r="H34" s="24"/>
      <c r="I34" s="103">
        <v>0.21</v>
      </c>
      <c r="J34" s="102">
        <v>0</v>
      </c>
      <c r="K34" s="27"/>
    </row>
    <row r="35" spans="2:11" s="6" customFormat="1" ht="15" customHeight="1" hidden="1">
      <c r="B35" s="23"/>
      <c r="C35" s="24"/>
      <c r="D35" s="24"/>
      <c r="E35" s="101" t="s">
        <v>44</v>
      </c>
      <c r="F35" s="102">
        <f>ROUND(SUM($BH$88:$BH$142),2)</f>
        <v>0</v>
      </c>
      <c r="G35" s="24"/>
      <c r="H35" s="24"/>
      <c r="I35" s="103">
        <v>0.15</v>
      </c>
      <c r="J35" s="102">
        <v>0</v>
      </c>
      <c r="K35" s="27"/>
    </row>
    <row r="36" spans="2:11" s="6" customFormat="1" ht="15" customHeight="1" hidden="1">
      <c r="B36" s="23"/>
      <c r="C36" s="24"/>
      <c r="D36" s="24"/>
      <c r="E36" s="101" t="s">
        <v>45</v>
      </c>
      <c r="F36" s="102">
        <f>ROUND(SUM($BI$88:$BI$142),2)</f>
        <v>0</v>
      </c>
      <c r="G36" s="24"/>
      <c r="H36" s="24"/>
      <c r="I36" s="103">
        <v>0</v>
      </c>
      <c r="J36" s="102">
        <v>0</v>
      </c>
      <c r="K36" s="27"/>
    </row>
    <row r="37" spans="2:11" s="6" customFormat="1" ht="7.5" customHeight="1">
      <c r="B37" s="23"/>
      <c r="C37" s="24"/>
      <c r="D37" s="24"/>
      <c r="E37" s="24"/>
      <c r="F37" s="24"/>
      <c r="G37" s="24"/>
      <c r="H37" s="24"/>
      <c r="J37" s="24"/>
      <c r="K37" s="27"/>
    </row>
    <row r="38" spans="2:11" s="6" customFormat="1" ht="26.25" customHeight="1">
      <c r="B38" s="23"/>
      <c r="C38" s="32"/>
      <c r="D38" s="33" t="s">
        <v>46</v>
      </c>
      <c r="E38" s="34"/>
      <c r="F38" s="34"/>
      <c r="G38" s="104" t="s">
        <v>47</v>
      </c>
      <c r="H38" s="35" t="s">
        <v>48</v>
      </c>
      <c r="I38" s="105"/>
      <c r="J38" s="36">
        <f>SUM($J$29:$J$36)</f>
        <v>0</v>
      </c>
      <c r="K38" s="106"/>
    </row>
    <row r="39" spans="2:11" s="6" customFormat="1" ht="15" customHeight="1">
      <c r="B39" s="38"/>
      <c r="C39" s="39"/>
      <c r="D39" s="39"/>
      <c r="E39" s="39"/>
      <c r="F39" s="39"/>
      <c r="G39" s="39"/>
      <c r="H39" s="39"/>
      <c r="I39" s="107"/>
      <c r="J39" s="39"/>
      <c r="K39" s="40"/>
    </row>
    <row r="43" spans="2:11" s="6" customFormat="1" ht="7.5" customHeight="1">
      <c r="B43" s="108"/>
      <c r="C43" s="109"/>
      <c r="D43" s="109"/>
      <c r="E43" s="109"/>
      <c r="F43" s="109"/>
      <c r="G43" s="109"/>
      <c r="H43" s="109"/>
      <c r="I43" s="109"/>
      <c r="J43" s="109"/>
      <c r="K43" s="110"/>
    </row>
    <row r="44" spans="2:11" s="6" customFormat="1" ht="37.5" customHeight="1">
      <c r="B44" s="23"/>
      <c r="C44" s="12" t="s">
        <v>85</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30" t="str">
        <f>$E$7</f>
        <v>ZF Lednice - oprava zpevněné plochy</v>
      </c>
      <c r="F47" s="202"/>
      <c r="G47" s="202"/>
      <c r="H47" s="202"/>
      <c r="J47" s="24"/>
      <c r="K47" s="27"/>
    </row>
    <row r="48" spans="2:11" s="2" customFormat="1" ht="15.75" customHeight="1">
      <c r="B48" s="10"/>
      <c r="C48" s="19" t="s">
        <v>82</v>
      </c>
      <c r="D48" s="11"/>
      <c r="E48" s="11"/>
      <c r="F48" s="11"/>
      <c r="G48" s="11"/>
      <c r="H48" s="11"/>
      <c r="J48" s="11"/>
      <c r="K48" s="13"/>
    </row>
    <row r="49" spans="2:11" s="6" customFormat="1" ht="16.5" customHeight="1">
      <c r="B49" s="23"/>
      <c r="C49" s="24"/>
      <c r="D49" s="24"/>
      <c r="E49" s="230" t="s">
        <v>83</v>
      </c>
      <c r="F49" s="202"/>
      <c r="G49" s="202"/>
      <c r="H49" s="202"/>
      <c r="J49" s="24"/>
      <c r="K49" s="27"/>
    </row>
    <row r="50" spans="2:11" s="6" customFormat="1" ht="15" customHeight="1">
      <c r="B50" s="23"/>
      <c r="C50" s="19" t="s">
        <v>84</v>
      </c>
      <c r="D50" s="24"/>
      <c r="E50" s="24"/>
      <c r="F50" s="24"/>
      <c r="G50" s="24"/>
      <c r="H50" s="24"/>
      <c r="J50" s="24"/>
      <c r="K50" s="27"/>
    </row>
    <row r="51" spans="2:11" s="6" customFormat="1" ht="19.5" customHeight="1">
      <c r="B51" s="23"/>
      <c r="C51" s="24"/>
      <c r="D51" s="24"/>
      <c r="E51" s="210" t="str">
        <f>$E$11</f>
        <v>SO 01 - ZF Lednice - oprava zpevněné plochy</v>
      </c>
      <c r="F51" s="202"/>
      <c r="G51" s="202"/>
      <c r="H51" s="202"/>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24.06.2015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 </v>
      </c>
      <c r="G55" s="24"/>
      <c r="H55" s="24"/>
      <c r="I55" s="97" t="s">
        <v>33</v>
      </c>
      <c r="J55" s="17" t="str">
        <f>$E$23</f>
        <v> </v>
      </c>
      <c r="K55" s="27"/>
    </row>
    <row r="56" spans="2:11" s="6" customFormat="1" ht="15" customHeight="1">
      <c r="B56" s="23"/>
      <c r="C56" s="19" t="s">
        <v>31</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1" t="s">
        <v>86</v>
      </c>
      <c r="D58" s="32"/>
      <c r="E58" s="32"/>
      <c r="F58" s="32"/>
      <c r="G58" s="32"/>
      <c r="H58" s="32"/>
      <c r="I58" s="112"/>
      <c r="J58" s="113" t="s">
        <v>87</v>
      </c>
      <c r="K58" s="37"/>
    </row>
    <row r="59" spans="2:11" s="6" customFormat="1" ht="11.25" customHeight="1">
      <c r="B59" s="23"/>
      <c r="C59" s="24"/>
      <c r="D59" s="24"/>
      <c r="E59" s="24"/>
      <c r="F59" s="24"/>
      <c r="G59" s="24"/>
      <c r="H59" s="24"/>
      <c r="J59" s="24"/>
      <c r="K59" s="27"/>
    </row>
    <row r="60" spans="2:47" s="6" customFormat="1" ht="30" customHeight="1">
      <c r="B60" s="23"/>
      <c r="C60" s="66" t="s">
        <v>88</v>
      </c>
      <c r="D60" s="24"/>
      <c r="E60" s="24"/>
      <c r="F60" s="24"/>
      <c r="G60" s="24"/>
      <c r="H60" s="24"/>
      <c r="J60" s="67">
        <f>$J$88</f>
        <v>0</v>
      </c>
      <c r="K60" s="27"/>
      <c r="AU60" s="6" t="s">
        <v>89</v>
      </c>
    </row>
    <row r="61" spans="2:11" s="73" customFormat="1" ht="25.5" customHeight="1">
      <c r="B61" s="114"/>
      <c r="C61" s="115"/>
      <c r="D61" s="116" t="s">
        <v>90</v>
      </c>
      <c r="E61" s="116"/>
      <c r="F61" s="116"/>
      <c r="G61" s="116"/>
      <c r="H61" s="116"/>
      <c r="I61" s="117"/>
      <c r="J61" s="118">
        <f>$J$89</f>
        <v>0</v>
      </c>
      <c r="K61" s="119"/>
    </row>
    <row r="62" spans="2:11" s="83" customFormat="1" ht="21" customHeight="1">
      <c r="B62" s="120"/>
      <c r="C62" s="85"/>
      <c r="D62" s="121" t="s">
        <v>91</v>
      </c>
      <c r="E62" s="121"/>
      <c r="F62" s="121"/>
      <c r="G62" s="121"/>
      <c r="H62" s="121"/>
      <c r="I62" s="122"/>
      <c r="J62" s="123">
        <f>$J$90</f>
        <v>0</v>
      </c>
      <c r="K62" s="124"/>
    </row>
    <row r="63" spans="2:11" s="83" customFormat="1" ht="21" customHeight="1">
      <c r="B63" s="120"/>
      <c r="C63" s="85"/>
      <c r="D63" s="121" t="s">
        <v>92</v>
      </c>
      <c r="E63" s="121"/>
      <c r="F63" s="121"/>
      <c r="G63" s="121"/>
      <c r="H63" s="121"/>
      <c r="I63" s="122"/>
      <c r="J63" s="123">
        <f>$J$99</f>
        <v>0</v>
      </c>
      <c r="K63" s="124"/>
    </row>
    <row r="64" spans="2:11" s="83" customFormat="1" ht="21" customHeight="1">
      <c r="B64" s="120"/>
      <c r="C64" s="85"/>
      <c r="D64" s="121" t="s">
        <v>93</v>
      </c>
      <c r="E64" s="121"/>
      <c r="F64" s="121"/>
      <c r="G64" s="121"/>
      <c r="H64" s="121"/>
      <c r="I64" s="122"/>
      <c r="J64" s="123">
        <f>$J$113</f>
        <v>0</v>
      </c>
      <c r="K64" s="124"/>
    </row>
    <row r="65" spans="2:11" s="83" customFormat="1" ht="21" customHeight="1">
      <c r="B65" s="120"/>
      <c r="C65" s="85"/>
      <c r="D65" s="121" t="s">
        <v>94</v>
      </c>
      <c r="E65" s="121"/>
      <c r="F65" s="121"/>
      <c r="G65" s="121"/>
      <c r="H65" s="121"/>
      <c r="I65" s="122"/>
      <c r="J65" s="123">
        <f>$J$118</f>
        <v>0</v>
      </c>
      <c r="K65" s="124"/>
    </row>
    <row r="66" spans="2:11" s="83" customFormat="1" ht="21" customHeight="1">
      <c r="B66" s="120"/>
      <c r="C66" s="85"/>
      <c r="D66" s="121" t="s">
        <v>95</v>
      </c>
      <c r="E66" s="121"/>
      <c r="F66" s="121"/>
      <c r="G66" s="121"/>
      <c r="H66" s="121"/>
      <c r="I66" s="122"/>
      <c r="J66" s="123">
        <f>$J$130</f>
        <v>0</v>
      </c>
      <c r="K66" s="124"/>
    </row>
    <row r="67" spans="2:11" s="6" customFormat="1" ht="22.5" customHeight="1">
      <c r="B67" s="23"/>
      <c r="C67" s="24"/>
      <c r="D67" s="24"/>
      <c r="E67" s="24"/>
      <c r="F67" s="24"/>
      <c r="G67" s="24"/>
      <c r="H67" s="24"/>
      <c r="J67" s="24"/>
      <c r="K67" s="27"/>
    </row>
    <row r="68" spans="2:11" s="6" customFormat="1" ht="7.5" customHeight="1">
      <c r="B68" s="38"/>
      <c r="C68" s="39"/>
      <c r="D68" s="39"/>
      <c r="E68" s="39"/>
      <c r="F68" s="39"/>
      <c r="G68" s="39"/>
      <c r="H68" s="39"/>
      <c r="I68" s="107"/>
      <c r="J68" s="39"/>
      <c r="K68" s="40"/>
    </row>
    <row r="72" spans="2:12" s="6" customFormat="1" ht="7.5" customHeight="1">
      <c r="B72" s="41"/>
      <c r="C72" s="42"/>
      <c r="D72" s="42"/>
      <c r="E72" s="42"/>
      <c r="F72" s="42"/>
      <c r="G72" s="42"/>
      <c r="H72" s="42"/>
      <c r="I72" s="109"/>
      <c r="J72" s="42"/>
      <c r="K72" s="42"/>
      <c r="L72" s="43"/>
    </row>
    <row r="73" spans="2:12" s="6" customFormat="1" ht="37.5" customHeight="1">
      <c r="B73" s="23"/>
      <c r="C73" s="12" t="s">
        <v>96</v>
      </c>
      <c r="D73" s="24"/>
      <c r="E73" s="24"/>
      <c r="F73" s="24"/>
      <c r="G73" s="24"/>
      <c r="H73" s="24"/>
      <c r="J73" s="24"/>
      <c r="K73" s="24"/>
      <c r="L73" s="43"/>
    </row>
    <row r="74" spans="2:12" s="6" customFormat="1" ht="7.5" customHeight="1">
      <c r="B74" s="23"/>
      <c r="C74" s="24"/>
      <c r="D74" s="24"/>
      <c r="E74" s="24"/>
      <c r="F74" s="24"/>
      <c r="G74" s="24"/>
      <c r="H74" s="24"/>
      <c r="J74" s="24"/>
      <c r="K74" s="24"/>
      <c r="L74" s="43"/>
    </row>
    <row r="75" spans="2:12" s="6" customFormat="1" ht="15" customHeight="1">
      <c r="B75" s="23"/>
      <c r="C75" s="19" t="s">
        <v>16</v>
      </c>
      <c r="D75" s="24"/>
      <c r="E75" s="24"/>
      <c r="F75" s="24"/>
      <c r="G75" s="24"/>
      <c r="H75" s="24"/>
      <c r="J75" s="24"/>
      <c r="K75" s="24"/>
      <c r="L75" s="43"/>
    </row>
    <row r="76" spans="2:12" s="6" customFormat="1" ht="16.5" customHeight="1">
      <c r="B76" s="23"/>
      <c r="C76" s="24"/>
      <c r="D76" s="24"/>
      <c r="E76" s="230" t="str">
        <f>$E$7</f>
        <v>ZF Lednice - oprava zpevněné plochy</v>
      </c>
      <c r="F76" s="202"/>
      <c r="G76" s="202"/>
      <c r="H76" s="202"/>
      <c r="J76" s="24"/>
      <c r="K76" s="24"/>
      <c r="L76" s="43"/>
    </row>
    <row r="77" spans="2:12" ht="15.75" customHeight="1">
      <c r="B77" s="10"/>
      <c r="C77" s="19" t="s">
        <v>82</v>
      </c>
      <c r="D77" s="11"/>
      <c r="E77" s="11"/>
      <c r="F77" s="11"/>
      <c r="G77" s="11"/>
      <c r="H77" s="11"/>
      <c r="J77" s="11"/>
      <c r="K77" s="11"/>
      <c r="L77" s="125"/>
    </row>
    <row r="78" spans="2:12" s="6" customFormat="1" ht="16.5" customHeight="1">
      <c r="B78" s="23"/>
      <c r="C78" s="24"/>
      <c r="D78" s="24"/>
      <c r="E78" s="230" t="s">
        <v>83</v>
      </c>
      <c r="F78" s="202"/>
      <c r="G78" s="202"/>
      <c r="H78" s="202"/>
      <c r="J78" s="24"/>
      <c r="K78" s="24"/>
      <c r="L78" s="43"/>
    </row>
    <row r="79" spans="2:12" s="6" customFormat="1" ht="15" customHeight="1">
      <c r="B79" s="23"/>
      <c r="C79" s="19" t="s">
        <v>84</v>
      </c>
      <c r="D79" s="24"/>
      <c r="E79" s="24"/>
      <c r="F79" s="24"/>
      <c r="G79" s="24"/>
      <c r="H79" s="24"/>
      <c r="J79" s="24"/>
      <c r="K79" s="24"/>
      <c r="L79" s="43"/>
    </row>
    <row r="80" spans="2:12" s="6" customFormat="1" ht="19.5" customHeight="1">
      <c r="B80" s="23"/>
      <c r="C80" s="24"/>
      <c r="D80" s="24"/>
      <c r="E80" s="210" t="str">
        <f>$E$11</f>
        <v>SO 01 - ZF Lednice - oprava zpevněné plochy</v>
      </c>
      <c r="F80" s="202"/>
      <c r="G80" s="202"/>
      <c r="H80" s="202"/>
      <c r="J80" s="24"/>
      <c r="K80" s="24"/>
      <c r="L80" s="43"/>
    </row>
    <row r="81" spans="2:12" s="6" customFormat="1" ht="7.5" customHeight="1">
      <c r="B81" s="23"/>
      <c r="C81" s="24"/>
      <c r="D81" s="24"/>
      <c r="E81" s="24"/>
      <c r="F81" s="24"/>
      <c r="G81" s="24"/>
      <c r="H81" s="24"/>
      <c r="J81" s="24"/>
      <c r="K81" s="24"/>
      <c r="L81" s="43"/>
    </row>
    <row r="82" spans="2:12" s="6" customFormat="1" ht="18.75" customHeight="1">
      <c r="B82" s="23"/>
      <c r="C82" s="19" t="s">
        <v>22</v>
      </c>
      <c r="D82" s="24"/>
      <c r="E82" s="24"/>
      <c r="F82" s="17" t="str">
        <f>$F$14</f>
        <v> </v>
      </c>
      <c r="G82" s="24"/>
      <c r="H82" s="24"/>
      <c r="I82" s="97" t="s">
        <v>24</v>
      </c>
      <c r="J82" s="52" t="str">
        <f>IF($J$14="","",$J$14)</f>
        <v>24.06.2015</v>
      </c>
      <c r="K82" s="24"/>
      <c r="L82" s="43"/>
    </row>
    <row r="83" spans="2:12" s="6" customFormat="1" ht="7.5" customHeight="1">
      <c r="B83" s="23"/>
      <c r="C83" s="24"/>
      <c r="D83" s="24"/>
      <c r="E83" s="24"/>
      <c r="F83" s="24"/>
      <c r="G83" s="24"/>
      <c r="H83" s="24"/>
      <c r="J83" s="24"/>
      <c r="K83" s="24"/>
      <c r="L83" s="43"/>
    </row>
    <row r="84" spans="2:12" s="6" customFormat="1" ht="15.75" customHeight="1">
      <c r="B84" s="23"/>
      <c r="C84" s="19" t="s">
        <v>28</v>
      </c>
      <c r="D84" s="24"/>
      <c r="E84" s="24"/>
      <c r="F84" s="17" t="str">
        <f>$E$17</f>
        <v> </v>
      </c>
      <c r="G84" s="24"/>
      <c r="H84" s="24"/>
      <c r="I84" s="97" t="s">
        <v>33</v>
      </c>
      <c r="J84" s="17" t="str">
        <f>$E$23</f>
        <v> </v>
      </c>
      <c r="K84" s="24"/>
      <c r="L84" s="43"/>
    </row>
    <row r="85" spans="2:12" s="6" customFormat="1" ht="15" customHeight="1">
      <c r="B85" s="23"/>
      <c r="C85" s="19" t="s">
        <v>31</v>
      </c>
      <c r="D85" s="24"/>
      <c r="E85" s="24"/>
      <c r="F85" s="17">
        <f>IF($E$20="","",$E$20)</f>
      </c>
      <c r="G85" s="24"/>
      <c r="H85" s="24"/>
      <c r="J85" s="24"/>
      <c r="K85" s="24"/>
      <c r="L85" s="43"/>
    </row>
    <row r="86" spans="2:12" s="6" customFormat="1" ht="11.25" customHeight="1">
      <c r="B86" s="23"/>
      <c r="C86" s="24"/>
      <c r="D86" s="24"/>
      <c r="E86" s="24"/>
      <c r="F86" s="24"/>
      <c r="G86" s="24"/>
      <c r="H86" s="24"/>
      <c r="J86" s="24"/>
      <c r="K86" s="24"/>
      <c r="L86" s="43"/>
    </row>
    <row r="87" spans="2:20" s="126" customFormat="1" ht="30" customHeight="1">
      <c r="B87" s="127"/>
      <c r="C87" s="128" t="s">
        <v>97</v>
      </c>
      <c r="D87" s="129" t="s">
        <v>55</v>
      </c>
      <c r="E87" s="129" t="s">
        <v>51</v>
      </c>
      <c r="F87" s="129" t="s">
        <v>98</v>
      </c>
      <c r="G87" s="129" t="s">
        <v>99</v>
      </c>
      <c r="H87" s="129" t="s">
        <v>100</v>
      </c>
      <c r="I87" s="130" t="s">
        <v>101</v>
      </c>
      <c r="J87" s="129" t="s">
        <v>102</v>
      </c>
      <c r="K87" s="131" t="s">
        <v>103</v>
      </c>
      <c r="L87" s="132"/>
      <c r="M87" s="59" t="s">
        <v>104</v>
      </c>
      <c r="N87" s="60" t="s">
        <v>40</v>
      </c>
      <c r="O87" s="60" t="s">
        <v>105</v>
      </c>
      <c r="P87" s="60" t="s">
        <v>106</v>
      </c>
      <c r="Q87" s="60" t="s">
        <v>107</v>
      </c>
      <c r="R87" s="60" t="s">
        <v>108</v>
      </c>
      <c r="S87" s="60" t="s">
        <v>109</v>
      </c>
      <c r="T87" s="61" t="s">
        <v>110</v>
      </c>
    </row>
    <row r="88" spans="2:63" s="6" customFormat="1" ht="30" customHeight="1">
      <c r="B88" s="23"/>
      <c r="C88" s="66" t="s">
        <v>88</v>
      </c>
      <c r="D88" s="24"/>
      <c r="E88" s="24"/>
      <c r="F88" s="24"/>
      <c r="G88" s="24"/>
      <c r="H88" s="24"/>
      <c r="J88" s="133">
        <f>$BK$88</f>
        <v>0</v>
      </c>
      <c r="K88" s="24"/>
      <c r="L88" s="43"/>
      <c r="M88" s="63"/>
      <c r="N88" s="64"/>
      <c r="O88" s="64"/>
      <c r="P88" s="134">
        <f>$P$89</f>
        <v>0</v>
      </c>
      <c r="Q88" s="64"/>
      <c r="R88" s="134">
        <f>$R$89</f>
        <v>11.564396</v>
      </c>
      <c r="S88" s="64"/>
      <c r="T88" s="135">
        <f>$T$89</f>
        <v>97.76639999999999</v>
      </c>
      <c r="AT88" s="6" t="s">
        <v>69</v>
      </c>
      <c r="AU88" s="6" t="s">
        <v>89</v>
      </c>
      <c r="BK88" s="136">
        <f>$BK$89</f>
        <v>0</v>
      </c>
    </row>
    <row r="89" spans="2:63" s="137" customFormat="1" ht="37.5" customHeight="1">
      <c r="B89" s="138"/>
      <c r="C89" s="139"/>
      <c r="D89" s="140" t="s">
        <v>69</v>
      </c>
      <c r="E89" s="141" t="s">
        <v>111</v>
      </c>
      <c r="F89" s="141" t="s">
        <v>112</v>
      </c>
      <c r="G89" s="139"/>
      <c r="H89" s="139"/>
      <c r="J89" s="142">
        <f>$BK$89</f>
        <v>0</v>
      </c>
      <c r="K89" s="139"/>
      <c r="L89" s="143"/>
      <c r="M89" s="144"/>
      <c r="N89" s="139"/>
      <c r="O89" s="139"/>
      <c r="P89" s="145">
        <f>$P$90+$P$99+$P$113+$P$118+$P$130</f>
        <v>0</v>
      </c>
      <c r="Q89" s="139"/>
      <c r="R89" s="145">
        <f>$R$90+$R$99+$R$113+$R$118+$R$130</f>
        <v>11.564396</v>
      </c>
      <c r="S89" s="139"/>
      <c r="T89" s="146">
        <f>$T$90+$T$99+$T$113+$T$118+$T$130</f>
        <v>97.76639999999999</v>
      </c>
      <c r="AR89" s="147" t="s">
        <v>21</v>
      </c>
      <c r="AT89" s="147" t="s">
        <v>69</v>
      </c>
      <c r="AU89" s="147" t="s">
        <v>70</v>
      </c>
      <c r="AY89" s="147" t="s">
        <v>113</v>
      </c>
      <c r="BK89" s="148">
        <f>$BK$90+$BK$99+$BK$113+$BK$118+$BK$130</f>
        <v>0</v>
      </c>
    </row>
    <row r="90" spans="2:63" s="137" customFormat="1" ht="21" customHeight="1">
      <c r="B90" s="138"/>
      <c r="C90" s="139"/>
      <c r="D90" s="140" t="s">
        <v>69</v>
      </c>
      <c r="E90" s="149" t="s">
        <v>21</v>
      </c>
      <c r="F90" s="149" t="s">
        <v>114</v>
      </c>
      <c r="G90" s="139"/>
      <c r="H90" s="139"/>
      <c r="J90" s="150">
        <f>$BK$90</f>
        <v>0</v>
      </c>
      <c r="K90" s="139"/>
      <c r="L90" s="143"/>
      <c r="M90" s="144"/>
      <c r="N90" s="139"/>
      <c r="O90" s="139"/>
      <c r="P90" s="145">
        <f>SUM($P$91:$P$98)</f>
        <v>0</v>
      </c>
      <c r="Q90" s="139"/>
      <c r="R90" s="145">
        <f>SUM($R$91:$R$98)</f>
        <v>0.034371</v>
      </c>
      <c r="S90" s="139"/>
      <c r="T90" s="146">
        <f>SUM($T$91:$T$98)</f>
        <v>97.76639999999999</v>
      </c>
      <c r="AR90" s="147" t="s">
        <v>21</v>
      </c>
      <c r="AT90" s="147" t="s">
        <v>69</v>
      </c>
      <c r="AU90" s="147" t="s">
        <v>21</v>
      </c>
      <c r="AY90" s="147" t="s">
        <v>113</v>
      </c>
      <c r="BK90" s="148">
        <f>SUM($BK$91:$BK$98)</f>
        <v>0</v>
      </c>
    </row>
    <row r="91" spans="2:65" s="6" customFormat="1" ht="15.75" customHeight="1">
      <c r="B91" s="23"/>
      <c r="C91" s="151" t="s">
        <v>21</v>
      </c>
      <c r="D91" s="151" t="s">
        <v>115</v>
      </c>
      <c r="E91" s="152" t="s">
        <v>116</v>
      </c>
      <c r="F91" s="153" t="s">
        <v>117</v>
      </c>
      <c r="G91" s="154" t="s">
        <v>118</v>
      </c>
      <c r="H91" s="155">
        <v>381.9</v>
      </c>
      <c r="I91" s="156"/>
      <c r="J91" s="157">
        <f>ROUND($I$91*$H$91,2)</f>
        <v>0</v>
      </c>
      <c r="K91" s="153" t="s">
        <v>119</v>
      </c>
      <c r="L91" s="43"/>
      <c r="M91" s="158"/>
      <c r="N91" s="159" t="s">
        <v>41</v>
      </c>
      <c r="O91" s="24"/>
      <c r="P91" s="160">
        <f>$O$91*$H$91</f>
        <v>0</v>
      </c>
      <c r="Q91" s="160">
        <v>9E-05</v>
      </c>
      <c r="R91" s="160">
        <f>$Q$91*$H$91</f>
        <v>0.034371</v>
      </c>
      <c r="S91" s="160">
        <v>0.256</v>
      </c>
      <c r="T91" s="161">
        <f>$S$91*$H$91</f>
        <v>97.76639999999999</v>
      </c>
      <c r="AR91" s="93" t="s">
        <v>120</v>
      </c>
      <c r="AT91" s="93" t="s">
        <v>115</v>
      </c>
      <c r="AU91" s="93" t="s">
        <v>77</v>
      </c>
      <c r="AY91" s="6" t="s">
        <v>113</v>
      </c>
      <c r="BE91" s="162">
        <f>IF($N$91="základní",$J$91,0)</f>
        <v>0</v>
      </c>
      <c r="BF91" s="162">
        <f>IF($N$91="snížená",$J$91,0)</f>
        <v>0</v>
      </c>
      <c r="BG91" s="162">
        <f>IF($N$91="zákl. přenesená",$J$91,0)</f>
        <v>0</v>
      </c>
      <c r="BH91" s="162">
        <f>IF($N$91="sníž. přenesená",$J$91,0)</f>
        <v>0</v>
      </c>
      <c r="BI91" s="162">
        <f>IF($N$91="nulová",$J$91,0)</f>
        <v>0</v>
      </c>
      <c r="BJ91" s="93" t="s">
        <v>21</v>
      </c>
      <c r="BK91" s="162">
        <f>ROUND($I$91*$H$91,2)</f>
        <v>0</v>
      </c>
      <c r="BL91" s="93" t="s">
        <v>120</v>
      </c>
      <c r="BM91" s="93" t="s">
        <v>121</v>
      </c>
    </row>
    <row r="92" spans="2:47" s="6" customFormat="1" ht="27" customHeight="1">
      <c r="B92" s="23"/>
      <c r="C92" s="24"/>
      <c r="D92" s="163" t="s">
        <v>122</v>
      </c>
      <c r="E92" s="24"/>
      <c r="F92" s="164" t="s">
        <v>123</v>
      </c>
      <c r="G92" s="24"/>
      <c r="H92" s="24"/>
      <c r="J92" s="24"/>
      <c r="K92" s="24"/>
      <c r="L92" s="43"/>
      <c r="M92" s="56"/>
      <c r="N92" s="24"/>
      <c r="O92" s="24"/>
      <c r="P92" s="24"/>
      <c r="Q92" s="24"/>
      <c r="R92" s="24"/>
      <c r="S92" s="24"/>
      <c r="T92" s="57"/>
      <c r="AT92" s="6" t="s">
        <v>122</v>
      </c>
      <c r="AU92" s="6" t="s">
        <v>77</v>
      </c>
    </row>
    <row r="93" spans="2:47" s="6" customFormat="1" ht="179.25" customHeight="1">
      <c r="B93" s="23"/>
      <c r="C93" s="24"/>
      <c r="D93" s="165" t="s">
        <v>124</v>
      </c>
      <c r="E93" s="24"/>
      <c r="F93" s="166" t="s">
        <v>125</v>
      </c>
      <c r="G93" s="24"/>
      <c r="H93" s="24"/>
      <c r="J93" s="24"/>
      <c r="K93" s="24"/>
      <c r="L93" s="43"/>
      <c r="M93" s="56"/>
      <c r="N93" s="24"/>
      <c r="O93" s="24"/>
      <c r="P93" s="24"/>
      <c r="Q93" s="24"/>
      <c r="R93" s="24"/>
      <c r="S93" s="24"/>
      <c r="T93" s="57"/>
      <c r="AT93" s="6" t="s">
        <v>124</v>
      </c>
      <c r="AU93" s="6" t="s">
        <v>77</v>
      </c>
    </row>
    <row r="94" spans="2:51" s="6" customFormat="1" ht="15.75" customHeight="1">
      <c r="B94" s="167"/>
      <c r="C94" s="168"/>
      <c r="D94" s="165" t="s">
        <v>126</v>
      </c>
      <c r="E94" s="169"/>
      <c r="F94" s="170" t="s">
        <v>127</v>
      </c>
      <c r="G94" s="168"/>
      <c r="H94" s="171">
        <v>381.9</v>
      </c>
      <c r="J94" s="168"/>
      <c r="K94" s="168"/>
      <c r="L94" s="172"/>
      <c r="M94" s="173"/>
      <c r="N94" s="168"/>
      <c r="O94" s="168"/>
      <c r="P94" s="168"/>
      <c r="Q94" s="168"/>
      <c r="R94" s="168"/>
      <c r="S94" s="168"/>
      <c r="T94" s="174"/>
      <c r="AT94" s="175" t="s">
        <v>126</v>
      </c>
      <c r="AU94" s="175" t="s">
        <v>77</v>
      </c>
      <c r="AV94" s="176" t="s">
        <v>77</v>
      </c>
      <c r="AW94" s="176" t="s">
        <v>89</v>
      </c>
      <c r="AX94" s="176" t="s">
        <v>21</v>
      </c>
      <c r="AY94" s="175" t="s">
        <v>113</v>
      </c>
    </row>
    <row r="95" spans="2:65" s="6" customFormat="1" ht="15.75" customHeight="1">
      <c r="B95" s="23"/>
      <c r="C95" s="151" t="s">
        <v>77</v>
      </c>
      <c r="D95" s="151" t="s">
        <v>115</v>
      </c>
      <c r="E95" s="152" t="s">
        <v>128</v>
      </c>
      <c r="F95" s="153" t="s">
        <v>129</v>
      </c>
      <c r="G95" s="154" t="s">
        <v>118</v>
      </c>
      <c r="H95" s="155">
        <v>0.14</v>
      </c>
      <c r="I95" s="156"/>
      <c r="J95" s="157">
        <f>ROUND($I$95*$H$95,2)</f>
        <v>0</v>
      </c>
      <c r="K95" s="153" t="s">
        <v>119</v>
      </c>
      <c r="L95" s="43"/>
      <c r="M95" s="158"/>
      <c r="N95" s="159" t="s">
        <v>41</v>
      </c>
      <c r="O95" s="24"/>
      <c r="P95" s="160">
        <f>$O$95*$H$95</f>
        <v>0</v>
      </c>
      <c r="Q95" s="160">
        <v>0</v>
      </c>
      <c r="R95" s="160">
        <f>$Q$95*$H$95</f>
        <v>0</v>
      </c>
      <c r="S95" s="160">
        <v>0</v>
      </c>
      <c r="T95" s="161">
        <f>$S$95*$H$95</f>
        <v>0</v>
      </c>
      <c r="AR95" s="93" t="s">
        <v>120</v>
      </c>
      <c r="AT95" s="93" t="s">
        <v>115</v>
      </c>
      <c r="AU95" s="93" t="s">
        <v>77</v>
      </c>
      <c r="AY95" s="6" t="s">
        <v>113</v>
      </c>
      <c r="BE95" s="162">
        <f>IF($N$95="základní",$J$95,0)</f>
        <v>0</v>
      </c>
      <c r="BF95" s="162">
        <f>IF($N$95="snížená",$J$95,0)</f>
        <v>0</v>
      </c>
      <c r="BG95" s="162">
        <f>IF($N$95="zákl. přenesená",$J$95,0)</f>
        <v>0</v>
      </c>
      <c r="BH95" s="162">
        <f>IF($N$95="sníž. přenesená",$J$95,0)</f>
        <v>0</v>
      </c>
      <c r="BI95" s="162">
        <f>IF($N$95="nulová",$J$95,0)</f>
        <v>0</v>
      </c>
      <c r="BJ95" s="93" t="s">
        <v>21</v>
      </c>
      <c r="BK95" s="162">
        <f>ROUND($I$95*$H$95,2)</f>
        <v>0</v>
      </c>
      <c r="BL95" s="93" t="s">
        <v>120</v>
      </c>
      <c r="BM95" s="93" t="s">
        <v>130</v>
      </c>
    </row>
    <row r="96" spans="2:47" s="6" customFormat="1" ht="16.5" customHeight="1">
      <c r="B96" s="23"/>
      <c r="C96" s="24"/>
      <c r="D96" s="163" t="s">
        <v>122</v>
      </c>
      <c r="E96" s="24"/>
      <c r="F96" s="164" t="s">
        <v>131</v>
      </c>
      <c r="G96" s="24"/>
      <c r="H96" s="24"/>
      <c r="J96" s="24"/>
      <c r="K96" s="24"/>
      <c r="L96" s="43"/>
      <c r="M96" s="56"/>
      <c r="N96" s="24"/>
      <c r="O96" s="24"/>
      <c r="P96" s="24"/>
      <c r="Q96" s="24"/>
      <c r="R96" s="24"/>
      <c r="S96" s="24"/>
      <c r="T96" s="57"/>
      <c r="AT96" s="6" t="s">
        <v>122</v>
      </c>
      <c r="AU96" s="6" t="s">
        <v>77</v>
      </c>
    </row>
    <row r="97" spans="2:47" s="6" customFormat="1" ht="125.25" customHeight="1">
      <c r="B97" s="23"/>
      <c r="C97" s="24"/>
      <c r="D97" s="165" t="s">
        <v>124</v>
      </c>
      <c r="E97" s="24"/>
      <c r="F97" s="166" t="s">
        <v>132</v>
      </c>
      <c r="G97" s="24"/>
      <c r="H97" s="24"/>
      <c r="J97" s="24"/>
      <c r="K97" s="24"/>
      <c r="L97" s="43"/>
      <c r="M97" s="56"/>
      <c r="N97" s="24"/>
      <c r="O97" s="24"/>
      <c r="P97" s="24"/>
      <c r="Q97" s="24"/>
      <c r="R97" s="24"/>
      <c r="S97" s="24"/>
      <c r="T97" s="57"/>
      <c r="AT97" s="6" t="s">
        <v>124</v>
      </c>
      <c r="AU97" s="6" t="s">
        <v>77</v>
      </c>
    </row>
    <row r="98" spans="2:51" s="6" customFormat="1" ht="15.75" customHeight="1">
      <c r="B98" s="167"/>
      <c r="C98" s="168"/>
      <c r="D98" s="165" t="s">
        <v>126</v>
      </c>
      <c r="E98" s="169"/>
      <c r="F98" s="170" t="s">
        <v>133</v>
      </c>
      <c r="G98" s="168"/>
      <c r="H98" s="171">
        <v>0.14</v>
      </c>
      <c r="J98" s="168"/>
      <c r="K98" s="168"/>
      <c r="L98" s="172"/>
      <c r="M98" s="173"/>
      <c r="N98" s="168"/>
      <c r="O98" s="168"/>
      <c r="P98" s="168"/>
      <c r="Q98" s="168"/>
      <c r="R98" s="168"/>
      <c r="S98" s="168"/>
      <c r="T98" s="174"/>
      <c r="AT98" s="175" t="s">
        <v>126</v>
      </c>
      <c r="AU98" s="175" t="s">
        <v>77</v>
      </c>
      <c r="AV98" s="176" t="s">
        <v>77</v>
      </c>
      <c r="AW98" s="176" t="s">
        <v>89</v>
      </c>
      <c r="AX98" s="176" t="s">
        <v>21</v>
      </c>
      <c r="AY98" s="175" t="s">
        <v>113</v>
      </c>
    </row>
    <row r="99" spans="2:63" s="137" customFormat="1" ht="30.75" customHeight="1">
      <c r="B99" s="138"/>
      <c r="C99" s="139"/>
      <c r="D99" s="140" t="s">
        <v>69</v>
      </c>
      <c r="E99" s="149" t="s">
        <v>134</v>
      </c>
      <c r="F99" s="149" t="s">
        <v>135</v>
      </c>
      <c r="G99" s="139"/>
      <c r="H99" s="139"/>
      <c r="J99" s="150">
        <f>$BK$99</f>
        <v>0</v>
      </c>
      <c r="K99" s="139"/>
      <c r="L99" s="143"/>
      <c r="M99" s="144"/>
      <c r="N99" s="139"/>
      <c r="O99" s="139"/>
      <c r="P99" s="145">
        <f>SUM($P$100:$P$112)</f>
        <v>0</v>
      </c>
      <c r="Q99" s="139"/>
      <c r="R99" s="145">
        <f>SUM($R$100:$R$112)</f>
        <v>2.649766</v>
      </c>
      <c r="S99" s="139"/>
      <c r="T99" s="146">
        <f>SUM($T$100:$T$112)</f>
        <v>0</v>
      </c>
      <c r="AR99" s="147" t="s">
        <v>21</v>
      </c>
      <c r="AT99" s="147" t="s">
        <v>69</v>
      </c>
      <c r="AU99" s="147" t="s">
        <v>21</v>
      </c>
      <c r="AY99" s="147" t="s">
        <v>113</v>
      </c>
      <c r="BK99" s="148">
        <f>SUM($BK$100:$BK$112)</f>
        <v>0</v>
      </c>
    </row>
    <row r="100" spans="2:65" s="6" customFormat="1" ht="15.75" customHeight="1">
      <c r="B100" s="23"/>
      <c r="C100" s="151" t="s">
        <v>136</v>
      </c>
      <c r="D100" s="151" t="s">
        <v>115</v>
      </c>
      <c r="E100" s="152" t="s">
        <v>137</v>
      </c>
      <c r="F100" s="153" t="s">
        <v>138</v>
      </c>
      <c r="G100" s="154" t="s">
        <v>118</v>
      </c>
      <c r="H100" s="155">
        <v>365.3</v>
      </c>
      <c r="I100" s="156"/>
      <c r="J100" s="157">
        <f>ROUND($I$100*$H$100,2)</f>
        <v>0</v>
      </c>
      <c r="K100" s="153" t="s">
        <v>119</v>
      </c>
      <c r="L100" s="43"/>
      <c r="M100" s="158"/>
      <c r="N100" s="159" t="s">
        <v>41</v>
      </c>
      <c r="O100" s="24"/>
      <c r="P100" s="160">
        <f>$O$100*$H$100</f>
        <v>0</v>
      </c>
      <c r="Q100" s="160">
        <v>0.00601</v>
      </c>
      <c r="R100" s="160">
        <f>$Q$100*$H$100</f>
        <v>2.195453</v>
      </c>
      <c r="S100" s="160">
        <v>0</v>
      </c>
      <c r="T100" s="161">
        <f>$S$100*$H$100</f>
        <v>0</v>
      </c>
      <c r="AR100" s="93" t="s">
        <v>120</v>
      </c>
      <c r="AT100" s="93" t="s">
        <v>115</v>
      </c>
      <c r="AU100" s="93" t="s">
        <v>77</v>
      </c>
      <c r="AY100" s="6" t="s">
        <v>113</v>
      </c>
      <c r="BE100" s="162">
        <f>IF($N$100="základní",$J$100,0)</f>
        <v>0</v>
      </c>
      <c r="BF100" s="162">
        <f>IF($N$100="snížená",$J$100,0)</f>
        <v>0</v>
      </c>
      <c r="BG100" s="162">
        <f>IF($N$100="zákl. přenesená",$J$100,0)</f>
        <v>0</v>
      </c>
      <c r="BH100" s="162">
        <f>IF($N$100="sníž. přenesená",$J$100,0)</f>
        <v>0</v>
      </c>
      <c r="BI100" s="162">
        <f>IF($N$100="nulová",$J$100,0)</f>
        <v>0</v>
      </c>
      <c r="BJ100" s="93" t="s">
        <v>21</v>
      </c>
      <c r="BK100" s="162">
        <f>ROUND($I$100*$H$100,2)</f>
        <v>0</v>
      </c>
      <c r="BL100" s="93" t="s">
        <v>120</v>
      </c>
      <c r="BM100" s="93" t="s">
        <v>139</v>
      </c>
    </row>
    <row r="101" spans="2:47" s="6" customFormat="1" ht="16.5" customHeight="1">
      <c r="B101" s="23"/>
      <c r="C101" s="24"/>
      <c r="D101" s="163" t="s">
        <v>122</v>
      </c>
      <c r="E101" s="24"/>
      <c r="F101" s="164" t="s">
        <v>140</v>
      </c>
      <c r="G101" s="24"/>
      <c r="H101" s="24"/>
      <c r="J101" s="24"/>
      <c r="K101" s="24"/>
      <c r="L101" s="43"/>
      <c r="M101" s="56"/>
      <c r="N101" s="24"/>
      <c r="O101" s="24"/>
      <c r="P101" s="24"/>
      <c r="Q101" s="24"/>
      <c r="R101" s="24"/>
      <c r="S101" s="24"/>
      <c r="T101" s="57"/>
      <c r="AT101" s="6" t="s">
        <v>122</v>
      </c>
      <c r="AU101" s="6" t="s">
        <v>77</v>
      </c>
    </row>
    <row r="102" spans="2:51" s="6" customFormat="1" ht="15.75" customHeight="1">
      <c r="B102" s="167"/>
      <c r="C102" s="168"/>
      <c r="D102" s="165" t="s">
        <v>126</v>
      </c>
      <c r="E102" s="169"/>
      <c r="F102" s="170" t="s">
        <v>141</v>
      </c>
      <c r="G102" s="168"/>
      <c r="H102" s="171">
        <v>365.3</v>
      </c>
      <c r="J102" s="168"/>
      <c r="K102" s="168"/>
      <c r="L102" s="172"/>
      <c r="M102" s="173"/>
      <c r="N102" s="168"/>
      <c r="O102" s="168"/>
      <c r="P102" s="168"/>
      <c r="Q102" s="168"/>
      <c r="R102" s="168"/>
      <c r="S102" s="168"/>
      <c r="T102" s="174"/>
      <c r="AT102" s="175" t="s">
        <v>126</v>
      </c>
      <c r="AU102" s="175" t="s">
        <v>77</v>
      </c>
      <c r="AV102" s="176" t="s">
        <v>77</v>
      </c>
      <c r="AW102" s="176" t="s">
        <v>89</v>
      </c>
      <c r="AX102" s="176" t="s">
        <v>21</v>
      </c>
      <c r="AY102" s="175" t="s">
        <v>113</v>
      </c>
    </row>
    <row r="103" spans="2:65" s="6" customFormat="1" ht="15.75" customHeight="1">
      <c r="B103" s="23"/>
      <c r="C103" s="151" t="s">
        <v>120</v>
      </c>
      <c r="D103" s="151" t="s">
        <v>115</v>
      </c>
      <c r="E103" s="152" t="s">
        <v>142</v>
      </c>
      <c r="F103" s="153" t="s">
        <v>143</v>
      </c>
      <c r="G103" s="154" t="s">
        <v>118</v>
      </c>
      <c r="H103" s="155">
        <v>365.3</v>
      </c>
      <c r="I103" s="156"/>
      <c r="J103" s="157">
        <f>ROUND($I$103*$H$103,2)</f>
        <v>0</v>
      </c>
      <c r="K103" s="153" t="s">
        <v>119</v>
      </c>
      <c r="L103" s="43"/>
      <c r="M103" s="158"/>
      <c r="N103" s="159" t="s">
        <v>41</v>
      </c>
      <c r="O103" s="24"/>
      <c r="P103" s="160">
        <f>$O$103*$H$103</f>
        <v>0</v>
      </c>
      <c r="Q103" s="160">
        <v>0.00061</v>
      </c>
      <c r="R103" s="160">
        <f>$Q$103*$H$103</f>
        <v>0.222833</v>
      </c>
      <c r="S103" s="160">
        <v>0</v>
      </c>
      <c r="T103" s="161">
        <f>$S$103*$H$103</f>
        <v>0</v>
      </c>
      <c r="AR103" s="93" t="s">
        <v>120</v>
      </c>
      <c r="AT103" s="93" t="s">
        <v>115</v>
      </c>
      <c r="AU103" s="93" t="s">
        <v>77</v>
      </c>
      <c r="AY103" s="6" t="s">
        <v>113</v>
      </c>
      <c r="BE103" s="162">
        <f>IF($N$103="základní",$J$103,0)</f>
        <v>0</v>
      </c>
      <c r="BF103" s="162">
        <f>IF($N$103="snížená",$J$103,0)</f>
        <v>0</v>
      </c>
      <c r="BG103" s="162">
        <f>IF($N$103="zákl. přenesená",$J$103,0)</f>
        <v>0</v>
      </c>
      <c r="BH103" s="162">
        <f>IF($N$103="sníž. přenesená",$J$103,0)</f>
        <v>0</v>
      </c>
      <c r="BI103" s="162">
        <f>IF($N$103="nulová",$J$103,0)</f>
        <v>0</v>
      </c>
      <c r="BJ103" s="93" t="s">
        <v>21</v>
      </c>
      <c r="BK103" s="162">
        <f>ROUND($I$103*$H$103,2)</f>
        <v>0</v>
      </c>
      <c r="BL103" s="93" t="s">
        <v>120</v>
      </c>
      <c r="BM103" s="93" t="s">
        <v>144</v>
      </c>
    </row>
    <row r="104" spans="2:47" s="6" customFormat="1" ht="16.5" customHeight="1">
      <c r="B104" s="23"/>
      <c r="C104" s="24"/>
      <c r="D104" s="163" t="s">
        <v>122</v>
      </c>
      <c r="E104" s="24"/>
      <c r="F104" s="164" t="s">
        <v>145</v>
      </c>
      <c r="G104" s="24"/>
      <c r="H104" s="24"/>
      <c r="J104" s="24"/>
      <c r="K104" s="24"/>
      <c r="L104" s="43"/>
      <c r="M104" s="56"/>
      <c r="N104" s="24"/>
      <c r="O104" s="24"/>
      <c r="P104" s="24"/>
      <c r="Q104" s="24"/>
      <c r="R104" s="24"/>
      <c r="S104" s="24"/>
      <c r="T104" s="57"/>
      <c r="AT104" s="6" t="s">
        <v>122</v>
      </c>
      <c r="AU104" s="6" t="s">
        <v>77</v>
      </c>
    </row>
    <row r="105" spans="2:51" s="6" customFormat="1" ht="15.75" customHeight="1">
      <c r="B105" s="167"/>
      <c r="C105" s="168"/>
      <c r="D105" s="165" t="s">
        <v>126</v>
      </c>
      <c r="E105" s="169"/>
      <c r="F105" s="170" t="s">
        <v>146</v>
      </c>
      <c r="G105" s="168"/>
      <c r="H105" s="171">
        <v>365.3</v>
      </c>
      <c r="J105" s="168"/>
      <c r="K105" s="168"/>
      <c r="L105" s="172"/>
      <c r="M105" s="173"/>
      <c r="N105" s="168"/>
      <c r="O105" s="168"/>
      <c r="P105" s="168"/>
      <c r="Q105" s="168"/>
      <c r="R105" s="168"/>
      <c r="S105" s="168"/>
      <c r="T105" s="174"/>
      <c r="AT105" s="175" t="s">
        <v>126</v>
      </c>
      <c r="AU105" s="175" t="s">
        <v>77</v>
      </c>
      <c r="AV105" s="176" t="s">
        <v>77</v>
      </c>
      <c r="AW105" s="176" t="s">
        <v>89</v>
      </c>
      <c r="AX105" s="176" t="s">
        <v>21</v>
      </c>
      <c r="AY105" s="175" t="s">
        <v>113</v>
      </c>
    </row>
    <row r="106" spans="2:65" s="6" customFormat="1" ht="15.75" customHeight="1">
      <c r="B106" s="23"/>
      <c r="C106" s="151" t="s">
        <v>134</v>
      </c>
      <c r="D106" s="151" t="s">
        <v>115</v>
      </c>
      <c r="E106" s="152" t="s">
        <v>147</v>
      </c>
      <c r="F106" s="153" t="s">
        <v>148</v>
      </c>
      <c r="G106" s="154" t="s">
        <v>118</v>
      </c>
      <c r="H106" s="155">
        <v>730.6</v>
      </c>
      <c r="I106" s="156"/>
      <c r="J106" s="157">
        <f>ROUND($I$106*$H$106,2)</f>
        <v>0</v>
      </c>
      <c r="K106" s="153" t="s">
        <v>119</v>
      </c>
      <c r="L106" s="43"/>
      <c r="M106" s="158"/>
      <c r="N106" s="159" t="s">
        <v>41</v>
      </c>
      <c r="O106" s="24"/>
      <c r="P106" s="160">
        <f>$O$106*$H$106</f>
        <v>0</v>
      </c>
      <c r="Q106" s="160">
        <v>0</v>
      </c>
      <c r="R106" s="160">
        <f>$Q$106*$H$106</f>
        <v>0</v>
      </c>
      <c r="S106" s="160">
        <v>0</v>
      </c>
      <c r="T106" s="161">
        <f>$S$106*$H$106</f>
        <v>0</v>
      </c>
      <c r="AR106" s="93" t="s">
        <v>120</v>
      </c>
      <c r="AT106" s="93" t="s">
        <v>115</v>
      </c>
      <c r="AU106" s="93" t="s">
        <v>77</v>
      </c>
      <c r="AY106" s="6" t="s">
        <v>113</v>
      </c>
      <c r="BE106" s="162">
        <f>IF($N$106="základní",$J$106,0)</f>
        <v>0</v>
      </c>
      <c r="BF106" s="162">
        <f>IF($N$106="snížená",$J$106,0)</f>
        <v>0</v>
      </c>
      <c r="BG106" s="162">
        <f>IF($N$106="zákl. přenesená",$J$106,0)</f>
        <v>0</v>
      </c>
      <c r="BH106" s="162">
        <f>IF($N$106="sníž. přenesená",$J$106,0)</f>
        <v>0</v>
      </c>
      <c r="BI106" s="162">
        <f>IF($N$106="nulová",$J$106,0)</f>
        <v>0</v>
      </c>
      <c r="BJ106" s="93" t="s">
        <v>21</v>
      </c>
      <c r="BK106" s="162">
        <f>ROUND($I$106*$H$106,2)</f>
        <v>0</v>
      </c>
      <c r="BL106" s="93" t="s">
        <v>120</v>
      </c>
      <c r="BM106" s="93" t="s">
        <v>149</v>
      </c>
    </row>
    <row r="107" spans="2:47" s="6" customFormat="1" ht="27" customHeight="1">
      <c r="B107" s="23"/>
      <c r="C107" s="24"/>
      <c r="D107" s="163" t="s">
        <v>122</v>
      </c>
      <c r="E107" s="24"/>
      <c r="F107" s="164" t="s">
        <v>150</v>
      </c>
      <c r="G107" s="24"/>
      <c r="H107" s="24"/>
      <c r="J107" s="24"/>
      <c r="K107" s="24"/>
      <c r="L107" s="43"/>
      <c r="M107" s="56"/>
      <c r="N107" s="24"/>
      <c r="O107" s="24"/>
      <c r="P107" s="24"/>
      <c r="Q107" s="24"/>
      <c r="R107" s="24"/>
      <c r="S107" s="24"/>
      <c r="T107" s="57"/>
      <c r="AT107" s="6" t="s">
        <v>122</v>
      </c>
      <c r="AU107" s="6" t="s">
        <v>77</v>
      </c>
    </row>
    <row r="108" spans="2:47" s="6" customFormat="1" ht="30.75" customHeight="1">
      <c r="B108" s="23"/>
      <c r="C108" s="24"/>
      <c r="D108" s="165" t="s">
        <v>124</v>
      </c>
      <c r="E108" s="24"/>
      <c r="F108" s="166" t="s">
        <v>151</v>
      </c>
      <c r="G108" s="24"/>
      <c r="H108" s="24"/>
      <c r="J108" s="24"/>
      <c r="K108" s="24"/>
      <c r="L108" s="43"/>
      <c r="M108" s="56"/>
      <c r="N108" s="24"/>
      <c r="O108" s="24"/>
      <c r="P108" s="24"/>
      <c r="Q108" s="24"/>
      <c r="R108" s="24"/>
      <c r="S108" s="24"/>
      <c r="T108" s="57"/>
      <c r="AT108" s="6" t="s">
        <v>124</v>
      </c>
      <c r="AU108" s="6" t="s">
        <v>77</v>
      </c>
    </row>
    <row r="109" spans="2:51" s="6" customFormat="1" ht="15.75" customHeight="1">
      <c r="B109" s="167"/>
      <c r="C109" s="168"/>
      <c r="D109" s="165" t="s">
        <v>126</v>
      </c>
      <c r="E109" s="169"/>
      <c r="F109" s="170" t="s">
        <v>152</v>
      </c>
      <c r="G109" s="168"/>
      <c r="H109" s="171">
        <v>730.6</v>
      </c>
      <c r="J109" s="168"/>
      <c r="K109" s="168"/>
      <c r="L109" s="172"/>
      <c r="M109" s="173"/>
      <c r="N109" s="168"/>
      <c r="O109" s="168"/>
      <c r="P109" s="168"/>
      <c r="Q109" s="168"/>
      <c r="R109" s="168"/>
      <c r="S109" s="168"/>
      <c r="T109" s="174"/>
      <c r="AT109" s="175" t="s">
        <v>126</v>
      </c>
      <c r="AU109" s="175" t="s">
        <v>77</v>
      </c>
      <c r="AV109" s="176" t="s">
        <v>77</v>
      </c>
      <c r="AW109" s="176" t="s">
        <v>89</v>
      </c>
      <c r="AX109" s="176" t="s">
        <v>21</v>
      </c>
      <c r="AY109" s="175" t="s">
        <v>113</v>
      </c>
    </row>
    <row r="110" spans="2:65" s="6" customFormat="1" ht="15.75" customHeight="1">
      <c r="B110" s="23"/>
      <c r="C110" s="151" t="s">
        <v>153</v>
      </c>
      <c r="D110" s="151" t="s">
        <v>115</v>
      </c>
      <c r="E110" s="152" t="s">
        <v>154</v>
      </c>
      <c r="F110" s="153" t="s">
        <v>155</v>
      </c>
      <c r="G110" s="154" t="s">
        <v>156</v>
      </c>
      <c r="H110" s="155">
        <v>64.3</v>
      </c>
      <c r="I110" s="156"/>
      <c r="J110" s="157">
        <f>ROUND($I$110*$H$110,2)</f>
        <v>0</v>
      </c>
      <c r="K110" s="153" t="s">
        <v>119</v>
      </c>
      <c r="L110" s="43"/>
      <c r="M110" s="158"/>
      <c r="N110" s="159" t="s">
        <v>41</v>
      </c>
      <c r="O110" s="24"/>
      <c r="P110" s="160">
        <f>$O$110*$H$110</f>
        <v>0</v>
      </c>
      <c r="Q110" s="160">
        <v>0.0036</v>
      </c>
      <c r="R110" s="160">
        <f>$Q$110*$H$110</f>
        <v>0.23148</v>
      </c>
      <c r="S110" s="160">
        <v>0</v>
      </c>
      <c r="T110" s="161">
        <f>$S$110*$H$110</f>
        <v>0</v>
      </c>
      <c r="AR110" s="93" t="s">
        <v>120</v>
      </c>
      <c r="AT110" s="93" t="s">
        <v>115</v>
      </c>
      <c r="AU110" s="93" t="s">
        <v>77</v>
      </c>
      <c r="AY110" s="6" t="s">
        <v>113</v>
      </c>
      <c r="BE110" s="162">
        <f>IF($N$110="základní",$J$110,0)</f>
        <v>0</v>
      </c>
      <c r="BF110" s="162">
        <f>IF($N$110="snížená",$J$110,0)</f>
        <v>0</v>
      </c>
      <c r="BG110" s="162">
        <f>IF($N$110="zákl. přenesená",$J$110,0)</f>
        <v>0</v>
      </c>
      <c r="BH110" s="162">
        <f>IF($N$110="sníž. přenesená",$J$110,0)</f>
        <v>0</v>
      </c>
      <c r="BI110" s="162">
        <f>IF($N$110="nulová",$J$110,0)</f>
        <v>0</v>
      </c>
      <c r="BJ110" s="93" t="s">
        <v>21</v>
      </c>
      <c r="BK110" s="162">
        <f>ROUND($I$110*$H$110,2)</f>
        <v>0</v>
      </c>
      <c r="BL110" s="93" t="s">
        <v>120</v>
      </c>
      <c r="BM110" s="93" t="s">
        <v>157</v>
      </c>
    </row>
    <row r="111" spans="2:47" s="6" customFormat="1" ht="16.5" customHeight="1">
      <c r="B111" s="23"/>
      <c r="C111" s="24"/>
      <c r="D111" s="163" t="s">
        <v>122</v>
      </c>
      <c r="E111" s="24"/>
      <c r="F111" s="164" t="s">
        <v>158</v>
      </c>
      <c r="G111" s="24"/>
      <c r="H111" s="24"/>
      <c r="J111" s="24"/>
      <c r="K111" s="24"/>
      <c r="L111" s="43"/>
      <c r="M111" s="56"/>
      <c r="N111" s="24"/>
      <c r="O111" s="24"/>
      <c r="P111" s="24"/>
      <c r="Q111" s="24"/>
      <c r="R111" s="24"/>
      <c r="S111" s="24"/>
      <c r="T111" s="57"/>
      <c r="AT111" s="6" t="s">
        <v>122</v>
      </c>
      <c r="AU111" s="6" t="s">
        <v>77</v>
      </c>
    </row>
    <row r="112" spans="2:47" s="6" customFormat="1" ht="44.25" customHeight="1">
      <c r="B112" s="23"/>
      <c r="C112" s="24"/>
      <c r="D112" s="165" t="s">
        <v>124</v>
      </c>
      <c r="E112" s="24"/>
      <c r="F112" s="166" t="s">
        <v>159</v>
      </c>
      <c r="G112" s="24"/>
      <c r="H112" s="24"/>
      <c r="J112" s="24"/>
      <c r="K112" s="24"/>
      <c r="L112" s="43"/>
      <c r="M112" s="56"/>
      <c r="N112" s="24"/>
      <c r="O112" s="24"/>
      <c r="P112" s="24"/>
      <c r="Q112" s="24"/>
      <c r="R112" s="24"/>
      <c r="S112" s="24"/>
      <c r="T112" s="57"/>
      <c r="AT112" s="6" t="s">
        <v>124</v>
      </c>
      <c r="AU112" s="6" t="s">
        <v>77</v>
      </c>
    </row>
    <row r="113" spans="2:63" s="137" customFormat="1" ht="30.75" customHeight="1">
      <c r="B113" s="138"/>
      <c r="C113" s="139"/>
      <c r="D113" s="140" t="s">
        <v>69</v>
      </c>
      <c r="E113" s="149" t="s">
        <v>160</v>
      </c>
      <c r="F113" s="149" t="s">
        <v>161</v>
      </c>
      <c r="G113" s="139"/>
      <c r="H113" s="139"/>
      <c r="J113" s="150">
        <f>$BK$113</f>
        <v>0</v>
      </c>
      <c r="K113" s="139"/>
      <c r="L113" s="143"/>
      <c r="M113" s="144"/>
      <c r="N113" s="139"/>
      <c r="O113" s="139"/>
      <c r="P113" s="145">
        <f>SUM($P$114:$P$117)</f>
        <v>0</v>
      </c>
      <c r="Q113" s="139"/>
      <c r="R113" s="145">
        <f>SUM($R$114:$R$117)</f>
        <v>0.42368</v>
      </c>
      <c r="S113" s="139"/>
      <c r="T113" s="146">
        <f>SUM($T$114:$T$117)</f>
        <v>0</v>
      </c>
      <c r="AR113" s="147" t="s">
        <v>21</v>
      </c>
      <c r="AT113" s="147" t="s">
        <v>69</v>
      </c>
      <c r="AU113" s="147" t="s">
        <v>21</v>
      </c>
      <c r="AY113" s="147" t="s">
        <v>113</v>
      </c>
      <c r="BK113" s="148">
        <f>SUM($BK$114:$BK$117)</f>
        <v>0</v>
      </c>
    </row>
    <row r="114" spans="2:65" s="6" customFormat="1" ht="15.75" customHeight="1">
      <c r="B114" s="23"/>
      <c r="C114" s="151" t="s">
        <v>162</v>
      </c>
      <c r="D114" s="151" t="s">
        <v>115</v>
      </c>
      <c r="E114" s="152" t="s">
        <v>163</v>
      </c>
      <c r="F114" s="153" t="s">
        <v>164</v>
      </c>
      <c r="G114" s="154" t="s">
        <v>165</v>
      </c>
      <c r="H114" s="155">
        <v>1</v>
      </c>
      <c r="I114" s="156"/>
      <c r="J114" s="157">
        <f>ROUND($I$114*$H$114,2)</f>
        <v>0</v>
      </c>
      <c r="K114" s="153"/>
      <c r="L114" s="43"/>
      <c r="M114" s="158"/>
      <c r="N114" s="159" t="s">
        <v>41</v>
      </c>
      <c r="O114" s="24"/>
      <c r="P114" s="160">
        <f>$O$114*$H$114</f>
        <v>0</v>
      </c>
      <c r="Q114" s="160">
        <v>0.42368</v>
      </c>
      <c r="R114" s="160">
        <f>$Q$114*$H$114</f>
        <v>0.42368</v>
      </c>
      <c r="S114" s="160">
        <v>0</v>
      </c>
      <c r="T114" s="161">
        <f>$S$114*$H$114</f>
        <v>0</v>
      </c>
      <c r="AR114" s="93" t="s">
        <v>120</v>
      </c>
      <c r="AT114" s="93" t="s">
        <v>115</v>
      </c>
      <c r="AU114" s="93" t="s">
        <v>77</v>
      </c>
      <c r="AY114" s="6" t="s">
        <v>113</v>
      </c>
      <c r="BE114" s="162">
        <f>IF($N$114="základní",$J$114,0)</f>
        <v>0</v>
      </c>
      <c r="BF114" s="162">
        <f>IF($N$114="snížená",$J$114,0)</f>
        <v>0</v>
      </c>
      <c r="BG114" s="162">
        <f>IF($N$114="zákl. přenesená",$J$114,0)</f>
        <v>0</v>
      </c>
      <c r="BH114" s="162">
        <f>IF($N$114="sníž. přenesená",$J$114,0)</f>
        <v>0</v>
      </c>
      <c r="BI114" s="162">
        <f>IF($N$114="nulová",$J$114,0)</f>
        <v>0</v>
      </c>
      <c r="BJ114" s="93" t="s">
        <v>21</v>
      </c>
      <c r="BK114" s="162">
        <f>ROUND($I$114*$H$114,2)</f>
        <v>0</v>
      </c>
      <c r="BL114" s="93" t="s">
        <v>120</v>
      </c>
      <c r="BM114" s="93" t="s">
        <v>166</v>
      </c>
    </row>
    <row r="115" spans="2:47" s="6" customFormat="1" ht="16.5" customHeight="1">
      <c r="B115" s="23"/>
      <c r="C115" s="24"/>
      <c r="D115" s="163" t="s">
        <v>122</v>
      </c>
      <c r="E115" s="24"/>
      <c r="F115" s="164" t="s">
        <v>164</v>
      </c>
      <c r="G115" s="24"/>
      <c r="H115" s="24"/>
      <c r="J115" s="24"/>
      <c r="K115" s="24"/>
      <c r="L115" s="43"/>
      <c r="M115" s="56"/>
      <c r="N115" s="24"/>
      <c r="O115" s="24"/>
      <c r="P115" s="24"/>
      <c r="Q115" s="24"/>
      <c r="R115" s="24"/>
      <c r="S115" s="24"/>
      <c r="T115" s="57"/>
      <c r="AT115" s="6" t="s">
        <v>122</v>
      </c>
      <c r="AU115" s="6" t="s">
        <v>77</v>
      </c>
    </row>
    <row r="116" spans="2:47" s="6" customFormat="1" ht="84.75" customHeight="1">
      <c r="B116" s="23"/>
      <c r="C116" s="24"/>
      <c r="D116" s="165" t="s">
        <v>124</v>
      </c>
      <c r="E116" s="24"/>
      <c r="F116" s="166" t="s">
        <v>167</v>
      </c>
      <c r="G116" s="24"/>
      <c r="H116" s="24"/>
      <c r="J116" s="24"/>
      <c r="K116" s="24"/>
      <c r="L116" s="43"/>
      <c r="M116" s="56"/>
      <c r="N116" s="24"/>
      <c r="O116" s="24"/>
      <c r="P116" s="24"/>
      <c r="Q116" s="24"/>
      <c r="R116" s="24"/>
      <c r="S116" s="24"/>
      <c r="T116" s="57"/>
      <c r="AT116" s="6" t="s">
        <v>124</v>
      </c>
      <c r="AU116" s="6" t="s">
        <v>77</v>
      </c>
    </row>
    <row r="117" spans="2:47" s="6" customFormat="1" ht="30.75" customHeight="1">
      <c r="B117" s="23"/>
      <c r="C117" s="24"/>
      <c r="D117" s="165" t="s">
        <v>168</v>
      </c>
      <c r="E117" s="24"/>
      <c r="F117" s="166" t="s">
        <v>169</v>
      </c>
      <c r="G117" s="24"/>
      <c r="H117" s="24"/>
      <c r="J117" s="24"/>
      <c r="K117" s="24"/>
      <c r="L117" s="43"/>
      <c r="M117" s="56"/>
      <c r="N117" s="24"/>
      <c r="O117" s="24"/>
      <c r="P117" s="24"/>
      <c r="Q117" s="24"/>
      <c r="R117" s="24"/>
      <c r="S117" s="24"/>
      <c r="T117" s="57"/>
      <c r="AT117" s="6" t="s">
        <v>168</v>
      </c>
      <c r="AU117" s="6" t="s">
        <v>77</v>
      </c>
    </row>
    <row r="118" spans="2:63" s="137" customFormat="1" ht="30.75" customHeight="1">
      <c r="B118" s="138"/>
      <c r="C118" s="139"/>
      <c r="D118" s="140" t="s">
        <v>69</v>
      </c>
      <c r="E118" s="149" t="s">
        <v>170</v>
      </c>
      <c r="F118" s="149" t="s">
        <v>171</v>
      </c>
      <c r="G118" s="139"/>
      <c r="H118" s="139"/>
      <c r="J118" s="150">
        <f>$BK$118</f>
        <v>0</v>
      </c>
      <c r="K118" s="139"/>
      <c r="L118" s="143"/>
      <c r="M118" s="144"/>
      <c r="N118" s="139"/>
      <c r="O118" s="139"/>
      <c r="P118" s="145">
        <f>SUM($P$119:$P$129)</f>
        <v>0</v>
      </c>
      <c r="Q118" s="139"/>
      <c r="R118" s="145">
        <f>SUM($R$119:$R$129)</f>
        <v>8.456579</v>
      </c>
      <c r="S118" s="139"/>
      <c r="T118" s="146">
        <f>SUM($T$119:$T$129)</f>
        <v>0</v>
      </c>
      <c r="AR118" s="147" t="s">
        <v>21</v>
      </c>
      <c r="AT118" s="147" t="s">
        <v>69</v>
      </c>
      <c r="AU118" s="147" t="s">
        <v>21</v>
      </c>
      <c r="AY118" s="147" t="s">
        <v>113</v>
      </c>
      <c r="BK118" s="148">
        <f>SUM($BK$119:$BK$129)</f>
        <v>0</v>
      </c>
    </row>
    <row r="119" spans="2:65" s="6" customFormat="1" ht="15.75" customHeight="1">
      <c r="B119" s="23"/>
      <c r="C119" s="151" t="s">
        <v>160</v>
      </c>
      <c r="D119" s="151" t="s">
        <v>115</v>
      </c>
      <c r="E119" s="152" t="s">
        <v>172</v>
      </c>
      <c r="F119" s="153" t="s">
        <v>173</v>
      </c>
      <c r="G119" s="154" t="s">
        <v>156</v>
      </c>
      <c r="H119" s="155">
        <v>64.3</v>
      </c>
      <c r="I119" s="156"/>
      <c r="J119" s="157">
        <f>ROUND($I$119*$H$119,2)</f>
        <v>0</v>
      </c>
      <c r="K119" s="153" t="s">
        <v>119</v>
      </c>
      <c r="L119" s="43"/>
      <c r="M119" s="158"/>
      <c r="N119" s="159" t="s">
        <v>41</v>
      </c>
      <c r="O119" s="24"/>
      <c r="P119" s="160">
        <f>$O$119*$H$119</f>
        <v>0</v>
      </c>
      <c r="Q119" s="160">
        <v>0</v>
      </c>
      <c r="R119" s="160">
        <f>$Q$119*$H$119</f>
        <v>0</v>
      </c>
      <c r="S119" s="160">
        <v>0</v>
      </c>
      <c r="T119" s="161">
        <f>$S$119*$H$119</f>
        <v>0</v>
      </c>
      <c r="AR119" s="93" t="s">
        <v>120</v>
      </c>
      <c r="AT119" s="93" t="s">
        <v>115</v>
      </c>
      <c r="AU119" s="93" t="s">
        <v>77</v>
      </c>
      <c r="AY119" s="6" t="s">
        <v>113</v>
      </c>
      <c r="BE119" s="162">
        <f>IF($N$119="základní",$J$119,0)</f>
        <v>0</v>
      </c>
      <c r="BF119" s="162">
        <f>IF($N$119="snížená",$J$119,0)</f>
        <v>0</v>
      </c>
      <c r="BG119" s="162">
        <f>IF($N$119="zákl. přenesená",$J$119,0)</f>
        <v>0</v>
      </c>
      <c r="BH119" s="162">
        <f>IF($N$119="sníž. přenesená",$J$119,0)</f>
        <v>0</v>
      </c>
      <c r="BI119" s="162">
        <f>IF($N$119="nulová",$J$119,0)</f>
        <v>0</v>
      </c>
      <c r="BJ119" s="93" t="s">
        <v>21</v>
      </c>
      <c r="BK119" s="162">
        <f>ROUND($I$119*$H$119,2)</f>
        <v>0</v>
      </c>
      <c r="BL119" s="93" t="s">
        <v>120</v>
      </c>
      <c r="BM119" s="93" t="s">
        <v>174</v>
      </c>
    </row>
    <row r="120" spans="2:47" s="6" customFormat="1" ht="16.5" customHeight="1">
      <c r="B120" s="23"/>
      <c r="C120" s="24"/>
      <c r="D120" s="163" t="s">
        <v>122</v>
      </c>
      <c r="E120" s="24"/>
      <c r="F120" s="164" t="s">
        <v>175</v>
      </c>
      <c r="G120" s="24"/>
      <c r="H120" s="24"/>
      <c r="J120" s="24"/>
      <c r="K120" s="24"/>
      <c r="L120" s="43"/>
      <c r="M120" s="56"/>
      <c r="N120" s="24"/>
      <c r="O120" s="24"/>
      <c r="P120" s="24"/>
      <c r="Q120" s="24"/>
      <c r="R120" s="24"/>
      <c r="S120" s="24"/>
      <c r="T120" s="57"/>
      <c r="AT120" s="6" t="s">
        <v>122</v>
      </c>
      <c r="AU120" s="6" t="s">
        <v>77</v>
      </c>
    </row>
    <row r="121" spans="2:47" s="6" customFormat="1" ht="30.75" customHeight="1">
      <c r="B121" s="23"/>
      <c r="C121" s="24"/>
      <c r="D121" s="165" t="s">
        <v>124</v>
      </c>
      <c r="E121" s="24"/>
      <c r="F121" s="166" t="s">
        <v>176</v>
      </c>
      <c r="G121" s="24"/>
      <c r="H121" s="24"/>
      <c r="J121" s="24"/>
      <c r="K121" s="24"/>
      <c r="L121" s="43"/>
      <c r="M121" s="56"/>
      <c r="N121" s="24"/>
      <c r="O121" s="24"/>
      <c r="P121" s="24"/>
      <c r="Q121" s="24"/>
      <c r="R121" s="24"/>
      <c r="S121" s="24"/>
      <c r="T121" s="57"/>
      <c r="AT121" s="6" t="s">
        <v>124</v>
      </c>
      <c r="AU121" s="6" t="s">
        <v>77</v>
      </c>
    </row>
    <row r="122" spans="2:51" s="6" customFormat="1" ht="15.75" customHeight="1">
      <c r="B122" s="167"/>
      <c r="C122" s="168"/>
      <c r="D122" s="165" t="s">
        <v>126</v>
      </c>
      <c r="E122" s="169"/>
      <c r="F122" s="170" t="s">
        <v>177</v>
      </c>
      <c r="G122" s="168"/>
      <c r="H122" s="171">
        <v>64.3</v>
      </c>
      <c r="J122" s="168"/>
      <c r="K122" s="168"/>
      <c r="L122" s="172"/>
      <c r="M122" s="173"/>
      <c r="N122" s="168"/>
      <c r="O122" s="168"/>
      <c r="P122" s="168"/>
      <c r="Q122" s="168"/>
      <c r="R122" s="168"/>
      <c r="S122" s="168"/>
      <c r="T122" s="174"/>
      <c r="AT122" s="175" t="s">
        <v>126</v>
      </c>
      <c r="AU122" s="175" t="s">
        <v>77</v>
      </c>
      <c r="AV122" s="176" t="s">
        <v>77</v>
      </c>
      <c r="AW122" s="176" t="s">
        <v>89</v>
      </c>
      <c r="AX122" s="176" t="s">
        <v>21</v>
      </c>
      <c r="AY122" s="175" t="s">
        <v>113</v>
      </c>
    </row>
    <row r="123" spans="2:65" s="6" customFormat="1" ht="15.75" customHeight="1">
      <c r="B123" s="23"/>
      <c r="C123" s="151" t="s">
        <v>170</v>
      </c>
      <c r="D123" s="151" t="s">
        <v>115</v>
      </c>
      <c r="E123" s="152" t="s">
        <v>178</v>
      </c>
      <c r="F123" s="153" t="s">
        <v>179</v>
      </c>
      <c r="G123" s="154" t="s">
        <v>156</v>
      </c>
      <c r="H123" s="155">
        <v>27.9</v>
      </c>
      <c r="I123" s="156"/>
      <c r="J123" s="157">
        <f>ROUND($I$123*$H$123,2)</f>
        <v>0</v>
      </c>
      <c r="K123" s="153" t="s">
        <v>119</v>
      </c>
      <c r="L123" s="43"/>
      <c r="M123" s="158"/>
      <c r="N123" s="159" t="s">
        <v>41</v>
      </c>
      <c r="O123" s="24"/>
      <c r="P123" s="160">
        <f>$O$123*$H$123</f>
        <v>0</v>
      </c>
      <c r="Q123" s="160">
        <v>0.16371</v>
      </c>
      <c r="R123" s="160">
        <f>$Q$123*$H$123</f>
        <v>4.567508999999999</v>
      </c>
      <c r="S123" s="160">
        <v>0</v>
      </c>
      <c r="T123" s="161">
        <f>$S$123*$H$123</f>
        <v>0</v>
      </c>
      <c r="AR123" s="93" t="s">
        <v>120</v>
      </c>
      <c r="AT123" s="93" t="s">
        <v>115</v>
      </c>
      <c r="AU123" s="93" t="s">
        <v>77</v>
      </c>
      <c r="AY123" s="6" t="s">
        <v>113</v>
      </c>
      <c r="BE123" s="162">
        <f>IF($N$123="základní",$J$123,0)</f>
        <v>0</v>
      </c>
      <c r="BF123" s="162">
        <f>IF($N$123="snížená",$J$123,0)</f>
        <v>0</v>
      </c>
      <c r="BG123" s="162">
        <f>IF($N$123="zákl. přenesená",$J$123,0)</f>
        <v>0</v>
      </c>
      <c r="BH123" s="162">
        <f>IF($N$123="sníž. přenesená",$J$123,0)</f>
        <v>0</v>
      </c>
      <c r="BI123" s="162">
        <f>IF($N$123="nulová",$J$123,0)</f>
        <v>0</v>
      </c>
      <c r="BJ123" s="93" t="s">
        <v>21</v>
      </c>
      <c r="BK123" s="162">
        <f>ROUND($I$123*$H$123,2)</f>
        <v>0</v>
      </c>
      <c r="BL123" s="93" t="s">
        <v>120</v>
      </c>
      <c r="BM123" s="93" t="s">
        <v>180</v>
      </c>
    </row>
    <row r="124" spans="2:47" s="6" customFormat="1" ht="27" customHeight="1">
      <c r="B124" s="23"/>
      <c r="C124" s="24"/>
      <c r="D124" s="163" t="s">
        <v>122</v>
      </c>
      <c r="E124" s="24"/>
      <c r="F124" s="164" t="s">
        <v>181</v>
      </c>
      <c r="G124" s="24"/>
      <c r="H124" s="24"/>
      <c r="J124" s="24"/>
      <c r="K124" s="24"/>
      <c r="L124" s="43"/>
      <c r="M124" s="56"/>
      <c r="N124" s="24"/>
      <c r="O124" s="24"/>
      <c r="P124" s="24"/>
      <c r="Q124" s="24"/>
      <c r="R124" s="24"/>
      <c r="S124" s="24"/>
      <c r="T124" s="57"/>
      <c r="AT124" s="6" t="s">
        <v>122</v>
      </c>
      <c r="AU124" s="6" t="s">
        <v>77</v>
      </c>
    </row>
    <row r="125" spans="2:47" s="6" customFormat="1" ht="84.75" customHeight="1">
      <c r="B125" s="23"/>
      <c r="C125" s="24"/>
      <c r="D125" s="165" t="s">
        <v>124</v>
      </c>
      <c r="E125" s="24"/>
      <c r="F125" s="166" t="s">
        <v>182</v>
      </c>
      <c r="G125" s="24"/>
      <c r="H125" s="24"/>
      <c r="J125" s="24"/>
      <c r="K125" s="24"/>
      <c r="L125" s="43"/>
      <c r="M125" s="56"/>
      <c r="N125" s="24"/>
      <c r="O125" s="24"/>
      <c r="P125" s="24"/>
      <c r="Q125" s="24"/>
      <c r="R125" s="24"/>
      <c r="S125" s="24"/>
      <c r="T125" s="57"/>
      <c r="AT125" s="6" t="s">
        <v>124</v>
      </c>
      <c r="AU125" s="6" t="s">
        <v>77</v>
      </c>
    </row>
    <row r="126" spans="2:51" s="6" customFormat="1" ht="15.75" customHeight="1">
      <c r="B126" s="167"/>
      <c r="C126" s="168"/>
      <c r="D126" s="165" t="s">
        <v>126</v>
      </c>
      <c r="E126" s="169"/>
      <c r="F126" s="170" t="s">
        <v>183</v>
      </c>
      <c r="G126" s="168"/>
      <c r="H126" s="171">
        <v>27.9</v>
      </c>
      <c r="J126" s="168"/>
      <c r="K126" s="168"/>
      <c r="L126" s="172"/>
      <c r="M126" s="173"/>
      <c r="N126" s="168"/>
      <c r="O126" s="168"/>
      <c r="P126" s="168"/>
      <c r="Q126" s="168"/>
      <c r="R126" s="168"/>
      <c r="S126" s="168"/>
      <c r="T126" s="174"/>
      <c r="AT126" s="175" t="s">
        <v>126</v>
      </c>
      <c r="AU126" s="175" t="s">
        <v>77</v>
      </c>
      <c r="AV126" s="176" t="s">
        <v>77</v>
      </c>
      <c r="AW126" s="176" t="s">
        <v>89</v>
      </c>
      <c r="AX126" s="176" t="s">
        <v>21</v>
      </c>
      <c r="AY126" s="175" t="s">
        <v>113</v>
      </c>
    </row>
    <row r="127" spans="2:65" s="6" customFormat="1" ht="15.75" customHeight="1">
      <c r="B127" s="23"/>
      <c r="C127" s="177" t="s">
        <v>26</v>
      </c>
      <c r="D127" s="177" t="s">
        <v>184</v>
      </c>
      <c r="E127" s="178" t="s">
        <v>185</v>
      </c>
      <c r="F127" s="179" t="s">
        <v>186</v>
      </c>
      <c r="G127" s="180" t="s">
        <v>165</v>
      </c>
      <c r="H127" s="181">
        <v>84.545</v>
      </c>
      <c r="I127" s="182"/>
      <c r="J127" s="183">
        <f>ROUND($I$127*$H$127,2)</f>
        <v>0</v>
      </c>
      <c r="K127" s="179" t="s">
        <v>119</v>
      </c>
      <c r="L127" s="184"/>
      <c r="M127" s="185"/>
      <c r="N127" s="186" t="s">
        <v>41</v>
      </c>
      <c r="O127" s="24"/>
      <c r="P127" s="160">
        <f>$O$127*$H$127</f>
        <v>0</v>
      </c>
      <c r="Q127" s="160">
        <v>0.046</v>
      </c>
      <c r="R127" s="160">
        <f>$Q$127*$H$127</f>
        <v>3.88907</v>
      </c>
      <c r="S127" s="160">
        <v>0</v>
      </c>
      <c r="T127" s="161">
        <f>$S$127*$H$127</f>
        <v>0</v>
      </c>
      <c r="AR127" s="93" t="s">
        <v>160</v>
      </c>
      <c r="AT127" s="93" t="s">
        <v>184</v>
      </c>
      <c r="AU127" s="93" t="s">
        <v>77</v>
      </c>
      <c r="AY127" s="6" t="s">
        <v>113</v>
      </c>
      <c r="BE127" s="162">
        <f>IF($N$127="základní",$J$127,0)</f>
        <v>0</v>
      </c>
      <c r="BF127" s="162">
        <f>IF($N$127="snížená",$J$127,0)</f>
        <v>0</v>
      </c>
      <c r="BG127" s="162">
        <f>IF($N$127="zákl. přenesená",$J$127,0)</f>
        <v>0</v>
      </c>
      <c r="BH127" s="162">
        <f>IF($N$127="sníž. přenesená",$J$127,0)</f>
        <v>0</v>
      </c>
      <c r="BI127" s="162">
        <f>IF($N$127="nulová",$J$127,0)</f>
        <v>0</v>
      </c>
      <c r="BJ127" s="93" t="s">
        <v>21</v>
      </c>
      <c r="BK127" s="162">
        <f>ROUND($I$127*$H$127,2)</f>
        <v>0</v>
      </c>
      <c r="BL127" s="93" t="s">
        <v>120</v>
      </c>
      <c r="BM127" s="93" t="s">
        <v>187</v>
      </c>
    </row>
    <row r="128" spans="2:47" s="6" customFormat="1" ht="27" customHeight="1">
      <c r="B128" s="23"/>
      <c r="C128" s="24"/>
      <c r="D128" s="163" t="s">
        <v>122</v>
      </c>
      <c r="E128" s="24"/>
      <c r="F128" s="164" t="s">
        <v>188</v>
      </c>
      <c r="G128" s="24"/>
      <c r="H128" s="24"/>
      <c r="J128" s="24"/>
      <c r="K128" s="24"/>
      <c r="L128" s="43"/>
      <c r="M128" s="56"/>
      <c r="N128" s="24"/>
      <c r="O128" s="24"/>
      <c r="P128" s="24"/>
      <c r="Q128" s="24"/>
      <c r="R128" s="24"/>
      <c r="S128" s="24"/>
      <c r="T128" s="57"/>
      <c r="AT128" s="6" t="s">
        <v>122</v>
      </c>
      <c r="AU128" s="6" t="s">
        <v>77</v>
      </c>
    </row>
    <row r="129" spans="2:51" s="6" customFormat="1" ht="15.75" customHeight="1">
      <c r="B129" s="167"/>
      <c r="C129" s="168"/>
      <c r="D129" s="165" t="s">
        <v>126</v>
      </c>
      <c r="E129" s="169"/>
      <c r="F129" s="170" t="s">
        <v>189</v>
      </c>
      <c r="G129" s="168"/>
      <c r="H129" s="171">
        <v>84.545</v>
      </c>
      <c r="J129" s="168"/>
      <c r="K129" s="168"/>
      <c r="L129" s="172"/>
      <c r="M129" s="173"/>
      <c r="N129" s="168"/>
      <c r="O129" s="168"/>
      <c r="P129" s="168"/>
      <c r="Q129" s="168"/>
      <c r="R129" s="168"/>
      <c r="S129" s="168"/>
      <c r="T129" s="174"/>
      <c r="AT129" s="175" t="s">
        <v>126</v>
      </c>
      <c r="AU129" s="175" t="s">
        <v>77</v>
      </c>
      <c r="AV129" s="176" t="s">
        <v>77</v>
      </c>
      <c r="AW129" s="176" t="s">
        <v>89</v>
      </c>
      <c r="AX129" s="176" t="s">
        <v>21</v>
      </c>
      <c r="AY129" s="175" t="s">
        <v>113</v>
      </c>
    </row>
    <row r="130" spans="2:63" s="137" customFormat="1" ht="30.75" customHeight="1">
      <c r="B130" s="138"/>
      <c r="C130" s="139"/>
      <c r="D130" s="140" t="s">
        <v>69</v>
      </c>
      <c r="E130" s="149" t="s">
        <v>190</v>
      </c>
      <c r="F130" s="149" t="s">
        <v>191</v>
      </c>
      <c r="G130" s="139"/>
      <c r="H130" s="139"/>
      <c r="J130" s="150">
        <f>$BK$130</f>
        <v>0</v>
      </c>
      <c r="K130" s="139"/>
      <c r="L130" s="143"/>
      <c r="M130" s="144"/>
      <c r="N130" s="139"/>
      <c r="O130" s="139"/>
      <c r="P130" s="145">
        <f>SUM($P$131:$P$142)</f>
        <v>0</v>
      </c>
      <c r="Q130" s="139"/>
      <c r="R130" s="145">
        <f>SUM($R$131:$R$142)</f>
        <v>0</v>
      </c>
      <c r="S130" s="139"/>
      <c r="T130" s="146">
        <f>SUM($T$131:$T$142)</f>
        <v>0</v>
      </c>
      <c r="AR130" s="147" t="s">
        <v>21</v>
      </c>
      <c r="AT130" s="147" t="s">
        <v>69</v>
      </c>
      <c r="AU130" s="147" t="s">
        <v>21</v>
      </c>
      <c r="AY130" s="147" t="s">
        <v>113</v>
      </c>
      <c r="BK130" s="148">
        <f>SUM($BK$131:$BK$142)</f>
        <v>0</v>
      </c>
    </row>
    <row r="131" spans="2:65" s="6" customFormat="1" ht="15.75" customHeight="1">
      <c r="B131" s="23"/>
      <c r="C131" s="151" t="s">
        <v>192</v>
      </c>
      <c r="D131" s="151" t="s">
        <v>115</v>
      </c>
      <c r="E131" s="152" t="s">
        <v>193</v>
      </c>
      <c r="F131" s="153" t="s">
        <v>194</v>
      </c>
      <c r="G131" s="154" t="s">
        <v>195</v>
      </c>
      <c r="H131" s="155">
        <v>91.656</v>
      </c>
      <c r="I131" s="156"/>
      <c r="J131" s="157">
        <f>ROUND($I$131*$H$131,2)</f>
        <v>0</v>
      </c>
      <c r="K131" s="153" t="s">
        <v>119</v>
      </c>
      <c r="L131" s="43"/>
      <c r="M131" s="158"/>
      <c r="N131" s="159" t="s">
        <v>41</v>
      </c>
      <c r="O131" s="24"/>
      <c r="P131" s="160">
        <f>$O$131*$H$131</f>
        <v>0</v>
      </c>
      <c r="Q131" s="160">
        <v>0</v>
      </c>
      <c r="R131" s="160">
        <f>$Q$131*$H$131</f>
        <v>0</v>
      </c>
      <c r="S131" s="160">
        <v>0</v>
      </c>
      <c r="T131" s="161">
        <f>$S$131*$H$131</f>
        <v>0</v>
      </c>
      <c r="AR131" s="93" t="s">
        <v>120</v>
      </c>
      <c r="AT131" s="93" t="s">
        <v>115</v>
      </c>
      <c r="AU131" s="93" t="s">
        <v>77</v>
      </c>
      <c r="AY131" s="6" t="s">
        <v>113</v>
      </c>
      <c r="BE131" s="162">
        <f>IF($N$131="základní",$J$131,0)</f>
        <v>0</v>
      </c>
      <c r="BF131" s="162">
        <f>IF($N$131="snížená",$J$131,0)</f>
        <v>0</v>
      </c>
      <c r="BG131" s="162">
        <f>IF($N$131="zákl. přenesená",$J$131,0)</f>
        <v>0</v>
      </c>
      <c r="BH131" s="162">
        <f>IF($N$131="sníž. přenesená",$J$131,0)</f>
        <v>0</v>
      </c>
      <c r="BI131" s="162">
        <f>IF($N$131="nulová",$J$131,0)</f>
        <v>0</v>
      </c>
      <c r="BJ131" s="93" t="s">
        <v>21</v>
      </c>
      <c r="BK131" s="162">
        <f>ROUND($I$131*$H$131,2)</f>
        <v>0</v>
      </c>
      <c r="BL131" s="93" t="s">
        <v>120</v>
      </c>
      <c r="BM131" s="93" t="s">
        <v>196</v>
      </c>
    </row>
    <row r="132" spans="2:47" s="6" customFormat="1" ht="16.5" customHeight="1">
      <c r="B132" s="23"/>
      <c r="C132" s="24"/>
      <c r="D132" s="163" t="s">
        <v>122</v>
      </c>
      <c r="E132" s="24"/>
      <c r="F132" s="164" t="s">
        <v>197</v>
      </c>
      <c r="G132" s="24"/>
      <c r="H132" s="24"/>
      <c r="J132" s="24"/>
      <c r="K132" s="24"/>
      <c r="L132" s="43"/>
      <c r="M132" s="56"/>
      <c r="N132" s="24"/>
      <c r="O132" s="24"/>
      <c r="P132" s="24"/>
      <c r="Q132" s="24"/>
      <c r="R132" s="24"/>
      <c r="S132" s="24"/>
      <c r="T132" s="57"/>
      <c r="AT132" s="6" t="s">
        <v>122</v>
      </c>
      <c r="AU132" s="6" t="s">
        <v>77</v>
      </c>
    </row>
    <row r="133" spans="2:47" s="6" customFormat="1" ht="57.75" customHeight="1">
      <c r="B133" s="23"/>
      <c r="C133" s="24"/>
      <c r="D133" s="165" t="s">
        <v>124</v>
      </c>
      <c r="E133" s="24"/>
      <c r="F133" s="166" t="s">
        <v>198</v>
      </c>
      <c r="G133" s="24"/>
      <c r="H133" s="24"/>
      <c r="J133" s="24"/>
      <c r="K133" s="24"/>
      <c r="L133" s="43"/>
      <c r="M133" s="56"/>
      <c r="N133" s="24"/>
      <c r="O133" s="24"/>
      <c r="P133" s="24"/>
      <c r="Q133" s="24"/>
      <c r="R133" s="24"/>
      <c r="S133" s="24"/>
      <c r="T133" s="57"/>
      <c r="AT133" s="6" t="s">
        <v>124</v>
      </c>
      <c r="AU133" s="6" t="s">
        <v>77</v>
      </c>
    </row>
    <row r="134" spans="2:51" s="6" customFormat="1" ht="15.75" customHeight="1">
      <c r="B134" s="167"/>
      <c r="C134" s="168"/>
      <c r="D134" s="165" t="s">
        <v>126</v>
      </c>
      <c r="E134" s="169"/>
      <c r="F134" s="170" t="s">
        <v>199</v>
      </c>
      <c r="G134" s="168"/>
      <c r="H134" s="171">
        <v>91.656</v>
      </c>
      <c r="J134" s="168"/>
      <c r="K134" s="168"/>
      <c r="L134" s="172"/>
      <c r="M134" s="173"/>
      <c r="N134" s="168"/>
      <c r="O134" s="168"/>
      <c r="P134" s="168"/>
      <c r="Q134" s="168"/>
      <c r="R134" s="168"/>
      <c r="S134" s="168"/>
      <c r="T134" s="174"/>
      <c r="AT134" s="175" t="s">
        <v>126</v>
      </c>
      <c r="AU134" s="175" t="s">
        <v>77</v>
      </c>
      <c r="AV134" s="176" t="s">
        <v>77</v>
      </c>
      <c r="AW134" s="176" t="s">
        <v>89</v>
      </c>
      <c r="AX134" s="176" t="s">
        <v>21</v>
      </c>
      <c r="AY134" s="175" t="s">
        <v>113</v>
      </c>
    </row>
    <row r="135" spans="2:65" s="6" customFormat="1" ht="15.75" customHeight="1">
      <c r="B135" s="23"/>
      <c r="C135" s="151" t="s">
        <v>200</v>
      </c>
      <c r="D135" s="151" t="s">
        <v>115</v>
      </c>
      <c r="E135" s="152" t="s">
        <v>201</v>
      </c>
      <c r="F135" s="153" t="s">
        <v>202</v>
      </c>
      <c r="G135" s="154" t="s">
        <v>195</v>
      </c>
      <c r="H135" s="155">
        <v>1741.464</v>
      </c>
      <c r="I135" s="156"/>
      <c r="J135" s="157">
        <f>ROUND($I$135*$H$135,2)</f>
        <v>0</v>
      </c>
      <c r="K135" s="153" t="s">
        <v>119</v>
      </c>
      <c r="L135" s="43"/>
      <c r="M135" s="158"/>
      <c r="N135" s="159" t="s">
        <v>41</v>
      </c>
      <c r="O135" s="24"/>
      <c r="P135" s="160">
        <f>$O$135*$H$135</f>
        <v>0</v>
      </c>
      <c r="Q135" s="160">
        <v>0</v>
      </c>
      <c r="R135" s="160">
        <f>$Q$135*$H$135</f>
        <v>0</v>
      </c>
      <c r="S135" s="160">
        <v>0</v>
      </c>
      <c r="T135" s="161">
        <f>$S$135*$H$135</f>
        <v>0</v>
      </c>
      <c r="AR135" s="93" t="s">
        <v>120</v>
      </c>
      <c r="AT135" s="93" t="s">
        <v>115</v>
      </c>
      <c r="AU135" s="93" t="s">
        <v>77</v>
      </c>
      <c r="AY135" s="6" t="s">
        <v>113</v>
      </c>
      <c r="BE135" s="162">
        <f>IF($N$135="základní",$J$135,0)</f>
        <v>0</v>
      </c>
      <c r="BF135" s="162">
        <f>IF($N$135="snížená",$J$135,0)</f>
        <v>0</v>
      </c>
      <c r="BG135" s="162">
        <f>IF($N$135="zákl. přenesená",$J$135,0)</f>
        <v>0</v>
      </c>
      <c r="BH135" s="162">
        <f>IF($N$135="sníž. přenesená",$J$135,0)</f>
        <v>0</v>
      </c>
      <c r="BI135" s="162">
        <f>IF($N$135="nulová",$J$135,0)</f>
        <v>0</v>
      </c>
      <c r="BJ135" s="93" t="s">
        <v>21</v>
      </c>
      <c r="BK135" s="162">
        <f>ROUND($I$135*$H$135,2)</f>
        <v>0</v>
      </c>
      <c r="BL135" s="93" t="s">
        <v>120</v>
      </c>
      <c r="BM135" s="93" t="s">
        <v>203</v>
      </c>
    </row>
    <row r="136" spans="2:47" s="6" customFormat="1" ht="27" customHeight="1">
      <c r="B136" s="23"/>
      <c r="C136" s="24"/>
      <c r="D136" s="163" t="s">
        <v>122</v>
      </c>
      <c r="E136" s="24"/>
      <c r="F136" s="164" t="s">
        <v>204</v>
      </c>
      <c r="G136" s="24"/>
      <c r="H136" s="24"/>
      <c r="J136" s="24"/>
      <c r="K136" s="24"/>
      <c r="L136" s="43"/>
      <c r="M136" s="56"/>
      <c r="N136" s="24"/>
      <c r="O136" s="24"/>
      <c r="P136" s="24"/>
      <c r="Q136" s="24"/>
      <c r="R136" s="24"/>
      <c r="S136" s="24"/>
      <c r="T136" s="57"/>
      <c r="AT136" s="6" t="s">
        <v>122</v>
      </c>
      <c r="AU136" s="6" t="s">
        <v>77</v>
      </c>
    </row>
    <row r="137" spans="2:47" s="6" customFormat="1" ht="57.75" customHeight="1">
      <c r="B137" s="23"/>
      <c r="C137" s="24"/>
      <c r="D137" s="165" t="s">
        <v>124</v>
      </c>
      <c r="E137" s="24"/>
      <c r="F137" s="166" t="s">
        <v>198</v>
      </c>
      <c r="G137" s="24"/>
      <c r="H137" s="24"/>
      <c r="J137" s="24"/>
      <c r="K137" s="24"/>
      <c r="L137" s="43"/>
      <c r="M137" s="56"/>
      <c r="N137" s="24"/>
      <c r="O137" s="24"/>
      <c r="P137" s="24"/>
      <c r="Q137" s="24"/>
      <c r="R137" s="24"/>
      <c r="S137" s="24"/>
      <c r="T137" s="57"/>
      <c r="AT137" s="6" t="s">
        <v>124</v>
      </c>
      <c r="AU137" s="6" t="s">
        <v>77</v>
      </c>
    </row>
    <row r="138" spans="2:51" s="6" customFormat="1" ht="15.75" customHeight="1">
      <c r="B138" s="167"/>
      <c r="C138" s="168"/>
      <c r="D138" s="165" t="s">
        <v>126</v>
      </c>
      <c r="E138" s="169"/>
      <c r="F138" s="170" t="s">
        <v>205</v>
      </c>
      <c r="G138" s="168"/>
      <c r="H138" s="171">
        <v>1741.464</v>
      </c>
      <c r="J138" s="168"/>
      <c r="K138" s="168"/>
      <c r="L138" s="172"/>
      <c r="M138" s="173"/>
      <c r="N138" s="168"/>
      <c r="O138" s="168"/>
      <c r="P138" s="168"/>
      <c r="Q138" s="168"/>
      <c r="R138" s="168"/>
      <c r="S138" s="168"/>
      <c r="T138" s="174"/>
      <c r="AT138" s="175" t="s">
        <v>126</v>
      </c>
      <c r="AU138" s="175" t="s">
        <v>77</v>
      </c>
      <c r="AV138" s="176" t="s">
        <v>77</v>
      </c>
      <c r="AW138" s="176" t="s">
        <v>89</v>
      </c>
      <c r="AX138" s="176" t="s">
        <v>21</v>
      </c>
      <c r="AY138" s="175" t="s">
        <v>113</v>
      </c>
    </row>
    <row r="139" spans="2:65" s="6" customFormat="1" ht="15.75" customHeight="1">
      <c r="B139" s="23"/>
      <c r="C139" s="151" t="s">
        <v>206</v>
      </c>
      <c r="D139" s="151" t="s">
        <v>115</v>
      </c>
      <c r="E139" s="152" t="s">
        <v>207</v>
      </c>
      <c r="F139" s="153" t="s">
        <v>208</v>
      </c>
      <c r="G139" s="154" t="s">
        <v>195</v>
      </c>
      <c r="H139" s="155">
        <v>91.656</v>
      </c>
      <c r="I139" s="156"/>
      <c r="J139" s="157">
        <f>ROUND($I$139*$H$139,2)</f>
        <v>0</v>
      </c>
      <c r="K139" s="153" t="s">
        <v>119</v>
      </c>
      <c r="L139" s="43"/>
      <c r="M139" s="158"/>
      <c r="N139" s="159" t="s">
        <v>41</v>
      </c>
      <c r="O139" s="24"/>
      <c r="P139" s="160">
        <f>$O$139*$H$139</f>
        <v>0</v>
      </c>
      <c r="Q139" s="160">
        <v>0</v>
      </c>
      <c r="R139" s="160">
        <f>$Q$139*$H$139</f>
        <v>0</v>
      </c>
      <c r="S139" s="160">
        <v>0</v>
      </c>
      <c r="T139" s="161">
        <f>$S$139*$H$139</f>
        <v>0</v>
      </c>
      <c r="AR139" s="93" t="s">
        <v>120</v>
      </c>
      <c r="AT139" s="93" t="s">
        <v>115</v>
      </c>
      <c r="AU139" s="93" t="s">
        <v>77</v>
      </c>
      <c r="AY139" s="6" t="s">
        <v>113</v>
      </c>
      <c r="BE139" s="162">
        <f>IF($N$139="základní",$J$139,0)</f>
        <v>0</v>
      </c>
      <c r="BF139" s="162">
        <f>IF($N$139="snížená",$J$139,0)</f>
        <v>0</v>
      </c>
      <c r="BG139" s="162">
        <f>IF($N$139="zákl. přenesená",$J$139,0)</f>
        <v>0</v>
      </c>
      <c r="BH139" s="162">
        <f>IF($N$139="sníž. přenesená",$J$139,0)</f>
        <v>0</v>
      </c>
      <c r="BI139" s="162">
        <f>IF($N$139="nulová",$J$139,0)</f>
        <v>0</v>
      </c>
      <c r="BJ139" s="93" t="s">
        <v>21</v>
      </c>
      <c r="BK139" s="162">
        <f>ROUND($I$139*$H$139,2)</f>
        <v>0</v>
      </c>
      <c r="BL139" s="93" t="s">
        <v>120</v>
      </c>
      <c r="BM139" s="93" t="s">
        <v>209</v>
      </c>
    </row>
    <row r="140" spans="2:47" s="6" customFormat="1" ht="16.5" customHeight="1">
      <c r="B140" s="23"/>
      <c r="C140" s="24"/>
      <c r="D140" s="163" t="s">
        <v>122</v>
      </c>
      <c r="E140" s="24"/>
      <c r="F140" s="164" t="s">
        <v>210</v>
      </c>
      <c r="G140" s="24"/>
      <c r="H140" s="24"/>
      <c r="J140" s="24"/>
      <c r="K140" s="24"/>
      <c r="L140" s="43"/>
      <c r="M140" s="56"/>
      <c r="N140" s="24"/>
      <c r="O140" s="24"/>
      <c r="P140" s="24"/>
      <c r="Q140" s="24"/>
      <c r="R140" s="24"/>
      <c r="S140" s="24"/>
      <c r="T140" s="57"/>
      <c r="AT140" s="6" t="s">
        <v>122</v>
      </c>
      <c r="AU140" s="6" t="s">
        <v>77</v>
      </c>
    </row>
    <row r="141" spans="2:47" s="6" customFormat="1" ht="57.75" customHeight="1">
      <c r="B141" s="23"/>
      <c r="C141" s="24"/>
      <c r="D141" s="165" t="s">
        <v>124</v>
      </c>
      <c r="E141" s="24"/>
      <c r="F141" s="166" t="s">
        <v>211</v>
      </c>
      <c r="G141" s="24"/>
      <c r="H141" s="24"/>
      <c r="J141" s="24"/>
      <c r="K141" s="24"/>
      <c r="L141" s="43"/>
      <c r="M141" s="56"/>
      <c r="N141" s="24"/>
      <c r="O141" s="24"/>
      <c r="P141" s="24"/>
      <c r="Q141" s="24"/>
      <c r="R141" s="24"/>
      <c r="S141" s="24"/>
      <c r="T141" s="57"/>
      <c r="AT141" s="6" t="s">
        <v>124</v>
      </c>
      <c r="AU141" s="6" t="s">
        <v>77</v>
      </c>
    </row>
    <row r="142" spans="2:51" s="6" customFormat="1" ht="15.75" customHeight="1">
      <c r="B142" s="167"/>
      <c r="C142" s="168"/>
      <c r="D142" s="165" t="s">
        <v>126</v>
      </c>
      <c r="E142" s="169"/>
      <c r="F142" s="170" t="s">
        <v>212</v>
      </c>
      <c r="G142" s="168"/>
      <c r="H142" s="171">
        <v>91.656</v>
      </c>
      <c r="J142" s="168"/>
      <c r="K142" s="168"/>
      <c r="L142" s="172"/>
      <c r="M142" s="187"/>
      <c r="N142" s="188"/>
      <c r="O142" s="188"/>
      <c r="P142" s="188"/>
      <c r="Q142" s="188"/>
      <c r="R142" s="188"/>
      <c r="S142" s="188"/>
      <c r="T142" s="189"/>
      <c r="AT142" s="175" t="s">
        <v>126</v>
      </c>
      <c r="AU142" s="175" t="s">
        <v>77</v>
      </c>
      <c r="AV142" s="176" t="s">
        <v>77</v>
      </c>
      <c r="AW142" s="176" t="s">
        <v>89</v>
      </c>
      <c r="AX142" s="176" t="s">
        <v>21</v>
      </c>
      <c r="AY142" s="175" t="s">
        <v>113</v>
      </c>
    </row>
    <row r="143" spans="2:12" s="6" customFormat="1" ht="7.5" customHeight="1">
      <c r="B143" s="38"/>
      <c r="C143" s="39"/>
      <c r="D143" s="39"/>
      <c r="E143" s="39"/>
      <c r="F143" s="39"/>
      <c r="G143" s="39"/>
      <c r="H143" s="39"/>
      <c r="I143" s="107"/>
      <c r="J143" s="39"/>
      <c r="K143" s="39"/>
      <c r="L143" s="43"/>
    </row>
    <row r="144" s="2" customFormat="1" ht="14.25" customHeight="1"/>
  </sheetData>
  <sheetProtection password="CC35" sheet="1" objects="1" scenarios="1" formatColumns="0" formatRows="0" sort="0" autoFilter="0"/>
  <autoFilter ref="C87:K87"/>
  <mergeCells count="12">
    <mergeCell ref="E78:H78"/>
    <mergeCell ref="E80:H80"/>
    <mergeCell ref="G1:H1"/>
    <mergeCell ref="L2:V2"/>
    <mergeCell ref="E47:H47"/>
    <mergeCell ref="E49:H49"/>
    <mergeCell ref="E51:H51"/>
    <mergeCell ref="E76:H76"/>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242" customWidth="1"/>
    <col min="2" max="2" width="1.66796875" style="242" customWidth="1"/>
    <col min="3" max="4" width="5" style="242" customWidth="1"/>
    <col min="5" max="5" width="11.66015625" style="242" customWidth="1"/>
    <col min="6" max="6" width="9.16015625" style="242" customWidth="1"/>
    <col min="7" max="7" width="5" style="242" customWidth="1"/>
    <col min="8" max="8" width="77.83203125" style="242" customWidth="1"/>
    <col min="9" max="10" width="20" style="242" customWidth="1"/>
    <col min="11" max="11" width="1.66796875" style="242" customWidth="1"/>
    <col min="12" max="16384" width="9.33203125" style="242" customWidth="1"/>
  </cols>
  <sheetData>
    <row r="1" ht="37.5" customHeight="1"/>
    <row r="2" spans="2:11" ht="7.5" customHeight="1">
      <c r="B2" s="243"/>
      <c r="C2" s="244"/>
      <c r="D2" s="244"/>
      <c r="E2" s="244"/>
      <c r="F2" s="244"/>
      <c r="G2" s="244"/>
      <c r="H2" s="244"/>
      <c r="I2" s="244"/>
      <c r="J2" s="244"/>
      <c r="K2" s="245"/>
    </row>
    <row r="3" spans="2:11" s="249" customFormat="1" ht="45" customHeight="1">
      <c r="B3" s="246"/>
      <c r="C3" s="247" t="s">
        <v>220</v>
      </c>
      <c r="D3" s="247"/>
      <c r="E3" s="247"/>
      <c r="F3" s="247"/>
      <c r="G3" s="247"/>
      <c r="H3" s="247"/>
      <c r="I3" s="247"/>
      <c r="J3" s="247"/>
      <c r="K3" s="248"/>
    </row>
    <row r="4" spans="2:11" ht="25.5" customHeight="1">
      <c r="B4" s="250"/>
      <c r="C4" s="251" t="s">
        <v>221</v>
      </c>
      <c r="D4" s="251"/>
      <c r="E4" s="251"/>
      <c r="F4" s="251"/>
      <c r="G4" s="251"/>
      <c r="H4" s="251"/>
      <c r="I4" s="251"/>
      <c r="J4" s="251"/>
      <c r="K4" s="252"/>
    </row>
    <row r="5" spans="2:11" ht="5.25" customHeight="1">
      <c r="B5" s="250"/>
      <c r="C5" s="253"/>
      <c r="D5" s="253"/>
      <c r="E5" s="253"/>
      <c r="F5" s="253"/>
      <c r="G5" s="253"/>
      <c r="H5" s="253"/>
      <c r="I5" s="253"/>
      <c r="J5" s="253"/>
      <c r="K5" s="252"/>
    </row>
    <row r="6" spans="2:11" ht="15" customHeight="1">
      <c r="B6" s="250"/>
      <c r="C6" s="254" t="s">
        <v>222</v>
      </c>
      <c r="D6" s="254"/>
      <c r="E6" s="254"/>
      <c r="F6" s="254"/>
      <c r="G6" s="254"/>
      <c r="H6" s="254"/>
      <c r="I6" s="254"/>
      <c r="J6" s="254"/>
      <c r="K6" s="252"/>
    </row>
    <row r="7" spans="2:11" ht="15" customHeight="1">
      <c r="B7" s="255"/>
      <c r="C7" s="254" t="s">
        <v>223</v>
      </c>
      <c r="D7" s="254"/>
      <c r="E7" s="254"/>
      <c r="F7" s="254"/>
      <c r="G7" s="254"/>
      <c r="H7" s="254"/>
      <c r="I7" s="254"/>
      <c r="J7" s="254"/>
      <c r="K7" s="252"/>
    </row>
    <row r="8" spans="2:11" ht="12.75" customHeight="1">
      <c r="B8" s="255"/>
      <c r="C8" s="256"/>
      <c r="D8" s="256"/>
      <c r="E8" s="256"/>
      <c r="F8" s="256"/>
      <c r="G8" s="256"/>
      <c r="H8" s="256"/>
      <c r="I8" s="256"/>
      <c r="J8" s="256"/>
      <c r="K8" s="252"/>
    </row>
    <row r="9" spans="2:11" ht="15" customHeight="1">
      <c r="B9" s="255"/>
      <c r="C9" s="254" t="s">
        <v>377</v>
      </c>
      <c r="D9" s="254"/>
      <c r="E9" s="254"/>
      <c r="F9" s="254"/>
      <c r="G9" s="254"/>
      <c r="H9" s="254"/>
      <c r="I9" s="254"/>
      <c r="J9" s="254"/>
      <c r="K9" s="252"/>
    </row>
    <row r="10" spans="2:11" ht="15" customHeight="1">
      <c r="B10" s="255"/>
      <c r="C10" s="256"/>
      <c r="D10" s="254" t="s">
        <v>378</v>
      </c>
      <c r="E10" s="254"/>
      <c r="F10" s="254"/>
      <c r="G10" s="254"/>
      <c r="H10" s="254"/>
      <c r="I10" s="254"/>
      <c r="J10" s="254"/>
      <c r="K10" s="252"/>
    </row>
    <row r="11" spans="2:11" ht="15" customHeight="1">
      <c r="B11" s="255"/>
      <c r="C11" s="257"/>
      <c r="D11" s="254" t="s">
        <v>224</v>
      </c>
      <c r="E11" s="254"/>
      <c r="F11" s="254"/>
      <c r="G11" s="254"/>
      <c r="H11" s="254"/>
      <c r="I11" s="254"/>
      <c r="J11" s="254"/>
      <c r="K11" s="252"/>
    </row>
    <row r="12" spans="2:11" ht="12.75" customHeight="1">
      <c r="B12" s="255"/>
      <c r="C12" s="257"/>
      <c r="D12" s="257"/>
      <c r="E12" s="257"/>
      <c r="F12" s="257"/>
      <c r="G12" s="257"/>
      <c r="H12" s="257"/>
      <c r="I12" s="257"/>
      <c r="J12" s="257"/>
      <c r="K12" s="252"/>
    </row>
    <row r="13" spans="2:11" ht="15" customHeight="1">
      <c r="B13" s="255"/>
      <c r="C13" s="257"/>
      <c r="D13" s="254" t="s">
        <v>379</v>
      </c>
      <c r="E13" s="254"/>
      <c r="F13" s="254"/>
      <c r="G13" s="254"/>
      <c r="H13" s="254"/>
      <c r="I13" s="254"/>
      <c r="J13" s="254"/>
      <c r="K13" s="252"/>
    </row>
    <row r="14" spans="2:11" ht="15" customHeight="1">
      <c r="B14" s="255"/>
      <c r="C14" s="257"/>
      <c r="D14" s="254" t="s">
        <v>225</v>
      </c>
      <c r="E14" s="254"/>
      <c r="F14" s="254"/>
      <c r="G14" s="254"/>
      <c r="H14" s="254"/>
      <c r="I14" s="254"/>
      <c r="J14" s="254"/>
      <c r="K14" s="252"/>
    </row>
    <row r="15" spans="2:11" ht="15" customHeight="1">
      <c r="B15" s="255"/>
      <c r="C15" s="257"/>
      <c r="D15" s="254" t="s">
        <v>226</v>
      </c>
      <c r="E15" s="254"/>
      <c r="F15" s="254"/>
      <c r="G15" s="254"/>
      <c r="H15" s="254"/>
      <c r="I15" s="254"/>
      <c r="J15" s="254"/>
      <c r="K15" s="252"/>
    </row>
    <row r="16" spans="2:11" ht="15" customHeight="1">
      <c r="B16" s="255"/>
      <c r="C16" s="257"/>
      <c r="D16" s="257"/>
      <c r="E16" s="258" t="s">
        <v>75</v>
      </c>
      <c r="F16" s="254" t="s">
        <v>227</v>
      </c>
      <c r="G16" s="254"/>
      <c r="H16" s="254"/>
      <c r="I16" s="254"/>
      <c r="J16" s="254"/>
      <c r="K16" s="252"/>
    </row>
    <row r="17" spans="2:11" ht="15" customHeight="1">
      <c r="B17" s="255"/>
      <c r="C17" s="257"/>
      <c r="D17" s="257"/>
      <c r="E17" s="258" t="s">
        <v>228</v>
      </c>
      <c r="F17" s="254" t="s">
        <v>229</v>
      </c>
      <c r="G17" s="254"/>
      <c r="H17" s="254"/>
      <c r="I17" s="254"/>
      <c r="J17" s="254"/>
      <c r="K17" s="252"/>
    </row>
    <row r="18" spans="2:11" ht="15" customHeight="1">
      <c r="B18" s="255"/>
      <c r="C18" s="257"/>
      <c r="D18" s="257"/>
      <c r="E18" s="258" t="s">
        <v>230</v>
      </c>
      <c r="F18" s="254" t="s">
        <v>231</v>
      </c>
      <c r="G18" s="254"/>
      <c r="H18" s="254"/>
      <c r="I18" s="254"/>
      <c r="J18" s="254"/>
      <c r="K18" s="252"/>
    </row>
    <row r="19" spans="2:11" ht="15" customHeight="1">
      <c r="B19" s="255"/>
      <c r="C19" s="257"/>
      <c r="D19" s="257"/>
      <c r="E19" s="258" t="s">
        <v>232</v>
      </c>
      <c r="F19" s="254" t="s">
        <v>233</v>
      </c>
      <c r="G19" s="254"/>
      <c r="H19" s="254"/>
      <c r="I19" s="254"/>
      <c r="J19" s="254"/>
      <c r="K19" s="252"/>
    </row>
    <row r="20" spans="2:11" ht="15" customHeight="1">
      <c r="B20" s="255"/>
      <c r="C20" s="257"/>
      <c r="D20" s="257"/>
      <c r="E20" s="258" t="s">
        <v>234</v>
      </c>
      <c r="F20" s="254" t="s">
        <v>235</v>
      </c>
      <c r="G20" s="254"/>
      <c r="H20" s="254"/>
      <c r="I20" s="254"/>
      <c r="J20" s="254"/>
      <c r="K20" s="252"/>
    </row>
    <row r="21" spans="2:11" ht="15" customHeight="1">
      <c r="B21" s="255"/>
      <c r="C21" s="257"/>
      <c r="D21" s="257"/>
      <c r="E21" s="258" t="s">
        <v>78</v>
      </c>
      <c r="F21" s="254" t="s">
        <v>236</v>
      </c>
      <c r="G21" s="254"/>
      <c r="H21" s="254"/>
      <c r="I21" s="254"/>
      <c r="J21" s="254"/>
      <c r="K21" s="252"/>
    </row>
    <row r="22" spans="2:11" ht="12.75" customHeight="1">
      <c r="B22" s="255"/>
      <c r="C22" s="257"/>
      <c r="D22" s="257"/>
      <c r="E22" s="257"/>
      <c r="F22" s="257"/>
      <c r="G22" s="257"/>
      <c r="H22" s="257"/>
      <c r="I22" s="257"/>
      <c r="J22" s="257"/>
      <c r="K22" s="252"/>
    </row>
    <row r="23" spans="2:11" ht="15" customHeight="1">
      <c r="B23" s="255"/>
      <c r="C23" s="254" t="s">
        <v>380</v>
      </c>
      <c r="D23" s="254"/>
      <c r="E23" s="254"/>
      <c r="F23" s="254"/>
      <c r="G23" s="254"/>
      <c r="H23" s="254"/>
      <c r="I23" s="254"/>
      <c r="J23" s="254"/>
      <c r="K23" s="252"/>
    </row>
    <row r="24" spans="2:11" ht="15" customHeight="1">
      <c r="B24" s="255"/>
      <c r="C24" s="254" t="s">
        <v>237</v>
      </c>
      <c r="D24" s="254"/>
      <c r="E24" s="254"/>
      <c r="F24" s="254"/>
      <c r="G24" s="254"/>
      <c r="H24" s="254"/>
      <c r="I24" s="254"/>
      <c r="J24" s="254"/>
      <c r="K24" s="252"/>
    </row>
    <row r="25" spans="2:11" ht="15" customHeight="1">
      <c r="B25" s="255"/>
      <c r="C25" s="256"/>
      <c r="D25" s="254" t="s">
        <v>381</v>
      </c>
      <c r="E25" s="254"/>
      <c r="F25" s="254"/>
      <c r="G25" s="254"/>
      <c r="H25" s="254"/>
      <c r="I25" s="254"/>
      <c r="J25" s="254"/>
      <c r="K25" s="252"/>
    </row>
    <row r="26" spans="2:11" ht="15" customHeight="1">
      <c r="B26" s="255"/>
      <c r="C26" s="257"/>
      <c r="D26" s="254" t="s">
        <v>238</v>
      </c>
      <c r="E26" s="254"/>
      <c r="F26" s="254"/>
      <c r="G26" s="254"/>
      <c r="H26" s="254"/>
      <c r="I26" s="254"/>
      <c r="J26" s="254"/>
      <c r="K26" s="252"/>
    </row>
    <row r="27" spans="2:11" ht="12.75" customHeight="1">
      <c r="B27" s="255"/>
      <c r="C27" s="257"/>
      <c r="D27" s="257"/>
      <c r="E27" s="257"/>
      <c r="F27" s="257"/>
      <c r="G27" s="257"/>
      <c r="H27" s="257"/>
      <c r="I27" s="257"/>
      <c r="J27" s="257"/>
      <c r="K27" s="252"/>
    </row>
    <row r="28" spans="2:11" ht="15" customHeight="1">
      <c r="B28" s="255"/>
      <c r="C28" s="257"/>
      <c r="D28" s="254" t="s">
        <v>382</v>
      </c>
      <c r="E28" s="254"/>
      <c r="F28" s="254"/>
      <c r="G28" s="254"/>
      <c r="H28" s="254"/>
      <c r="I28" s="254"/>
      <c r="J28" s="254"/>
      <c r="K28" s="252"/>
    </row>
    <row r="29" spans="2:11" ht="15" customHeight="1">
      <c r="B29" s="255"/>
      <c r="C29" s="257"/>
      <c r="D29" s="254" t="s">
        <v>239</v>
      </c>
      <c r="E29" s="254"/>
      <c r="F29" s="254"/>
      <c r="G29" s="254"/>
      <c r="H29" s="254"/>
      <c r="I29" s="254"/>
      <c r="J29" s="254"/>
      <c r="K29" s="252"/>
    </row>
    <row r="30" spans="2:11" ht="12.75" customHeight="1">
      <c r="B30" s="255"/>
      <c r="C30" s="257"/>
      <c r="D30" s="257"/>
      <c r="E30" s="257"/>
      <c r="F30" s="257"/>
      <c r="G30" s="257"/>
      <c r="H30" s="257"/>
      <c r="I30" s="257"/>
      <c r="J30" s="257"/>
      <c r="K30" s="252"/>
    </row>
    <row r="31" spans="2:11" ht="15" customHeight="1">
      <c r="B31" s="255"/>
      <c r="C31" s="257"/>
      <c r="D31" s="254" t="s">
        <v>383</v>
      </c>
      <c r="E31" s="254"/>
      <c r="F31" s="254"/>
      <c r="G31" s="254"/>
      <c r="H31" s="254"/>
      <c r="I31" s="254"/>
      <c r="J31" s="254"/>
      <c r="K31" s="252"/>
    </row>
    <row r="32" spans="2:11" ht="15" customHeight="1">
      <c r="B32" s="255"/>
      <c r="C32" s="257"/>
      <c r="D32" s="254" t="s">
        <v>240</v>
      </c>
      <c r="E32" s="254"/>
      <c r="F32" s="254"/>
      <c r="G32" s="254"/>
      <c r="H32" s="254"/>
      <c r="I32" s="254"/>
      <c r="J32" s="254"/>
      <c r="K32" s="252"/>
    </row>
    <row r="33" spans="2:11" ht="15" customHeight="1">
      <c r="B33" s="255"/>
      <c r="C33" s="257"/>
      <c r="D33" s="254" t="s">
        <v>241</v>
      </c>
      <c r="E33" s="254"/>
      <c r="F33" s="254"/>
      <c r="G33" s="254"/>
      <c r="H33" s="254"/>
      <c r="I33" s="254"/>
      <c r="J33" s="254"/>
      <c r="K33" s="252"/>
    </row>
    <row r="34" spans="2:11" ht="15" customHeight="1">
      <c r="B34" s="255"/>
      <c r="C34" s="257"/>
      <c r="D34" s="256"/>
      <c r="E34" s="259" t="s">
        <v>97</v>
      </c>
      <c r="F34" s="256"/>
      <c r="G34" s="254" t="s">
        <v>242</v>
      </c>
      <c r="H34" s="254"/>
      <c r="I34" s="254"/>
      <c r="J34" s="254"/>
      <c r="K34" s="252"/>
    </row>
    <row r="35" spans="2:11" ht="30.75" customHeight="1">
      <c r="B35" s="255"/>
      <c r="C35" s="257"/>
      <c r="D35" s="256"/>
      <c r="E35" s="259" t="s">
        <v>243</v>
      </c>
      <c r="F35" s="256"/>
      <c r="G35" s="254" t="s">
        <v>244</v>
      </c>
      <c r="H35" s="254"/>
      <c r="I35" s="254"/>
      <c r="J35" s="254"/>
      <c r="K35" s="252"/>
    </row>
    <row r="36" spans="2:11" ht="15" customHeight="1">
      <c r="B36" s="255"/>
      <c r="C36" s="257"/>
      <c r="D36" s="256"/>
      <c r="E36" s="259" t="s">
        <v>51</v>
      </c>
      <c r="F36" s="256"/>
      <c r="G36" s="254" t="s">
        <v>245</v>
      </c>
      <c r="H36" s="254"/>
      <c r="I36" s="254"/>
      <c r="J36" s="254"/>
      <c r="K36" s="252"/>
    </row>
    <row r="37" spans="2:11" ht="15" customHeight="1">
      <c r="B37" s="255"/>
      <c r="C37" s="257"/>
      <c r="D37" s="256"/>
      <c r="E37" s="259" t="s">
        <v>98</v>
      </c>
      <c r="F37" s="256"/>
      <c r="G37" s="254" t="s">
        <v>246</v>
      </c>
      <c r="H37" s="254"/>
      <c r="I37" s="254"/>
      <c r="J37" s="254"/>
      <c r="K37" s="252"/>
    </row>
    <row r="38" spans="2:11" ht="15" customHeight="1">
      <c r="B38" s="255"/>
      <c r="C38" s="257"/>
      <c r="D38" s="256"/>
      <c r="E38" s="259" t="s">
        <v>99</v>
      </c>
      <c r="F38" s="256"/>
      <c r="G38" s="254" t="s">
        <v>247</v>
      </c>
      <c r="H38" s="254"/>
      <c r="I38" s="254"/>
      <c r="J38" s="254"/>
      <c r="K38" s="252"/>
    </row>
    <row r="39" spans="2:11" ht="15" customHeight="1">
      <c r="B39" s="255"/>
      <c r="C39" s="257"/>
      <c r="D39" s="256"/>
      <c r="E39" s="259" t="s">
        <v>100</v>
      </c>
      <c r="F39" s="256"/>
      <c r="G39" s="254" t="s">
        <v>248</v>
      </c>
      <c r="H39" s="254"/>
      <c r="I39" s="254"/>
      <c r="J39" s="254"/>
      <c r="K39" s="252"/>
    </row>
    <row r="40" spans="2:11" ht="15" customHeight="1">
      <c r="B40" s="255"/>
      <c r="C40" s="257"/>
      <c r="D40" s="256"/>
      <c r="E40" s="259" t="s">
        <v>249</v>
      </c>
      <c r="F40" s="256"/>
      <c r="G40" s="254" t="s">
        <v>250</v>
      </c>
      <c r="H40" s="254"/>
      <c r="I40" s="254"/>
      <c r="J40" s="254"/>
      <c r="K40" s="252"/>
    </row>
    <row r="41" spans="2:11" ht="15" customHeight="1">
      <c r="B41" s="255"/>
      <c r="C41" s="257"/>
      <c r="D41" s="256"/>
      <c r="E41" s="259"/>
      <c r="F41" s="256"/>
      <c r="G41" s="254" t="s">
        <v>251</v>
      </c>
      <c r="H41" s="254"/>
      <c r="I41" s="254"/>
      <c r="J41" s="254"/>
      <c r="K41" s="252"/>
    </row>
    <row r="42" spans="2:11" ht="15" customHeight="1">
      <c r="B42" s="255"/>
      <c r="C42" s="257"/>
      <c r="D42" s="256"/>
      <c r="E42" s="259" t="s">
        <v>252</v>
      </c>
      <c r="F42" s="256"/>
      <c r="G42" s="254" t="s">
        <v>253</v>
      </c>
      <c r="H42" s="254"/>
      <c r="I42" s="254"/>
      <c r="J42" s="254"/>
      <c r="K42" s="252"/>
    </row>
    <row r="43" spans="2:11" ht="15" customHeight="1">
      <c r="B43" s="255"/>
      <c r="C43" s="257"/>
      <c r="D43" s="256"/>
      <c r="E43" s="259" t="s">
        <v>103</v>
      </c>
      <c r="F43" s="256"/>
      <c r="G43" s="254" t="s">
        <v>254</v>
      </c>
      <c r="H43" s="254"/>
      <c r="I43" s="254"/>
      <c r="J43" s="254"/>
      <c r="K43" s="252"/>
    </row>
    <row r="44" spans="2:11" ht="12.75" customHeight="1">
      <c r="B44" s="255"/>
      <c r="C44" s="257"/>
      <c r="D44" s="256"/>
      <c r="E44" s="256"/>
      <c r="F44" s="256"/>
      <c r="G44" s="256"/>
      <c r="H44" s="256"/>
      <c r="I44" s="256"/>
      <c r="J44" s="256"/>
      <c r="K44" s="252"/>
    </row>
    <row r="45" spans="2:11" ht="15" customHeight="1">
      <c r="B45" s="255"/>
      <c r="C45" s="257"/>
      <c r="D45" s="254" t="s">
        <v>255</v>
      </c>
      <c r="E45" s="254"/>
      <c r="F45" s="254"/>
      <c r="G45" s="254"/>
      <c r="H45" s="254"/>
      <c r="I45" s="254"/>
      <c r="J45" s="254"/>
      <c r="K45" s="252"/>
    </row>
    <row r="46" spans="2:11" ht="15" customHeight="1">
      <c r="B46" s="255"/>
      <c r="C46" s="257"/>
      <c r="D46" s="257"/>
      <c r="E46" s="254" t="s">
        <v>256</v>
      </c>
      <c r="F46" s="254"/>
      <c r="G46" s="254"/>
      <c r="H46" s="254"/>
      <c r="I46" s="254"/>
      <c r="J46" s="254"/>
      <c r="K46" s="252"/>
    </row>
    <row r="47" spans="2:11" ht="15" customHeight="1">
      <c r="B47" s="255"/>
      <c r="C47" s="257"/>
      <c r="D47" s="257"/>
      <c r="E47" s="254" t="s">
        <v>257</v>
      </c>
      <c r="F47" s="254"/>
      <c r="G47" s="254"/>
      <c r="H47" s="254"/>
      <c r="I47" s="254"/>
      <c r="J47" s="254"/>
      <c r="K47" s="252"/>
    </row>
    <row r="48" spans="2:11" ht="15" customHeight="1">
      <c r="B48" s="255"/>
      <c r="C48" s="257"/>
      <c r="D48" s="257"/>
      <c r="E48" s="254" t="s">
        <v>258</v>
      </c>
      <c r="F48" s="254"/>
      <c r="G48" s="254"/>
      <c r="H48" s="254"/>
      <c r="I48" s="254"/>
      <c r="J48" s="254"/>
      <c r="K48" s="252"/>
    </row>
    <row r="49" spans="2:11" ht="15" customHeight="1">
      <c r="B49" s="255"/>
      <c r="C49" s="257"/>
      <c r="D49" s="254" t="s">
        <v>259</v>
      </c>
      <c r="E49" s="254"/>
      <c r="F49" s="254"/>
      <c r="G49" s="254"/>
      <c r="H49" s="254"/>
      <c r="I49" s="254"/>
      <c r="J49" s="254"/>
      <c r="K49" s="252"/>
    </row>
    <row r="50" spans="2:11" ht="25.5" customHeight="1">
      <c r="B50" s="250"/>
      <c r="C50" s="251" t="s">
        <v>260</v>
      </c>
      <c r="D50" s="251"/>
      <c r="E50" s="251"/>
      <c r="F50" s="251"/>
      <c r="G50" s="251"/>
      <c r="H50" s="251"/>
      <c r="I50" s="251"/>
      <c r="J50" s="251"/>
      <c r="K50" s="252"/>
    </row>
    <row r="51" spans="2:11" ht="5.25" customHeight="1">
      <c r="B51" s="250"/>
      <c r="C51" s="253"/>
      <c r="D51" s="253"/>
      <c r="E51" s="253"/>
      <c r="F51" s="253"/>
      <c r="G51" s="253"/>
      <c r="H51" s="253"/>
      <c r="I51" s="253"/>
      <c r="J51" s="253"/>
      <c r="K51" s="252"/>
    </row>
    <row r="52" spans="2:11" ht="15" customHeight="1">
      <c r="B52" s="250"/>
      <c r="C52" s="254" t="s">
        <v>261</v>
      </c>
      <c r="D52" s="254"/>
      <c r="E52" s="254"/>
      <c r="F52" s="254"/>
      <c r="G52" s="254"/>
      <c r="H52" s="254"/>
      <c r="I52" s="254"/>
      <c r="J52" s="254"/>
      <c r="K52" s="252"/>
    </row>
    <row r="53" spans="2:11" ht="15" customHeight="1">
      <c r="B53" s="250"/>
      <c r="C53" s="254" t="s">
        <v>262</v>
      </c>
      <c r="D53" s="254"/>
      <c r="E53" s="254"/>
      <c r="F53" s="254"/>
      <c r="G53" s="254"/>
      <c r="H53" s="254"/>
      <c r="I53" s="254"/>
      <c r="J53" s="254"/>
      <c r="K53" s="252"/>
    </row>
    <row r="54" spans="2:11" ht="12.75" customHeight="1">
      <c r="B54" s="250"/>
      <c r="C54" s="256"/>
      <c r="D54" s="256"/>
      <c r="E54" s="256"/>
      <c r="F54" s="256"/>
      <c r="G54" s="256"/>
      <c r="H54" s="256"/>
      <c r="I54" s="256"/>
      <c r="J54" s="256"/>
      <c r="K54" s="252"/>
    </row>
    <row r="55" spans="2:11" ht="15" customHeight="1">
      <c r="B55" s="250"/>
      <c r="C55" s="254" t="s">
        <v>263</v>
      </c>
      <c r="D55" s="254"/>
      <c r="E55" s="254"/>
      <c r="F55" s="254"/>
      <c r="G55" s="254"/>
      <c r="H55" s="254"/>
      <c r="I55" s="254"/>
      <c r="J55" s="254"/>
      <c r="K55" s="252"/>
    </row>
    <row r="56" spans="2:11" ht="15" customHeight="1">
      <c r="B56" s="250"/>
      <c r="C56" s="257"/>
      <c r="D56" s="254" t="s">
        <v>264</v>
      </c>
      <c r="E56" s="254"/>
      <c r="F56" s="254"/>
      <c r="G56" s="254"/>
      <c r="H56" s="254"/>
      <c r="I56" s="254"/>
      <c r="J56" s="254"/>
      <c r="K56" s="252"/>
    </row>
    <row r="57" spans="2:11" ht="15" customHeight="1">
      <c r="B57" s="250"/>
      <c r="C57" s="257"/>
      <c r="D57" s="254" t="s">
        <v>265</v>
      </c>
      <c r="E57" s="254"/>
      <c r="F57" s="254"/>
      <c r="G57" s="254"/>
      <c r="H57" s="254"/>
      <c r="I57" s="254"/>
      <c r="J57" s="254"/>
      <c r="K57" s="252"/>
    </row>
    <row r="58" spans="2:11" ht="15" customHeight="1">
      <c r="B58" s="250"/>
      <c r="C58" s="257"/>
      <c r="D58" s="254" t="s">
        <v>266</v>
      </c>
      <c r="E58" s="254"/>
      <c r="F58" s="254"/>
      <c r="G58" s="254"/>
      <c r="H58" s="254"/>
      <c r="I58" s="254"/>
      <c r="J58" s="254"/>
      <c r="K58" s="252"/>
    </row>
    <row r="59" spans="2:11" ht="15" customHeight="1">
      <c r="B59" s="250"/>
      <c r="C59" s="257"/>
      <c r="D59" s="254" t="s">
        <v>267</v>
      </c>
      <c r="E59" s="254"/>
      <c r="F59" s="254"/>
      <c r="G59" s="254"/>
      <c r="H59" s="254"/>
      <c r="I59" s="254"/>
      <c r="J59" s="254"/>
      <c r="K59" s="252"/>
    </row>
    <row r="60" spans="2:11" ht="15" customHeight="1">
      <c r="B60" s="250"/>
      <c r="C60" s="257"/>
      <c r="D60" s="260" t="s">
        <v>268</v>
      </c>
      <c r="E60" s="260"/>
      <c r="F60" s="260"/>
      <c r="G60" s="260"/>
      <c r="H60" s="260"/>
      <c r="I60" s="260"/>
      <c r="J60" s="260"/>
      <c r="K60" s="252"/>
    </row>
    <row r="61" spans="2:11" ht="15" customHeight="1">
      <c r="B61" s="250"/>
      <c r="C61" s="257"/>
      <c r="D61" s="254" t="s">
        <v>269</v>
      </c>
      <c r="E61" s="254"/>
      <c r="F61" s="254"/>
      <c r="G61" s="254"/>
      <c r="H61" s="254"/>
      <c r="I61" s="254"/>
      <c r="J61" s="254"/>
      <c r="K61" s="252"/>
    </row>
    <row r="62" spans="2:11" ht="12.75" customHeight="1">
      <c r="B62" s="250"/>
      <c r="C62" s="257"/>
      <c r="D62" s="257"/>
      <c r="E62" s="261"/>
      <c r="F62" s="257"/>
      <c r="G62" s="257"/>
      <c r="H62" s="257"/>
      <c r="I62" s="257"/>
      <c r="J62" s="257"/>
      <c r="K62" s="252"/>
    </row>
    <row r="63" spans="2:11" ht="15" customHeight="1">
      <c r="B63" s="250"/>
      <c r="C63" s="257"/>
      <c r="D63" s="254" t="s">
        <v>270</v>
      </c>
      <c r="E63" s="254"/>
      <c r="F63" s="254"/>
      <c r="G63" s="254"/>
      <c r="H63" s="254"/>
      <c r="I63" s="254"/>
      <c r="J63" s="254"/>
      <c r="K63" s="252"/>
    </row>
    <row r="64" spans="2:11" ht="15" customHeight="1">
      <c r="B64" s="250"/>
      <c r="C64" s="257"/>
      <c r="D64" s="260" t="s">
        <v>271</v>
      </c>
      <c r="E64" s="260"/>
      <c r="F64" s="260"/>
      <c r="G64" s="260"/>
      <c r="H64" s="260"/>
      <c r="I64" s="260"/>
      <c r="J64" s="260"/>
      <c r="K64" s="252"/>
    </row>
    <row r="65" spans="2:11" ht="15" customHeight="1">
      <c r="B65" s="250"/>
      <c r="C65" s="257"/>
      <c r="D65" s="254" t="s">
        <v>272</v>
      </c>
      <c r="E65" s="254"/>
      <c r="F65" s="254"/>
      <c r="G65" s="254"/>
      <c r="H65" s="254"/>
      <c r="I65" s="254"/>
      <c r="J65" s="254"/>
      <c r="K65" s="252"/>
    </row>
    <row r="66" spans="2:11" ht="15" customHeight="1">
      <c r="B66" s="250"/>
      <c r="C66" s="257"/>
      <c r="D66" s="254" t="s">
        <v>273</v>
      </c>
      <c r="E66" s="254"/>
      <c r="F66" s="254"/>
      <c r="G66" s="254"/>
      <c r="H66" s="254"/>
      <c r="I66" s="254"/>
      <c r="J66" s="254"/>
      <c r="K66" s="252"/>
    </row>
    <row r="67" spans="2:11" ht="15" customHeight="1">
      <c r="B67" s="250"/>
      <c r="C67" s="257"/>
      <c r="D67" s="254" t="s">
        <v>274</v>
      </c>
      <c r="E67" s="254"/>
      <c r="F67" s="254"/>
      <c r="G67" s="254"/>
      <c r="H67" s="254"/>
      <c r="I67" s="254"/>
      <c r="J67" s="254"/>
      <c r="K67" s="252"/>
    </row>
    <row r="68" spans="2:11" ht="15" customHeight="1">
      <c r="B68" s="250"/>
      <c r="C68" s="257"/>
      <c r="D68" s="254" t="s">
        <v>275</v>
      </c>
      <c r="E68" s="254"/>
      <c r="F68" s="254"/>
      <c r="G68" s="254"/>
      <c r="H68" s="254"/>
      <c r="I68" s="254"/>
      <c r="J68" s="254"/>
      <c r="K68" s="252"/>
    </row>
    <row r="69" spans="2:11" ht="12.75" customHeight="1">
      <c r="B69" s="262"/>
      <c r="C69" s="263"/>
      <c r="D69" s="263"/>
      <c r="E69" s="263"/>
      <c r="F69" s="263"/>
      <c r="G69" s="263"/>
      <c r="H69" s="263"/>
      <c r="I69" s="263"/>
      <c r="J69" s="263"/>
      <c r="K69" s="264"/>
    </row>
    <row r="70" spans="2:11" ht="18.75" customHeight="1">
      <c r="B70" s="265"/>
      <c r="C70" s="265"/>
      <c r="D70" s="265"/>
      <c r="E70" s="265"/>
      <c r="F70" s="265"/>
      <c r="G70" s="265"/>
      <c r="H70" s="265"/>
      <c r="I70" s="265"/>
      <c r="J70" s="265"/>
      <c r="K70" s="266"/>
    </row>
    <row r="71" spans="2:11" ht="18.75" customHeight="1">
      <c r="B71" s="266"/>
      <c r="C71" s="266"/>
      <c r="D71" s="266"/>
      <c r="E71" s="266"/>
      <c r="F71" s="266"/>
      <c r="G71" s="266"/>
      <c r="H71" s="266"/>
      <c r="I71" s="266"/>
      <c r="J71" s="266"/>
      <c r="K71" s="266"/>
    </row>
    <row r="72" spans="2:11" ht="7.5" customHeight="1">
      <c r="B72" s="267"/>
      <c r="C72" s="268"/>
      <c r="D72" s="268"/>
      <c r="E72" s="268"/>
      <c r="F72" s="268"/>
      <c r="G72" s="268"/>
      <c r="H72" s="268"/>
      <c r="I72" s="268"/>
      <c r="J72" s="268"/>
      <c r="K72" s="269"/>
    </row>
    <row r="73" spans="2:11" ht="45" customHeight="1">
      <c r="B73" s="270"/>
      <c r="C73" s="271" t="s">
        <v>219</v>
      </c>
      <c r="D73" s="271"/>
      <c r="E73" s="271"/>
      <c r="F73" s="271"/>
      <c r="G73" s="271"/>
      <c r="H73" s="271"/>
      <c r="I73" s="271"/>
      <c r="J73" s="271"/>
      <c r="K73" s="272"/>
    </row>
    <row r="74" spans="2:11" ht="17.25" customHeight="1">
      <c r="B74" s="270"/>
      <c r="C74" s="273" t="s">
        <v>276</v>
      </c>
      <c r="D74" s="273"/>
      <c r="E74" s="273"/>
      <c r="F74" s="273" t="s">
        <v>277</v>
      </c>
      <c r="G74" s="274"/>
      <c r="H74" s="273" t="s">
        <v>98</v>
      </c>
      <c r="I74" s="273" t="s">
        <v>55</v>
      </c>
      <c r="J74" s="273" t="s">
        <v>278</v>
      </c>
      <c r="K74" s="272"/>
    </row>
    <row r="75" spans="2:11" ht="17.25" customHeight="1">
      <c r="B75" s="270"/>
      <c r="C75" s="275" t="s">
        <v>279</v>
      </c>
      <c r="D75" s="275"/>
      <c r="E75" s="275"/>
      <c r="F75" s="276" t="s">
        <v>280</v>
      </c>
      <c r="G75" s="277"/>
      <c r="H75" s="275"/>
      <c r="I75" s="275"/>
      <c r="J75" s="275" t="s">
        <v>281</v>
      </c>
      <c r="K75" s="272"/>
    </row>
    <row r="76" spans="2:11" ht="5.25" customHeight="1">
      <c r="B76" s="270"/>
      <c r="C76" s="278"/>
      <c r="D76" s="278"/>
      <c r="E76" s="278"/>
      <c r="F76" s="278"/>
      <c r="G76" s="279"/>
      <c r="H76" s="278"/>
      <c r="I76" s="278"/>
      <c r="J76" s="278"/>
      <c r="K76" s="272"/>
    </row>
    <row r="77" spans="2:11" ht="15" customHeight="1">
      <c r="B77" s="270"/>
      <c r="C77" s="259" t="s">
        <v>51</v>
      </c>
      <c r="D77" s="278"/>
      <c r="E77" s="278"/>
      <c r="F77" s="280" t="s">
        <v>282</v>
      </c>
      <c r="G77" s="279"/>
      <c r="H77" s="259" t="s">
        <v>283</v>
      </c>
      <c r="I77" s="259" t="s">
        <v>284</v>
      </c>
      <c r="J77" s="259">
        <v>20</v>
      </c>
      <c r="K77" s="272"/>
    </row>
    <row r="78" spans="2:11" ht="15" customHeight="1">
      <c r="B78" s="270"/>
      <c r="C78" s="259" t="s">
        <v>285</v>
      </c>
      <c r="D78" s="259"/>
      <c r="E78" s="259"/>
      <c r="F78" s="280" t="s">
        <v>282</v>
      </c>
      <c r="G78" s="279"/>
      <c r="H78" s="259" t="s">
        <v>286</v>
      </c>
      <c r="I78" s="259" t="s">
        <v>284</v>
      </c>
      <c r="J78" s="259">
        <v>120</v>
      </c>
      <c r="K78" s="272"/>
    </row>
    <row r="79" spans="2:11" ht="15" customHeight="1">
      <c r="B79" s="281"/>
      <c r="C79" s="259" t="s">
        <v>287</v>
      </c>
      <c r="D79" s="259"/>
      <c r="E79" s="259"/>
      <c r="F79" s="280" t="s">
        <v>288</v>
      </c>
      <c r="G79" s="279"/>
      <c r="H79" s="259" t="s">
        <v>289</v>
      </c>
      <c r="I79" s="259" t="s">
        <v>284</v>
      </c>
      <c r="J79" s="259">
        <v>50</v>
      </c>
      <c r="K79" s="272"/>
    </row>
    <row r="80" spans="2:11" ht="15" customHeight="1">
      <c r="B80" s="281"/>
      <c r="C80" s="259" t="s">
        <v>290</v>
      </c>
      <c r="D80" s="259"/>
      <c r="E80" s="259"/>
      <c r="F80" s="280" t="s">
        <v>282</v>
      </c>
      <c r="G80" s="279"/>
      <c r="H80" s="259" t="s">
        <v>291</v>
      </c>
      <c r="I80" s="259" t="s">
        <v>292</v>
      </c>
      <c r="J80" s="259"/>
      <c r="K80" s="272"/>
    </row>
    <row r="81" spans="2:11" ht="15" customHeight="1">
      <c r="B81" s="281"/>
      <c r="C81" s="282" t="s">
        <v>293</v>
      </c>
      <c r="D81" s="282"/>
      <c r="E81" s="282"/>
      <c r="F81" s="283" t="s">
        <v>288</v>
      </c>
      <c r="G81" s="282"/>
      <c r="H81" s="282" t="s">
        <v>294</v>
      </c>
      <c r="I81" s="282" t="s">
        <v>284</v>
      </c>
      <c r="J81" s="282">
        <v>15</v>
      </c>
      <c r="K81" s="272"/>
    </row>
    <row r="82" spans="2:11" ht="15" customHeight="1">
      <c r="B82" s="281"/>
      <c r="C82" s="282" t="s">
        <v>295</v>
      </c>
      <c r="D82" s="282"/>
      <c r="E82" s="282"/>
      <c r="F82" s="283" t="s">
        <v>288</v>
      </c>
      <c r="G82" s="282"/>
      <c r="H82" s="282" t="s">
        <v>296</v>
      </c>
      <c r="I82" s="282" t="s">
        <v>284</v>
      </c>
      <c r="J82" s="282">
        <v>15</v>
      </c>
      <c r="K82" s="272"/>
    </row>
    <row r="83" spans="2:11" ht="15" customHeight="1">
      <c r="B83" s="281"/>
      <c r="C83" s="282" t="s">
        <v>297</v>
      </c>
      <c r="D83" s="282"/>
      <c r="E83" s="282"/>
      <c r="F83" s="283" t="s">
        <v>288</v>
      </c>
      <c r="G83" s="282"/>
      <c r="H83" s="282" t="s">
        <v>298</v>
      </c>
      <c r="I83" s="282" t="s">
        <v>284</v>
      </c>
      <c r="J83" s="282">
        <v>20</v>
      </c>
      <c r="K83" s="272"/>
    </row>
    <row r="84" spans="2:11" ht="15" customHeight="1">
      <c r="B84" s="281"/>
      <c r="C84" s="282" t="s">
        <v>299</v>
      </c>
      <c r="D84" s="282"/>
      <c r="E84" s="282"/>
      <c r="F84" s="283" t="s">
        <v>288</v>
      </c>
      <c r="G84" s="282"/>
      <c r="H84" s="282" t="s">
        <v>300</v>
      </c>
      <c r="I84" s="282" t="s">
        <v>284</v>
      </c>
      <c r="J84" s="282">
        <v>20</v>
      </c>
      <c r="K84" s="272"/>
    </row>
    <row r="85" spans="2:11" ht="15" customHeight="1">
      <c r="B85" s="281"/>
      <c r="C85" s="259" t="s">
        <v>301</v>
      </c>
      <c r="D85" s="259"/>
      <c r="E85" s="259"/>
      <c r="F85" s="280" t="s">
        <v>288</v>
      </c>
      <c r="G85" s="279"/>
      <c r="H85" s="259" t="s">
        <v>302</v>
      </c>
      <c r="I85" s="259" t="s">
        <v>284</v>
      </c>
      <c r="J85" s="259">
        <v>50</v>
      </c>
      <c r="K85" s="272"/>
    </row>
    <row r="86" spans="2:11" ht="15" customHeight="1">
      <c r="B86" s="281"/>
      <c r="C86" s="259" t="s">
        <v>303</v>
      </c>
      <c r="D86" s="259"/>
      <c r="E86" s="259"/>
      <c r="F86" s="280" t="s">
        <v>288</v>
      </c>
      <c r="G86" s="279"/>
      <c r="H86" s="259" t="s">
        <v>304</v>
      </c>
      <c r="I86" s="259" t="s">
        <v>284</v>
      </c>
      <c r="J86" s="259">
        <v>20</v>
      </c>
      <c r="K86" s="272"/>
    </row>
    <row r="87" spans="2:11" ht="15" customHeight="1">
      <c r="B87" s="281"/>
      <c r="C87" s="259" t="s">
        <v>305</v>
      </c>
      <c r="D87" s="259"/>
      <c r="E87" s="259"/>
      <c r="F87" s="280" t="s">
        <v>288</v>
      </c>
      <c r="G87" s="279"/>
      <c r="H87" s="259" t="s">
        <v>306</v>
      </c>
      <c r="I87" s="259" t="s">
        <v>284</v>
      </c>
      <c r="J87" s="259">
        <v>20</v>
      </c>
      <c r="K87" s="272"/>
    </row>
    <row r="88" spans="2:11" ht="15" customHeight="1">
      <c r="B88" s="281"/>
      <c r="C88" s="259" t="s">
        <v>307</v>
      </c>
      <c r="D88" s="259"/>
      <c r="E88" s="259"/>
      <c r="F88" s="280" t="s">
        <v>288</v>
      </c>
      <c r="G88" s="279"/>
      <c r="H88" s="259" t="s">
        <v>308</v>
      </c>
      <c r="I88" s="259" t="s">
        <v>284</v>
      </c>
      <c r="J88" s="259">
        <v>50</v>
      </c>
      <c r="K88" s="272"/>
    </row>
    <row r="89" spans="2:11" ht="15" customHeight="1">
      <c r="B89" s="281"/>
      <c r="C89" s="259" t="s">
        <v>309</v>
      </c>
      <c r="D89" s="259"/>
      <c r="E89" s="259"/>
      <c r="F89" s="280" t="s">
        <v>288</v>
      </c>
      <c r="G89" s="279"/>
      <c r="H89" s="259" t="s">
        <v>309</v>
      </c>
      <c r="I89" s="259" t="s">
        <v>284</v>
      </c>
      <c r="J89" s="259">
        <v>50</v>
      </c>
      <c r="K89" s="272"/>
    </row>
    <row r="90" spans="2:11" ht="15" customHeight="1">
      <c r="B90" s="281"/>
      <c r="C90" s="259" t="s">
        <v>104</v>
      </c>
      <c r="D90" s="259"/>
      <c r="E90" s="259"/>
      <c r="F90" s="280" t="s">
        <v>288</v>
      </c>
      <c r="G90" s="279"/>
      <c r="H90" s="259" t="s">
        <v>310</v>
      </c>
      <c r="I90" s="259" t="s">
        <v>284</v>
      </c>
      <c r="J90" s="259">
        <v>255</v>
      </c>
      <c r="K90" s="272"/>
    </row>
    <row r="91" spans="2:11" ht="15" customHeight="1">
      <c r="B91" s="281"/>
      <c r="C91" s="259" t="s">
        <v>311</v>
      </c>
      <c r="D91" s="259"/>
      <c r="E91" s="259"/>
      <c r="F91" s="280" t="s">
        <v>282</v>
      </c>
      <c r="G91" s="279"/>
      <c r="H91" s="259" t="s">
        <v>312</v>
      </c>
      <c r="I91" s="259" t="s">
        <v>313</v>
      </c>
      <c r="J91" s="259"/>
      <c r="K91" s="272"/>
    </row>
    <row r="92" spans="2:11" ht="15" customHeight="1">
      <c r="B92" s="281"/>
      <c r="C92" s="259" t="s">
        <v>314</v>
      </c>
      <c r="D92" s="259"/>
      <c r="E92" s="259"/>
      <c r="F92" s="280" t="s">
        <v>282</v>
      </c>
      <c r="G92" s="279"/>
      <c r="H92" s="259" t="s">
        <v>315</v>
      </c>
      <c r="I92" s="259" t="s">
        <v>316</v>
      </c>
      <c r="J92" s="259"/>
      <c r="K92" s="272"/>
    </row>
    <row r="93" spans="2:11" ht="15" customHeight="1">
      <c r="B93" s="281"/>
      <c r="C93" s="259" t="s">
        <v>317</v>
      </c>
      <c r="D93" s="259"/>
      <c r="E93" s="259"/>
      <c r="F93" s="280" t="s">
        <v>282</v>
      </c>
      <c r="G93" s="279"/>
      <c r="H93" s="259" t="s">
        <v>317</v>
      </c>
      <c r="I93" s="259" t="s">
        <v>316</v>
      </c>
      <c r="J93" s="259"/>
      <c r="K93" s="272"/>
    </row>
    <row r="94" spans="2:11" ht="15" customHeight="1">
      <c r="B94" s="281"/>
      <c r="C94" s="259" t="s">
        <v>36</v>
      </c>
      <c r="D94" s="259"/>
      <c r="E94" s="259"/>
      <c r="F94" s="280" t="s">
        <v>282</v>
      </c>
      <c r="G94" s="279"/>
      <c r="H94" s="259" t="s">
        <v>318</v>
      </c>
      <c r="I94" s="259" t="s">
        <v>316</v>
      </c>
      <c r="J94" s="259"/>
      <c r="K94" s="272"/>
    </row>
    <row r="95" spans="2:11" ht="15" customHeight="1">
      <c r="B95" s="281"/>
      <c r="C95" s="259" t="s">
        <v>46</v>
      </c>
      <c r="D95" s="259"/>
      <c r="E95" s="259"/>
      <c r="F95" s="280" t="s">
        <v>282</v>
      </c>
      <c r="G95" s="279"/>
      <c r="H95" s="259" t="s">
        <v>319</v>
      </c>
      <c r="I95" s="259" t="s">
        <v>316</v>
      </c>
      <c r="J95" s="259"/>
      <c r="K95" s="272"/>
    </row>
    <row r="96" spans="2:11" ht="15" customHeight="1">
      <c r="B96" s="284"/>
      <c r="C96" s="285"/>
      <c r="D96" s="285"/>
      <c r="E96" s="285"/>
      <c r="F96" s="285"/>
      <c r="G96" s="285"/>
      <c r="H96" s="285"/>
      <c r="I96" s="285"/>
      <c r="J96" s="285"/>
      <c r="K96" s="286"/>
    </row>
    <row r="97" spans="2:11" ht="18.75" customHeight="1">
      <c r="B97" s="287"/>
      <c r="C97" s="288"/>
      <c r="D97" s="288"/>
      <c r="E97" s="288"/>
      <c r="F97" s="288"/>
      <c r="G97" s="288"/>
      <c r="H97" s="288"/>
      <c r="I97" s="288"/>
      <c r="J97" s="288"/>
      <c r="K97" s="287"/>
    </row>
    <row r="98" spans="2:11" ht="18.75" customHeight="1">
      <c r="B98" s="266"/>
      <c r="C98" s="266"/>
      <c r="D98" s="266"/>
      <c r="E98" s="266"/>
      <c r="F98" s="266"/>
      <c r="G98" s="266"/>
      <c r="H98" s="266"/>
      <c r="I98" s="266"/>
      <c r="J98" s="266"/>
      <c r="K98" s="266"/>
    </row>
    <row r="99" spans="2:11" ht="7.5" customHeight="1">
      <c r="B99" s="267"/>
      <c r="C99" s="268"/>
      <c r="D99" s="268"/>
      <c r="E99" s="268"/>
      <c r="F99" s="268"/>
      <c r="G99" s="268"/>
      <c r="H99" s="268"/>
      <c r="I99" s="268"/>
      <c r="J99" s="268"/>
      <c r="K99" s="269"/>
    </row>
    <row r="100" spans="2:11" ht="45" customHeight="1">
      <c r="B100" s="270"/>
      <c r="C100" s="271" t="s">
        <v>320</v>
      </c>
      <c r="D100" s="271"/>
      <c r="E100" s="271"/>
      <c r="F100" s="271"/>
      <c r="G100" s="271"/>
      <c r="H100" s="271"/>
      <c r="I100" s="271"/>
      <c r="J100" s="271"/>
      <c r="K100" s="272"/>
    </row>
    <row r="101" spans="2:11" ht="17.25" customHeight="1">
      <c r="B101" s="270"/>
      <c r="C101" s="273" t="s">
        <v>276</v>
      </c>
      <c r="D101" s="273"/>
      <c r="E101" s="273"/>
      <c r="F101" s="273" t="s">
        <v>277</v>
      </c>
      <c r="G101" s="274"/>
      <c r="H101" s="273" t="s">
        <v>98</v>
      </c>
      <c r="I101" s="273" t="s">
        <v>55</v>
      </c>
      <c r="J101" s="273" t="s">
        <v>278</v>
      </c>
      <c r="K101" s="272"/>
    </row>
    <row r="102" spans="2:11" ht="17.25" customHeight="1">
      <c r="B102" s="270"/>
      <c r="C102" s="275" t="s">
        <v>279</v>
      </c>
      <c r="D102" s="275"/>
      <c r="E102" s="275"/>
      <c r="F102" s="276" t="s">
        <v>280</v>
      </c>
      <c r="G102" s="277"/>
      <c r="H102" s="275"/>
      <c r="I102" s="275"/>
      <c r="J102" s="275" t="s">
        <v>281</v>
      </c>
      <c r="K102" s="272"/>
    </row>
    <row r="103" spans="2:11" ht="5.25" customHeight="1">
      <c r="B103" s="270"/>
      <c r="C103" s="273"/>
      <c r="D103" s="273"/>
      <c r="E103" s="273"/>
      <c r="F103" s="273"/>
      <c r="G103" s="289"/>
      <c r="H103" s="273"/>
      <c r="I103" s="273"/>
      <c r="J103" s="273"/>
      <c r="K103" s="272"/>
    </row>
    <row r="104" spans="2:11" ht="15" customHeight="1">
      <c r="B104" s="270"/>
      <c r="C104" s="259" t="s">
        <v>51</v>
      </c>
      <c r="D104" s="278"/>
      <c r="E104" s="278"/>
      <c r="F104" s="280" t="s">
        <v>282</v>
      </c>
      <c r="G104" s="289"/>
      <c r="H104" s="259" t="s">
        <v>321</v>
      </c>
      <c r="I104" s="259" t="s">
        <v>284</v>
      </c>
      <c r="J104" s="259">
        <v>20</v>
      </c>
      <c r="K104" s="272"/>
    </row>
    <row r="105" spans="2:11" ht="15" customHeight="1">
      <c r="B105" s="270"/>
      <c r="C105" s="259" t="s">
        <v>285</v>
      </c>
      <c r="D105" s="259"/>
      <c r="E105" s="259"/>
      <c r="F105" s="280" t="s">
        <v>282</v>
      </c>
      <c r="G105" s="259"/>
      <c r="H105" s="259" t="s">
        <v>321</v>
      </c>
      <c r="I105" s="259" t="s">
        <v>284</v>
      </c>
      <c r="J105" s="259">
        <v>120</v>
      </c>
      <c r="K105" s="272"/>
    </row>
    <row r="106" spans="2:11" ht="15" customHeight="1">
      <c r="B106" s="281"/>
      <c r="C106" s="259" t="s">
        <v>287</v>
      </c>
      <c r="D106" s="259"/>
      <c r="E106" s="259"/>
      <c r="F106" s="280" t="s">
        <v>288</v>
      </c>
      <c r="G106" s="259"/>
      <c r="H106" s="259" t="s">
        <v>321</v>
      </c>
      <c r="I106" s="259" t="s">
        <v>284</v>
      </c>
      <c r="J106" s="259">
        <v>50</v>
      </c>
      <c r="K106" s="272"/>
    </row>
    <row r="107" spans="2:11" ht="15" customHeight="1">
      <c r="B107" s="281"/>
      <c r="C107" s="259" t="s">
        <v>290</v>
      </c>
      <c r="D107" s="259"/>
      <c r="E107" s="259"/>
      <c r="F107" s="280" t="s">
        <v>282</v>
      </c>
      <c r="G107" s="259"/>
      <c r="H107" s="259" t="s">
        <v>321</v>
      </c>
      <c r="I107" s="259" t="s">
        <v>292</v>
      </c>
      <c r="J107" s="259"/>
      <c r="K107" s="272"/>
    </row>
    <row r="108" spans="2:11" ht="15" customHeight="1">
      <c r="B108" s="281"/>
      <c r="C108" s="259" t="s">
        <v>301</v>
      </c>
      <c r="D108" s="259"/>
      <c r="E108" s="259"/>
      <c r="F108" s="280" t="s">
        <v>288</v>
      </c>
      <c r="G108" s="259"/>
      <c r="H108" s="259" t="s">
        <v>321</v>
      </c>
      <c r="I108" s="259" t="s">
        <v>284</v>
      </c>
      <c r="J108" s="259">
        <v>50</v>
      </c>
      <c r="K108" s="272"/>
    </row>
    <row r="109" spans="2:11" ht="15" customHeight="1">
      <c r="B109" s="281"/>
      <c r="C109" s="259" t="s">
        <v>309</v>
      </c>
      <c r="D109" s="259"/>
      <c r="E109" s="259"/>
      <c r="F109" s="280" t="s">
        <v>288</v>
      </c>
      <c r="G109" s="259"/>
      <c r="H109" s="259" t="s">
        <v>321</v>
      </c>
      <c r="I109" s="259" t="s">
        <v>284</v>
      </c>
      <c r="J109" s="259">
        <v>50</v>
      </c>
      <c r="K109" s="272"/>
    </row>
    <row r="110" spans="2:11" ht="15" customHeight="1">
      <c r="B110" s="281"/>
      <c r="C110" s="259" t="s">
        <v>307</v>
      </c>
      <c r="D110" s="259"/>
      <c r="E110" s="259"/>
      <c r="F110" s="280" t="s">
        <v>288</v>
      </c>
      <c r="G110" s="259"/>
      <c r="H110" s="259" t="s">
        <v>321</v>
      </c>
      <c r="I110" s="259" t="s">
        <v>284</v>
      </c>
      <c r="J110" s="259">
        <v>50</v>
      </c>
      <c r="K110" s="272"/>
    </row>
    <row r="111" spans="2:11" ht="15" customHeight="1">
      <c r="B111" s="281"/>
      <c r="C111" s="259" t="s">
        <v>51</v>
      </c>
      <c r="D111" s="259"/>
      <c r="E111" s="259"/>
      <c r="F111" s="280" t="s">
        <v>282</v>
      </c>
      <c r="G111" s="259"/>
      <c r="H111" s="259" t="s">
        <v>322</v>
      </c>
      <c r="I111" s="259" t="s">
        <v>284</v>
      </c>
      <c r="J111" s="259">
        <v>20</v>
      </c>
      <c r="K111" s="272"/>
    </row>
    <row r="112" spans="2:11" ht="15" customHeight="1">
      <c r="B112" s="281"/>
      <c r="C112" s="259" t="s">
        <v>323</v>
      </c>
      <c r="D112" s="259"/>
      <c r="E112" s="259"/>
      <c r="F112" s="280" t="s">
        <v>282</v>
      </c>
      <c r="G112" s="259"/>
      <c r="H112" s="259" t="s">
        <v>324</v>
      </c>
      <c r="I112" s="259" t="s">
        <v>284</v>
      </c>
      <c r="J112" s="259">
        <v>120</v>
      </c>
      <c r="K112" s="272"/>
    </row>
    <row r="113" spans="2:11" ht="15" customHeight="1">
      <c r="B113" s="281"/>
      <c r="C113" s="259" t="s">
        <v>36</v>
      </c>
      <c r="D113" s="259"/>
      <c r="E113" s="259"/>
      <c r="F113" s="280" t="s">
        <v>282</v>
      </c>
      <c r="G113" s="259"/>
      <c r="H113" s="259" t="s">
        <v>325</v>
      </c>
      <c r="I113" s="259" t="s">
        <v>316</v>
      </c>
      <c r="J113" s="259"/>
      <c r="K113" s="272"/>
    </row>
    <row r="114" spans="2:11" ht="15" customHeight="1">
      <c r="B114" s="281"/>
      <c r="C114" s="259" t="s">
        <v>46</v>
      </c>
      <c r="D114" s="259"/>
      <c r="E114" s="259"/>
      <c r="F114" s="280" t="s">
        <v>282</v>
      </c>
      <c r="G114" s="259"/>
      <c r="H114" s="259" t="s">
        <v>326</v>
      </c>
      <c r="I114" s="259" t="s">
        <v>316</v>
      </c>
      <c r="J114" s="259"/>
      <c r="K114" s="272"/>
    </row>
    <row r="115" spans="2:11" ht="15" customHeight="1">
      <c r="B115" s="281"/>
      <c r="C115" s="259" t="s">
        <v>55</v>
      </c>
      <c r="D115" s="259"/>
      <c r="E115" s="259"/>
      <c r="F115" s="280" t="s">
        <v>282</v>
      </c>
      <c r="G115" s="259"/>
      <c r="H115" s="259" t="s">
        <v>327</v>
      </c>
      <c r="I115" s="259" t="s">
        <v>328</v>
      </c>
      <c r="J115" s="259"/>
      <c r="K115" s="272"/>
    </row>
    <row r="116" spans="2:11" ht="15" customHeight="1">
      <c r="B116" s="284"/>
      <c r="C116" s="290"/>
      <c r="D116" s="290"/>
      <c r="E116" s="290"/>
      <c r="F116" s="290"/>
      <c r="G116" s="290"/>
      <c r="H116" s="290"/>
      <c r="I116" s="290"/>
      <c r="J116" s="290"/>
      <c r="K116" s="286"/>
    </row>
    <row r="117" spans="2:11" ht="18.75" customHeight="1">
      <c r="B117" s="291"/>
      <c r="C117" s="256"/>
      <c r="D117" s="256"/>
      <c r="E117" s="256"/>
      <c r="F117" s="292"/>
      <c r="G117" s="256"/>
      <c r="H117" s="256"/>
      <c r="I117" s="256"/>
      <c r="J117" s="256"/>
      <c r="K117" s="291"/>
    </row>
    <row r="118" spans="2:11" ht="18.75" customHeight="1">
      <c r="B118" s="266"/>
      <c r="C118" s="266"/>
      <c r="D118" s="266"/>
      <c r="E118" s="266"/>
      <c r="F118" s="266"/>
      <c r="G118" s="266"/>
      <c r="H118" s="266"/>
      <c r="I118" s="266"/>
      <c r="J118" s="266"/>
      <c r="K118" s="266"/>
    </row>
    <row r="119" spans="2:11" ht="7.5" customHeight="1">
      <c r="B119" s="293"/>
      <c r="C119" s="294"/>
      <c r="D119" s="294"/>
      <c r="E119" s="294"/>
      <c r="F119" s="294"/>
      <c r="G119" s="294"/>
      <c r="H119" s="294"/>
      <c r="I119" s="294"/>
      <c r="J119" s="294"/>
      <c r="K119" s="295"/>
    </row>
    <row r="120" spans="2:11" ht="45" customHeight="1">
      <c r="B120" s="296"/>
      <c r="C120" s="247" t="s">
        <v>329</v>
      </c>
      <c r="D120" s="247"/>
      <c r="E120" s="247"/>
      <c r="F120" s="247"/>
      <c r="G120" s="247"/>
      <c r="H120" s="247"/>
      <c r="I120" s="247"/>
      <c r="J120" s="247"/>
      <c r="K120" s="297"/>
    </row>
    <row r="121" spans="2:11" ht="17.25" customHeight="1">
      <c r="B121" s="298"/>
      <c r="C121" s="273" t="s">
        <v>276</v>
      </c>
      <c r="D121" s="273"/>
      <c r="E121" s="273"/>
      <c r="F121" s="273" t="s">
        <v>277</v>
      </c>
      <c r="G121" s="274"/>
      <c r="H121" s="273" t="s">
        <v>98</v>
      </c>
      <c r="I121" s="273" t="s">
        <v>55</v>
      </c>
      <c r="J121" s="273" t="s">
        <v>278</v>
      </c>
      <c r="K121" s="299"/>
    </row>
    <row r="122" spans="2:11" ht="17.25" customHeight="1">
      <c r="B122" s="298"/>
      <c r="C122" s="275" t="s">
        <v>279</v>
      </c>
      <c r="D122" s="275"/>
      <c r="E122" s="275"/>
      <c r="F122" s="276" t="s">
        <v>280</v>
      </c>
      <c r="G122" s="277"/>
      <c r="H122" s="275"/>
      <c r="I122" s="275"/>
      <c r="J122" s="275" t="s">
        <v>281</v>
      </c>
      <c r="K122" s="299"/>
    </row>
    <row r="123" spans="2:11" ht="5.25" customHeight="1">
      <c r="B123" s="300"/>
      <c r="C123" s="278"/>
      <c r="D123" s="278"/>
      <c r="E123" s="278"/>
      <c r="F123" s="278"/>
      <c r="G123" s="259"/>
      <c r="H123" s="278"/>
      <c r="I123" s="278"/>
      <c r="J123" s="278"/>
      <c r="K123" s="301"/>
    </row>
    <row r="124" spans="2:11" ht="15" customHeight="1">
      <c r="B124" s="300"/>
      <c r="C124" s="259" t="s">
        <v>285</v>
      </c>
      <c r="D124" s="278"/>
      <c r="E124" s="278"/>
      <c r="F124" s="280" t="s">
        <v>282</v>
      </c>
      <c r="G124" s="259"/>
      <c r="H124" s="259" t="s">
        <v>321</v>
      </c>
      <c r="I124" s="259" t="s">
        <v>284</v>
      </c>
      <c r="J124" s="259">
        <v>120</v>
      </c>
      <c r="K124" s="302"/>
    </row>
    <row r="125" spans="2:11" ht="15" customHeight="1">
      <c r="B125" s="300"/>
      <c r="C125" s="259" t="s">
        <v>330</v>
      </c>
      <c r="D125" s="259"/>
      <c r="E125" s="259"/>
      <c r="F125" s="280" t="s">
        <v>282</v>
      </c>
      <c r="G125" s="259"/>
      <c r="H125" s="259" t="s">
        <v>331</v>
      </c>
      <c r="I125" s="259" t="s">
        <v>284</v>
      </c>
      <c r="J125" s="259" t="s">
        <v>332</v>
      </c>
      <c r="K125" s="302"/>
    </row>
    <row r="126" spans="2:11" ht="15" customHeight="1">
      <c r="B126" s="300"/>
      <c r="C126" s="259" t="s">
        <v>78</v>
      </c>
      <c r="D126" s="259"/>
      <c r="E126" s="259"/>
      <c r="F126" s="280" t="s">
        <v>282</v>
      </c>
      <c r="G126" s="259"/>
      <c r="H126" s="259" t="s">
        <v>333</v>
      </c>
      <c r="I126" s="259" t="s">
        <v>284</v>
      </c>
      <c r="J126" s="259" t="s">
        <v>332</v>
      </c>
      <c r="K126" s="302"/>
    </row>
    <row r="127" spans="2:11" ht="15" customHeight="1">
      <c r="B127" s="300"/>
      <c r="C127" s="259" t="s">
        <v>293</v>
      </c>
      <c r="D127" s="259"/>
      <c r="E127" s="259"/>
      <c r="F127" s="280" t="s">
        <v>288</v>
      </c>
      <c r="G127" s="259"/>
      <c r="H127" s="259" t="s">
        <v>294</v>
      </c>
      <c r="I127" s="259" t="s">
        <v>284</v>
      </c>
      <c r="J127" s="259">
        <v>15</v>
      </c>
      <c r="K127" s="302"/>
    </row>
    <row r="128" spans="2:11" ht="15" customHeight="1">
      <c r="B128" s="300"/>
      <c r="C128" s="282" t="s">
        <v>295</v>
      </c>
      <c r="D128" s="282"/>
      <c r="E128" s="282"/>
      <c r="F128" s="283" t="s">
        <v>288</v>
      </c>
      <c r="G128" s="282"/>
      <c r="H128" s="282" t="s">
        <v>296</v>
      </c>
      <c r="I128" s="282" t="s">
        <v>284</v>
      </c>
      <c r="J128" s="282">
        <v>15</v>
      </c>
      <c r="K128" s="302"/>
    </row>
    <row r="129" spans="2:11" ht="15" customHeight="1">
      <c r="B129" s="300"/>
      <c r="C129" s="282" t="s">
        <v>297</v>
      </c>
      <c r="D129" s="282"/>
      <c r="E129" s="282"/>
      <c r="F129" s="283" t="s">
        <v>288</v>
      </c>
      <c r="G129" s="282"/>
      <c r="H129" s="282" t="s">
        <v>298</v>
      </c>
      <c r="I129" s="282" t="s">
        <v>284</v>
      </c>
      <c r="J129" s="282">
        <v>20</v>
      </c>
      <c r="K129" s="302"/>
    </row>
    <row r="130" spans="2:11" ht="15" customHeight="1">
      <c r="B130" s="300"/>
      <c r="C130" s="282" t="s">
        <v>299</v>
      </c>
      <c r="D130" s="282"/>
      <c r="E130" s="282"/>
      <c r="F130" s="283" t="s">
        <v>288</v>
      </c>
      <c r="G130" s="282"/>
      <c r="H130" s="282" t="s">
        <v>300</v>
      </c>
      <c r="I130" s="282" t="s">
        <v>284</v>
      </c>
      <c r="J130" s="282">
        <v>20</v>
      </c>
      <c r="K130" s="302"/>
    </row>
    <row r="131" spans="2:11" ht="15" customHeight="1">
      <c r="B131" s="300"/>
      <c r="C131" s="259" t="s">
        <v>287</v>
      </c>
      <c r="D131" s="259"/>
      <c r="E131" s="259"/>
      <c r="F131" s="280" t="s">
        <v>288</v>
      </c>
      <c r="G131" s="259"/>
      <c r="H131" s="259" t="s">
        <v>321</v>
      </c>
      <c r="I131" s="259" t="s">
        <v>284</v>
      </c>
      <c r="J131" s="259">
        <v>50</v>
      </c>
      <c r="K131" s="302"/>
    </row>
    <row r="132" spans="2:11" ht="15" customHeight="1">
      <c r="B132" s="300"/>
      <c r="C132" s="259" t="s">
        <v>301</v>
      </c>
      <c r="D132" s="259"/>
      <c r="E132" s="259"/>
      <c r="F132" s="280" t="s">
        <v>288</v>
      </c>
      <c r="G132" s="259"/>
      <c r="H132" s="259" t="s">
        <v>321</v>
      </c>
      <c r="I132" s="259" t="s">
        <v>284</v>
      </c>
      <c r="J132" s="259">
        <v>50</v>
      </c>
      <c r="K132" s="302"/>
    </row>
    <row r="133" spans="2:11" ht="15" customHeight="1">
      <c r="B133" s="300"/>
      <c r="C133" s="259" t="s">
        <v>307</v>
      </c>
      <c r="D133" s="259"/>
      <c r="E133" s="259"/>
      <c r="F133" s="280" t="s">
        <v>288</v>
      </c>
      <c r="G133" s="259"/>
      <c r="H133" s="259" t="s">
        <v>321</v>
      </c>
      <c r="I133" s="259" t="s">
        <v>284</v>
      </c>
      <c r="J133" s="259">
        <v>50</v>
      </c>
      <c r="K133" s="302"/>
    </row>
    <row r="134" spans="2:11" ht="15" customHeight="1">
      <c r="B134" s="300"/>
      <c r="C134" s="259" t="s">
        <v>309</v>
      </c>
      <c r="D134" s="259"/>
      <c r="E134" s="259"/>
      <c r="F134" s="280" t="s">
        <v>288</v>
      </c>
      <c r="G134" s="259"/>
      <c r="H134" s="259" t="s">
        <v>321</v>
      </c>
      <c r="I134" s="259" t="s">
        <v>284</v>
      </c>
      <c r="J134" s="259">
        <v>50</v>
      </c>
      <c r="K134" s="302"/>
    </row>
    <row r="135" spans="2:11" ht="15" customHeight="1">
      <c r="B135" s="300"/>
      <c r="C135" s="259" t="s">
        <v>104</v>
      </c>
      <c r="D135" s="259"/>
      <c r="E135" s="259"/>
      <c r="F135" s="280" t="s">
        <v>288</v>
      </c>
      <c r="G135" s="259"/>
      <c r="H135" s="259" t="s">
        <v>334</v>
      </c>
      <c r="I135" s="259" t="s">
        <v>284</v>
      </c>
      <c r="J135" s="259">
        <v>255</v>
      </c>
      <c r="K135" s="302"/>
    </row>
    <row r="136" spans="2:11" ht="15" customHeight="1">
      <c r="B136" s="300"/>
      <c r="C136" s="259" t="s">
        <v>311</v>
      </c>
      <c r="D136" s="259"/>
      <c r="E136" s="259"/>
      <c r="F136" s="280" t="s">
        <v>282</v>
      </c>
      <c r="G136" s="259"/>
      <c r="H136" s="259" t="s">
        <v>335</v>
      </c>
      <c r="I136" s="259" t="s">
        <v>313</v>
      </c>
      <c r="J136" s="259"/>
      <c r="K136" s="302"/>
    </row>
    <row r="137" spans="2:11" ht="15" customHeight="1">
      <c r="B137" s="300"/>
      <c r="C137" s="259" t="s">
        <v>314</v>
      </c>
      <c r="D137" s="259"/>
      <c r="E137" s="259"/>
      <c r="F137" s="280" t="s">
        <v>282</v>
      </c>
      <c r="G137" s="259"/>
      <c r="H137" s="259" t="s">
        <v>336</v>
      </c>
      <c r="I137" s="259" t="s">
        <v>316</v>
      </c>
      <c r="J137" s="259"/>
      <c r="K137" s="302"/>
    </row>
    <row r="138" spans="2:11" ht="15" customHeight="1">
      <c r="B138" s="300"/>
      <c r="C138" s="259" t="s">
        <v>317</v>
      </c>
      <c r="D138" s="259"/>
      <c r="E138" s="259"/>
      <c r="F138" s="280" t="s">
        <v>282</v>
      </c>
      <c r="G138" s="259"/>
      <c r="H138" s="259" t="s">
        <v>317</v>
      </c>
      <c r="I138" s="259" t="s">
        <v>316</v>
      </c>
      <c r="J138" s="259"/>
      <c r="K138" s="302"/>
    </row>
    <row r="139" spans="2:11" ht="15" customHeight="1">
      <c r="B139" s="300"/>
      <c r="C139" s="259" t="s">
        <v>36</v>
      </c>
      <c r="D139" s="259"/>
      <c r="E139" s="259"/>
      <c r="F139" s="280" t="s">
        <v>282</v>
      </c>
      <c r="G139" s="259"/>
      <c r="H139" s="259" t="s">
        <v>337</v>
      </c>
      <c r="I139" s="259" t="s">
        <v>316</v>
      </c>
      <c r="J139" s="259"/>
      <c r="K139" s="302"/>
    </row>
    <row r="140" spans="2:11" ht="15" customHeight="1">
      <c r="B140" s="300"/>
      <c r="C140" s="259" t="s">
        <v>338</v>
      </c>
      <c r="D140" s="259"/>
      <c r="E140" s="259"/>
      <c r="F140" s="280" t="s">
        <v>282</v>
      </c>
      <c r="G140" s="259"/>
      <c r="H140" s="259" t="s">
        <v>339</v>
      </c>
      <c r="I140" s="259" t="s">
        <v>316</v>
      </c>
      <c r="J140" s="259"/>
      <c r="K140" s="302"/>
    </row>
    <row r="141" spans="2:11" ht="15" customHeight="1">
      <c r="B141" s="303"/>
      <c r="C141" s="304"/>
      <c r="D141" s="304"/>
      <c r="E141" s="304"/>
      <c r="F141" s="304"/>
      <c r="G141" s="304"/>
      <c r="H141" s="304"/>
      <c r="I141" s="304"/>
      <c r="J141" s="304"/>
      <c r="K141" s="305"/>
    </row>
    <row r="142" spans="2:11" ht="18.75" customHeight="1">
      <c r="B142" s="256"/>
      <c r="C142" s="256"/>
      <c r="D142" s="256"/>
      <c r="E142" s="256"/>
      <c r="F142" s="292"/>
      <c r="G142" s="256"/>
      <c r="H142" s="256"/>
      <c r="I142" s="256"/>
      <c r="J142" s="256"/>
      <c r="K142" s="256"/>
    </row>
    <row r="143" spans="2:11" ht="18.75" customHeight="1">
      <c r="B143" s="266"/>
      <c r="C143" s="266"/>
      <c r="D143" s="266"/>
      <c r="E143" s="266"/>
      <c r="F143" s="266"/>
      <c r="G143" s="266"/>
      <c r="H143" s="266"/>
      <c r="I143" s="266"/>
      <c r="J143" s="266"/>
      <c r="K143" s="266"/>
    </row>
    <row r="144" spans="2:11" ht="7.5" customHeight="1">
      <c r="B144" s="267"/>
      <c r="C144" s="268"/>
      <c r="D144" s="268"/>
      <c r="E144" s="268"/>
      <c r="F144" s="268"/>
      <c r="G144" s="268"/>
      <c r="H144" s="268"/>
      <c r="I144" s="268"/>
      <c r="J144" s="268"/>
      <c r="K144" s="269"/>
    </row>
    <row r="145" spans="2:11" ht="45" customHeight="1">
      <c r="B145" s="270"/>
      <c r="C145" s="271" t="s">
        <v>340</v>
      </c>
      <c r="D145" s="271"/>
      <c r="E145" s="271"/>
      <c r="F145" s="271"/>
      <c r="G145" s="271"/>
      <c r="H145" s="271"/>
      <c r="I145" s="271"/>
      <c r="J145" s="271"/>
      <c r="K145" s="272"/>
    </row>
    <row r="146" spans="2:11" ht="17.25" customHeight="1">
      <c r="B146" s="270"/>
      <c r="C146" s="273" t="s">
        <v>276</v>
      </c>
      <c r="D146" s="273"/>
      <c r="E146" s="273"/>
      <c r="F146" s="273" t="s">
        <v>277</v>
      </c>
      <c r="G146" s="274"/>
      <c r="H146" s="273" t="s">
        <v>98</v>
      </c>
      <c r="I146" s="273" t="s">
        <v>55</v>
      </c>
      <c r="J146" s="273" t="s">
        <v>278</v>
      </c>
      <c r="K146" s="272"/>
    </row>
    <row r="147" spans="2:11" ht="17.25" customHeight="1">
      <c r="B147" s="270"/>
      <c r="C147" s="275" t="s">
        <v>279</v>
      </c>
      <c r="D147" s="275"/>
      <c r="E147" s="275"/>
      <c r="F147" s="276" t="s">
        <v>280</v>
      </c>
      <c r="G147" s="277"/>
      <c r="H147" s="275"/>
      <c r="I147" s="275"/>
      <c r="J147" s="275" t="s">
        <v>281</v>
      </c>
      <c r="K147" s="272"/>
    </row>
    <row r="148" spans="2:11" ht="5.25" customHeight="1">
      <c r="B148" s="281"/>
      <c r="C148" s="278"/>
      <c r="D148" s="278"/>
      <c r="E148" s="278"/>
      <c r="F148" s="278"/>
      <c r="G148" s="279"/>
      <c r="H148" s="278"/>
      <c r="I148" s="278"/>
      <c r="J148" s="278"/>
      <c r="K148" s="302"/>
    </row>
    <row r="149" spans="2:11" ht="15" customHeight="1">
      <c r="B149" s="281"/>
      <c r="C149" s="306" t="s">
        <v>285</v>
      </c>
      <c r="D149" s="259"/>
      <c r="E149" s="259"/>
      <c r="F149" s="307" t="s">
        <v>282</v>
      </c>
      <c r="G149" s="259"/>
      <c r="H149" s="306" t="s">
        <v>321</v>
      </c>
      <c r="I149" s="306" t="s">
        <v>284</v>
      </c>
      <c r="J149" s="306">
        <v>120</v>
      </c>
      <c r="K149" s="302"/>
    </row>
    <row r="150" spans="2:11" ht="15" customHeight="1">
      <c r="B150" s="281"/>
      <c r="C150" s="306" t="s">
        <v>330</v>
      </c>
      <c r="D150" s="259"/>
      <c r="E150" s="259"/>
      <c r="F150" s="307" t="s">
        <v>282</v>
      </c>
      <c r="G150" s="259"/>
      <c r="H150" s="306" t="s">
        <v>341</v>
      </c>
      <c r="I150" s="306" t="s">
        <v>284</v>
      </c>
      <c r="J150" s="306" t="s">
        <v>332</v>
      </c>
      <c r="K150" s="302"/>
    </row>
    <row r="151" spans="2:11" ht="15" customHeight="1">
      <c r="B151" s="281"/>
      <c r="C151" s="306" t="s">
        <v>78</v>
      </c>
      <c r="D151" s="259"/>
      <c r="E151" s="259"/>
      <c r="F151" s="307" t="s">
        <v>282</v>
      </c>
      <c r="G151" s="259"/>
      <c r="H151" s="306" t="s">
        <v>342</v>
      </c>
      <c r="I151" s="306" t="s">
        <v>284</v>
      </c>
      <c r="J151" s="306" t="s">
        <v>332</v>
      </c>
      <c r="K151" s="302"/>
    </row>
    <row r="152" spans="2:11" ht="15" customHeight="1">
      <c r="B152" s="281"/>
      <c r="C152" s="306" t="s">
        <v>287</v>
      </c>
      <c r="D152" s="259"/>
      <c r="E152" s="259"/>
      <c r="F152" s="307" t="s">
        <v>288</v>
      </c>
      <c r="G152" s="259"/>
      <c r="H152" s="306" t="s">
        <v>321</v>
      </c>
      <c r="I152" s="306" t="s">
        <v>284</v>
      </c>
      <c r="J152" s="306">
        <v>50</v>
      </c>
      <c r="K152" s="302"/>
    </row>
    <row r="153" spans="2:11" ht="15" customHeight="1">
      <c r="B153" s="281"/>
      <c r="C153" s="306" t="s">
        <v>290</v>
      </c>
      <c r="D153" s="259"/>
      <c r="E153" s="259"/>
      <c r="F153" s="307" t="s">
        <v>282</v>
      </c>
      <c r="G153" s="259"/>
      <c r="H153" s="306" t="s">
        <v>321</v>
      </c>
      <c r="I153" s="306" t="s">
        <v>292</v>
      </c>
      <c r="J153" s="306"/>
      <c r="K153" s="302"/>
    </row>
    <row r="154" spans="2:11" ht="15" customHeight="1">
      <c r="B154" s="281"/>
      <c r="C154" s="306" t="s">
        <v>301</v>
      </c>
      <c r="D154" s="259"/>
      <c r="E154" s="259"/>
      <c r="F154" s="307" t="s">
        <v>288</v>
      </c>
      <c r="G154" s="259"/>
      <c r="H154" s="306" t="s">
        <v>321</v>
      </c>
      <c r="I154" s="306" t="s">
        <v>284</v>
      </c>
      <c r="J154" s="306">
        <v>50</v>
      </c>
      <c r="K154" s="302"/>
    </row>
    <row r="155" spans="2:11" ht="15" customHeight="1">
      <c r="B155" s="281"/>
      <c r="C155" s="306" t="s">
        <v>309</v>
      </c>
      <c r="D155" s="259"/>
      <c r="E155" s="259"/>
      <c r="F155" s="307" t="s">
        <v>288</v>
      </c>
      <c r="G155" s="259"/>
      <c r="H155" s="306" t="s">
        <v>321</v>
      </c>
      <c r="I155" s="306" t="s">
        <v>284</v>
      </c>
      <c r="J155" s="306">
        <v>50</v>
      </c>
      <c r="K155" s="302"/>
    </row>
    <row r="156" spans="2:11" ht="15" customHeight="1">
      <c r="B156" s="281"/>
      <c r="C156" s="306" t="s">
        <v>307</v>
      </c>
      <c r="D156" s="259"/>
      <c r="E156" s="259"/>
      <c r="F156" s="307" t="s">
        <v>288</v>
      </c>
      <c r="G156" s="259"/>
      <c r="H156" s="306" t="s">
        <v>321</v>
      </c>
      <c r="I156" s="306" t="s">
        <v>284</v>
      </c>
      <c r="J156" s="306">
        <v>50</v>
      </c>
      <c r="K156" s="302"/>
    </row>
    <row r="157" spans="2:11" ht="15" customHeight="1">
      <c r="B157" s="281"/>
      <c r="C157" s="306" t="s">
        <v>86</v>
      </c>
      <c r="D157" s="259"/>
      <c r="E157" s="259"/>
      <c r="F157" s="307" t="s">
        <v>282</v>
      </c>
      <c r="G157" s="259"/>
      <c r="H157" s="306" t="s">
        <v>343</v>
      </c>
      <c r="I157" s="306" t="s">
        <v>284</v>
      </c>
      <c r="J157" s="306" t="s">
        <v>344</v>
      </c>
      <c r="K157" s="302"/>
    </row>
    <row r="158" spans="2:11" ht="15" customHeight="1">
      <c r="B158" s="281"/>
      <c r="C158" s="306" t="s">
        <v>345</v>
      </c>
      <c r="D158" s="259"/>
      <c r="E158" s="259"/>
      <c r="F158" s="307" t="s">
        <v>282</v>
      </c>
      <c r="G158" s="259"/>
      <c r="H158" s="306" t="s">
        <v>346</v>
      </c>
      <c r="I158" s="306" t="s">
        <v>316</v>
      </c>
      <c r="J158" s="306"/>
      <c r="K158" s="302"/>
    </row>
    <row r="159" spans="2:11" ht="15" customHeight="1">
      <c r="B159" s="308"/>
      <c r="C159" s="290"/>
      <c r="D159" s="290"/>
      <c r="E159" s="290"/>
      <c r="F159" s="290"/>
      <c r="G159" s="290"/>
      <c r="H159" s="290"/>
      <c r="I159" s="290"/>
      <c r="J159" s="290"/>
      <c r="K159" s="309"/>
    </row>
    <row r="160" spans="2:11" ht="18.75" customHeight="1">
      <c r="B160" s="256"/>
      <c r="C160" s="259"/>
      <c r="D160" s="259"/>
      <c r="E160" s="259"/>
      <c r="F160" s="280"/>
      <c r="G160" s="259"/>
      <c r="H160" s="259"/>
      <c r="I160" s="259"/>
      <c r="J160" s="259"/>
      <c r="K160" s="256"/>
    </row>
    <row r="161" spans="2:11" ht="18.75" customHeight="1">
      <c r="B161" s="266"/>
      <c r="C161" s="266"/>
      <c r="D161" s="266"/>
      <c r="E161" s="266"/>
      <c r="F161" s="266"/>
      <c r="G161" s="266"/>
      <c r="H161" s="266"/>
      <c r="I161" s="266"/>
      <c r="J161" s="266"/>
      <c r="K161" s="266"/>
    </row>
    <row r="162" spans="2:11" ht="7.5" customHeight="1">
      <c r="B162" s="243"/>
      <c r="C162" s="244"/>
      <c r="D162" s="244"/>
      <c r="E162" s="244"/>
      <c r="F162" s="244"/>
      <c r="G162" s="244"/>
      <c r="H162" s="244"/>
      <c r="I162" s="244"/>
      <c r="J162" s="244"/>
      <c r="K162" s="245"/>
    </row>
    <row r="163" spans="2:11" ht="45" customHeight="1">
      <c r="B163" s="246"/>
      <c r="C163" s="247" t="s">
        <v>347</v>
      </c>
      <c r="D163" s="247"/>
      <c r="E163" s="247"/>
      <c r="F163" s="247"/>
      <c r="G163" s="247"/>
      <c r="H163" s="247"/>
      <c r="I163" s="247"/>
      <c r="J163" s="247"/>
      <c r="K163" s="248"/>
    </row>
    <row r="164" spans="2:11" ht="17.25" customHeight="1">
      <c r="B164" s="246"/>
      <c r="C164" s="273" t="s">
        <v>276</v>
      </c>
      <c r="D164" s="273"/>
      <c r="E164" s="273"/>
      <c r="F164" s="273" t="s">
        <v>277</v>
      </c>
      <c r="G164" s="310"/>
      <c r="H164" s="311" t="s">
        <v>98</v>
      </c>
      <c r="I164" s="311" t="s">
        <v>55</v>
      </c>
      <c r="J164" s="273" t="s">
        <v>278</v>
      </c>
      <c r="K164" s="248"/>
    </row>
    <row r="165" spans="2:11" ht="17.25" customHeight="1">
      <c r="B165" s="250"/>
      <c r="C165" s="275" t="s">
        <v>279</v>
      </c>
      <c r="D165" s="275"/>
      <c r="E165" s="275"/>
      <c r="F165" s="276" t="s">
        <v>280</v>
      </c>
      <c r="G165" s="312"/>
      <c r="H165" s="313"/>
      <c r="I165" s="313"/>
      <c r="J165" s="275" t="s">
        <v>281</v>
      </c>
      <c r="K165" s="252"/>
    </row>
    <row r="166" spans="2:11" ht="5.25" customHeight="1">
      <c r="B166" s="281"/>
      <c r="C166" s="278"/>
      <c r="D166" s="278"/>
      <c r="E166" s="278"/>
      <c r="F166" s="278"/>
      <c r="G166" s="279"/>
      <c r="H166" s="278"/>
      <c r="I166" s="278"/>
      <c r="J166" s="278"/>
      <c r="K166" s="302"/>
    </row>
    <row r="167" spans="2:11" ht="15" customHeight="1">
      <c r="B167" s="281"/>
      <c r="C167" s="259" t="s">
        <v>285</v>
      </c>
      <c r="D167" s="259"/>
      <c r="E167" s="259"/>
      <c r="F167" s="280" t="s">
        <v>282</v>
      </c>
      <c r="G167" s="259"/>
      <c r="H167" s="259" t="s">
        <v>321</v>
      </c>
      <c r="I167" s="259" t="s">
        <v>284</v>
      </c>
      <c r="J167" s="259">
        <v>120</v>
      </c>
      <c r="K167" s="302"/>
    </row>
    <row r="168" spans="2:11" ht="15" customHeight="1">
      <c r="B168" s="281"/>
      <c r="C168" s="259" t="s">
        <v>330</v>
      </c>
      <c r="D168" s="259"/>
      <c r="E168" s="259"/>
      <c r="F168" s="280" t="s">
        <v>282</v>
      </c>
      <c r="G168" s="259"/>
      <c r="H168" s="259" t="s">
        <v>331</v>
      </c>
      <c r="I168" s="259" t="s">
        <v>284</v>
      </c>
      <c r="J168" s="259" t="s">
        <v>332</v>
      </c>
      <c r="K168" s="302"/>
    </row>
    <row r="169" spans="2:11" ht="15" customHeight="1">
      <c r="B169" s="281"/>
      <c r="C169" s="259" t="s">
        <v>78</v>
      </c>
      <c r="D169" s="259"/>
      <c r="E169" s="259"/>
      <c r="F169" s="280" t="s">
        <v>282</v>
      </c>
      <c r="G169" s="259"/>
      <c r="H169" s="259" t="s">
        <v>348</v>
      </c>
      <c r="I169" s="259" t="s">
        <v>284</v>
      </c>
      <c r="J169" s="259" t="s">
        <v>332</v>
      </c>
      <c r="K169" s="302"/>
    </row>
    <row r="170" spans="2:11" ht="15" customHeight="1">
      <c r="B170" s="281"/>
      <c r="C170" s="259" t="s">
        <v>287</v>
      </c>
      <c r="D170" s="259"/>
      <c r="E170" s="259"/>
      <c r="F170" s="280" t="s">
        <v>288</v>
      </c>
      <c r="G170" s="259"/>
      <c r="H170" s="259" t="s">
        <v>348</v>
      </c>
      <c r="I170" s="259" t="s">
        <v>284</v>
      </c>
      <c r="J170" s="259">
        <v>50</v>
      </c>
      <c r="K170" s="302"/>
    </row>
    <row r="171" spans="2:11" ht="15" customHeight="1">
      <c r="B171" s="281"/>
      <c r="C171" s="259" t="s">
        <v>290</v>
      </c>
      <c r="D171" s="259"/>
      <c r="E171" s="259"/>
      <c r="F171" s="280" t="s">
        <v>282</v>
      </c>
      <c r="G171" s="259"/>
      <c r="H171" s="259" t="s">
        <v>348</v>
      </c>
      <c r="I171" s="259" t="s">
        <v>292</v>
      </c>
      <c r="J171" s="259"/>
      <c r="K171" s="302"/>
    </row>
    <row r="172" spans="2:11" ht="15" customHeight="1">
      <c r="B172" s="281"/>
      <c r="C172" s="259" t="s">
        <v>301</v>
      </c>
      <c r="D172" s="259"/>
      <c r="E172" s="259"/>
      <c r="F172" s="280" t="s">
        <v>288</v>
      </c>
      <c r="G172" s="259"/>
      <c r="H172" s="259" t="s">
        <v>348</v>
      </c>
      <c r="I172" s="259" t="s">
        <v>284</v>
      </c>
      <c r="J172" s="259">
        <v>50</v>
      </c>
      <c r="K172" s="302"/>
    </row>
    <row r="173" spans="2:11" ht="15" customHeight="1">
      <c r="B173" s="281"/>
      <c r="C173" s="259" t="s">
        <v>309</v>
      </c>
      <c r="D173" s="259"/>
      <c r="E173" s="259"/>
      <c r="F173" s="280" t="s">
        <v>288</v>
      </c>
      <c r="G173" s="259"/>
      <c r="H173" s="259" t="s">
        <v>348</v>
      </c>
      <c r="I173" s="259" t="s">
        <v>284</v>
      </c>
      <c r="J173" s="259">
        <v>50</v>
      </c>
      <c r="K173" s="302"/>
    </row>
    <row r="174" spans="2:11" ht="15" customHeight="1">
      <c r="B174" s="281"/>
      <c r="C174" s="259" t="s">
        <v>307</v>
      </c>
      <c r="D174" s="259"/>
      <c r="E174" s="259"/>
      <c r="F174" s="280" t="s">
        <v>288</v>
      </c>
      <c r="G174" s="259"/>
      <c r="H174" s="259" t="s">
        <v>348</v>
      </c>
      <c r="I174" s="259" t="s">
        <v>284</v>
      </c>
      <c r="J174" s="259">
        <v>50</v>
      </c>
      <c r="K174" s="302"/>
    </row>
    <row r="175" spans="2:11" ht="15" customHeight="1">
      <c r="B175" s="281"/>
      <c r="C175" s="259" t="s">
        <v>97</v>
      </c>
      <c r="D175" s="259"/>
      <c r="E175" s="259"/>
      <c r="F175" s="280" t="s">
        <v>282</v>
      </c>
      <c r="G175" s="259"/>
      <c r="H175" s="259" t="s">
        <v>349</v>
      </c>
      <c r="I175" s="259" t="s">
        <v>350</v>
      </c>
      <c r="J175" s="259"/>
      <c r="K175" s="302"/>
    </row>
    <row r="176" spans="2:11" ht="15" customHeight="1">
      <c r="B176" s="281"/>
      <c r="C176" s="259" t="s">
        <v>55</v>
      </c>
      <c r="D176" s="259"/>
      <c r="E176" s="259"/>
      <c r="F176" s="280" t="s">
        <v>282</v>
      </c>
      <c r="G176" s="259"/>
      <c r="H176" s="259" t="s">
        <v>351</v>
      </c>
      <c r="I176" s="259" t="s">
        <v>352</v>
      </c>
      <c r="J176" s="259">
        <v>1</v>
      </c>
      <c r="K176" s="302"/>
    </row>
    <row r="177" spans="2:11" ht="15" customHeight="1">
      <c r="B177" s="281"/>
      <c r="C177" s="259" t="s">
        <v>51</v>
      </c>
      <c r="D177" s="259"/>
      <c r="E177" s="259"/>
      <c r="F177" s="280" t="s">
        <v>282</v>
      </c>
      <c r="G177" s="259"/>
      <c r="H177" s="259" t="s">
        <v>353</v>
      </c>
      <c r="I177" s="259" t="s">
        <v>284</v>
      </c>
      <c r="J177" s="259">
        <v>20</v>
      </c>
      <c r="K177" s="302"/>
    </row>
    <row r="178" spans="2:11" ht="15" customHeight="1">
      <c r="B178" s="281"/>
      <c r="C178" s="259" t="s">
        <v>98</v>
      </c>
      <c r="D178" s="259"/>
      <c r="E178" s="259"/>
      <c r="F178" s="280" t="s">
        <v>282</v>
      </c>
      <c r="G178" s="259"/>
      <c r="H178" s="259" t="s">
        <v>354</v>
      </c>
      <c r="I178" s="259" t="s">
        <v>284</v>
      </c>
      <c r="J178" s="259">
        <v>255</v>
      </c>
      <c r="K178" s="302"/>
    </row>
    <row r="179" spans="2:11" ht="15" customHeight="1">
      <c r="B179" s="281"/>
      <c r="C179" s="259" t="s">
        <v>99</v>
      </c>
      <c r="D179" s="259"/>
      <c r="E179" s="259"/>
      <c r="F179" s="280" t="s">
        <v>282</v>
      </c>
      <c r="G179" s="259"/>
      <c r="H179" s="259" t="s">
        <v>247</v>
      </c>
      <c r="I179" s="259" t="s">
        <v>284</v>
      </c>
      <c r="J179" s="259">
        <v>10</v>
      </c>
      <c r="K179" s="302"/>
    </row>
    <row r="180" spans="2:11" ht="15" customHeight="1">
      <c r="B180" s="281"/>
      <c r="C180" s="259" t="s">
        <v>100</v>
      </c>
      <c r="D180" s="259"/>
      <c r="E180" s="259"/>
      <c r="F180" s="280" t="s">
        <v>282</v>
      </c>
      <c r="G180" s="259"/>
      <c r="H180" s="259" t="s">
        <v>355</v>
      </c>
      <c r="I180" s="259" t="s">
        <v>316</v>
      </c>
      <c r="J180" s="259"/>
      <c r="K180" s="302"/>
    </row>
    <row r="181" spans="2:11" ht="15" customHeight="1">
      <c r="B181" s="281"/>
      <c r="C181" s="259" t="s">
        <v>356</v>
      </c>
      <c r="D181" s="259"/>
      <c r="E181" s="259"/>
      <c r="F181" s="280" t="s">
        <v>282</v>
      </c>
      <c r="G181" s="259"/>
      <c r="H181" s="259" t="s">
        <v>357</v>
      </c>
      <c r="I181" s="259" t="s">
        <v>316</v>
      </c>
      <c r="J181" s="259"/>
      <c r="K181" s="302"/>
    </row>
    <row r="182" spans="2:11" ht="15" customHeight="1">
      <c r="B182" s="281"/>
      <c r="C182" s="259" t="s">
        <v>345</v>
      </c>
      <c r="D182" s="259"/>
      <c r="E182" s="259"/>
      <c r="F182" s="280" t="s">
        <v>282</v>
      </c>
      <c r="G182" s="259"/>
      <c r="H182" s="259" t="s">
        <v>358</v>
      </c>
      <c r="I182" s="259" t="s">
        <v>316</v>
      </c>
      <c r="J182" s="259"/>
      <c r="K182" s="302"/>
    </row>
    <row r="183" spans="2:11" ht="15" customHeight="1">
      <c r="B183" s="281"/>
      <c r="C183" s="259" t="s">
        <v>103</v>
      </c>
      <c r="D183" s="259"/>
      <c r="E183" s="259"/>
      <c r="F183" s="280" t="s">
        <v>288</v>
      </c>
      <c r="G183" s="259"/>
      <c r="H183" s="259" t="s">
        <v>359</v>
      </c>
      <c r="I183" s="259" t="s">
        <v>284</v>
      </c>
      <c r="J183" s="259">
        <v>50</v>
      </c>
      <c r="K183" s="302"/>
    </row>
    <row r="184" spans="2:11" ht="15" customHeight="1">
      <c r="B184" s="308"/>
      <c r="C184" s="290"/>
      <c r="D184" s="290"/>
      <c r="E184" s="290"/>
      <c r="F184" s="290"/>
      <c r="G184" s="290"/>
      <c r="H184" s="290"/>
      <c r="I184" s="290"/>
      <c r="J184" s="290"/>
      <c r="K184" s="309"/>
    </row>
    <row r="185" spans="2:11" ht="18.75" customHeight="1">
      <c r="B185" s="256"/>
      <c r="C185" s="259"/>
      <c r="D185" s="259"/>
      <c r="E185" s="259"/>
      <c r="F185" s="280"/>
      <c r="G185" s="259"/>
      <c r="H185" s="259"/>
      <c r="I185" s="259"/>
      <c r="J185" s="259"/>
      <c r="K185" s="256"/>
    </row>
    <row r="186" spans="2:11" ht="18.75" customHeight="1">
      <c r="B186" s="266"/>
      <c r="C186" s="266"/>
      <c r="D186" s="266"/>
      <c r="E186" s="266"/>
      <c r="F186" s="266"/>
      <c r="G186" s="266"/>
      <c r="H186" s="266"/>
      <c r="I186" s="266"/>
      <c r="J186" s="266"/>
      <c r="K186" s="266"/>
    </row>
    <row r="187" spans="2:11" ht="13.5">
      <c r="B187" s="243"/>
      <c r="C187" s="244"/>
      <c r="D187" s="244"/>
      <c r="E187" s="244"/>
      <c r="F187" s="244"/>
      <c r="G187" s="244"/>
      <c r="H187" s="244"/>
      <c r="I187" s="244"/>
      <c r="J187" s="244"/>
      <c r="K187" s="245"/>
    </row>
    <row r="188" spans="2:11" ht="21">
      <c r="B188" s="246"/>
      <c r="C188" s="247" t="s">
        <v>360</v>
      </c>
      <c r="D188" s="247"/>
      <c r="E188" s="247"/>
      <c r="F188" s="247"/>
      <c r="G188" s="247"/>
      <c r="H188" s="247"/>
      <c r="I188" s="247"/>
      <c r="J188" s="247"/>
      <c r="K188" s="248"/>
    </row>
    <row r="189" spans="2:11" ht="25.5" customHeight="1">
      <c r="B189" s="246"/>
      <c r="C189" s="314" t="s">
        <v>361</v>
      </c>
      <c r="D189" s="314"/>
      <c r="E189" s="314"/>
      <c r="F189" s="314" t="s">
        <v>362</v>
      </c>
      <c r="G189" s="315"/>
      <c r="H189" s="316" t="s">
        <v>363</v>
      </c>
      <c r="I189" s="316"/>
      <c r="J189" s="316"/>
      <c r="K189" s="248"/>
    </row>
    <row r="190" spans="2:11" ht="5.25" customHeight="1">
      <c r="B190" s="281"/>
      <c r="C190" s="278"/>
      <c r="D190" s="278"/>
      <c r="E190" s="278"/>
      <c r="F190" s="278"/>
      <c r="G190" s="259"/>
      <c r="H190" s="278"/>
      <c r="I190" s="278"/>
      <c r="J190" s="278"/>
      <c r="K190" s="302"/>
    </row>
    <row r="191" spans="2:11" ht="15" customHeight="1">
      <c r="B191" s="281"/>
      <c r="C191" s="259" t="s">
        <v>364</v>
      </c>
      <c r="D191" s="259"/>
      <c r="E191" s="259"/>
      <c r="F191" s="280" t="s">
        <v>41</v>
      </c>
      <c r="G191" s="259"/>
      <c r="H191" s="317" t="s">
        <v>365</v>
      </c>
      <c r="I191" s="317"/>
      <c r="J191" s="317"/>
      <c r="K191" s="302"/>
    </row>
    <row r="192" spans="2:11" ht="15" customHeight="1">
      <c r="B192" s="281"/>
      <c r="C192" s="287"/>
      <c r="D192" s="259"/>
      <c r="E192" s="259"/>
      <c r="F192" s="280" t="s">
        <v>42</v>
      </c>
      <c r="G192" s="259"/>
      <c r="H192" s="317" t="s">
        <v>366</v>
      </c>
      <c r="I192" s="317"/>
      <c r="J192" s="317"/>
      <c r="K192" s="302"/>
    </row>
    <row r="193" spans="2:11" ht="15" customHeight="1">
      <c r="B193" s="281"/>
      <c r="C193" s="287"/>
      <c r="D193" s="259"/>
      <c r="E193" s="259"/>
      <c r="F193" s="280" t="s">
        <v>45</v>
      </c>
      <c r="G193" s="259"/>
      <c r="H193" s="317" t="s">
        <v>367</v>
      </c>
      <c r="I193" s="317"/>
      <c r="J193" s="317"/>
      <c r="K193" s="302"/>
    </row>
    <row r="194" spans="2:11" ht="15" customHeight="1">
      <c r="B194" s="281"/>
      <c r="C194" s="259"/>
      <c r="D194" s="259"/>
      <c r="E194" s="259"/>
      <c r="F194" s="280" t="s">
        <v>43</v>
      </c>
      <c r="G194" s="259"/>
      <c r="H194" s="317" t="s">
        <v>368</v>
      </c>
      <c r="I194" s="317"/>
      <c r="J194" s="317"/>
      <c r="K194" s="302"/>
    </row>
    <row r="195" spans="2:11" ht="15" customHeight="1">
      <c r="B195" s="281"/>
      <c r="C195" s="259"/>
      <c r="D195" s="259"/>
      <c r="E195" s="259"/>
      <c r="F195" s="280" t="s">
        <v>44</v>
      </c>
      <c r="G195" s="259"/>
      <c r="H195" s="317" t="s">
        <v>369</v>
      </c>
      <c r="I195" s="317"/>
      <c r="J195" s="317"/>
      <c r="K195" s="302"/>
    </row>
    <row r="196" spans="2:11" ht="15" customHeight="1">
      <c r="B196" s="281"/>
      <c r="C196" s="259"/>
      <c r="D196" s="259"/>
      <c r="E196" s="259"/>
      <c r="F196" s="280"/>
      <c r="G196" s="259"/>
      <c r="H196" s="259"/>
      <c r="I196" s="259"/>
      <c r="J196" s="259"/>
      <c r="K196" s="302"/>
    </row>
    <row r="197" spans="2:11" ht="15" customHeight="1">
      <c r="B197" s="281"/>
      <c r="C197" s="259" t="s">
        <v>328</v>
      </c>
      <c r="D197" s="259"/>
      <c r="E197" s="259"/>
      <c r="F197" s="280" t="s">
        <v>75</v>
      </c>
      <c r="G197" s="259"/>
      <c r="H197" s="317" t="s">
        <v>370</v>
      </c>
      <c r="I197" s="317"/>
      <c r="J197" s="317"/>
      <c r="K197" s="302"/>
    </row>
    <row r="198" spans="2:11" ht="15" customHeight="1">
      <c r="B198" s="281"/>
      <c r="C198" s="287"/>
      <c r="D198" s="259"/>
      <c r="E198" s="259"/>
      <c r="F198" s="280" t="s">
        <v>230</v>
      </c>
      <c r="G198" s="259"/>
      <c r="H198" s="317" t="s">
        <v>231</v>
      </c>
      <c r="I198" s="317"/>
      <c r="J198" s="317"/>
      <c r="K198" s="302"/>
    </row>
    <row r="199" spans="2:11" ht="15" customHeight="1">
      <c r="B199" s="281"/>
      <c r="C199" s="259"/>
      <c r="D199" s="259"/>
      <c r="E199" s="259"/>
      <c r="F199" s="280" t="s">
        <v>228</v>
      </c>
      <c r="G199" s="259"/>
      <c r="H199" s="317" t="s">
        <v>371</v>
      </c>
      <c r="I199" s="317"/>
      <c r="J199" s="317"/>
      <c r="K199" s="302"/>
    </row>
    <row r="200" spans="2:11" ht="15" customHeight="1">
      <c r="B200" s="318"/>
      <c r="C200" s="287"/>
      <c r="D200" s="287"/>
      <c r="E200" s="287"/>
      <c r="F200" s="280" t="s">
        <v>232</v>
      </c>
      <c r="G200" s="265"/>
      <c r="H200" s="319" t="s">
        <v>233</v>
      </c>
      <c r="I200" s="319"/>
      <c r="J200" s="319"/>
      <c r="K200" s="320"/>
    </row>
    <row r="201" spans="2:11" ht="15" customHeight="1">
      <c r="B201" s="318"/>
      <c r="C201" s="287"/>
      <c r="D201" s="287"/>
      <c r="E201" s="287"/>
      <c r="F201" s="280" t="s">
        <v>234</v>
      </c>
      <c r="G201" s="265"/>
      <c r="H201" s="319" t="s">
        <v>372</v>
      </c>
      <c r="I201" s="319"/>
      <c r="J201" s="319"/>
      <c r="K201" s="320"/>
    </row>
    <row r="202" spans="2:11" ht="15" customHeight="1">
      <c r="B202" s="318"/>
      <c r="C202" s="287"/>
      <c r="D202" s="287"/>
      <c r="E202" s="287"/>
      <c r="F202" s="321"/>
      <c r="G202" s="265"/>
      <c r="H202" s="322"/>
      <c r="I202" s="322"/>
      <c r="J202" s="322"/>
      <c r="K202" s="320"/>
    </row>
    <row r="203" spans="2:11" ht="15" customHeight="1">
      <c r="B203" s="318"/>
      <c r="C203" s="259" t="s">
        <v>352</v>
      </c>
      <c r="D203" s="287"/>
      <c r="E203" s="287"/>
      <c r="F203" s="280">
        <v>1</v>
      </c>
      <c r="G203" s="265"/>
      <c r="H203" s="319" t="s">
        <v>373</v>
      </c>
      <c r="I203" s="319"/>
      <c r="J203" s="319"/>
      <c r="K203" s="320"/>
    </row>
    <row r="204" spans="2:11" ht="15" customHeight="1">
      <c r="B204" s="318"/>
      <c r="C204" s="287"/>
      <c r="D204" s="287"/>
      <c r="E204" s="287"/>
      <c r="F204" s="280">
        <v>2</v>
      </c>
      <c r="G204" s="265"/>
      <c r="H204" s="319" t="s">
        <v>374</v>
      </c>
      <c r="I204" s="319"/>
      <c r="J204" s="319"/>
      <c r="K204" s="320"/>
    </row>
    <row r="205" spans="2:11" ht="15" customHeight="1">
      <c r="B205" s="318"/>
      <c r="C205" s="287"/>
      <c r="D205" s="287"/>
      <c r="E205" s="287"/>
      <c r="F205" s="280">
        <v>3</v>
      </c>
      <c r="G205" s="265"/>
      <c r="H205" s="319" t="s">
        <v>375</v>
      </c>
      <c r="I205" s="319"/>
      <c r="J205" s="319"/>
      <c r="K205" s="320"/>
    </row>
    <row r="206" spans="2:11" ht="15" customHeight="1">
      <c r="B206" s="318"/>
      <c r="C206" s="287"/>
      <c r="D206" s="287"/>
      <c r="E206" s="287"/>
      <c r="F206" s="280">
        <v>4</v>
      </c>
      <c r="G206" s="265"/>
      <c r="H206" s="319" t="s">
        <v>376</v>
      </c>
      <c r="I206" s="319"/>
      <c r="J206" s="319"/>
      <c r="K206" s="320"/>
    </row>
    <row r="207" spans="2:11" ht="12.75" customHeight="1">
      <c r="B207" s="323"/>
      <c r="C207" s="324"/>
      <c r="D207" s="324"/>
      <c r="E207" s="324"/>
      <c r="F207" s="324"/>
      <c r="G207" s="324"/>
      <c r="H207" s="324"/>
      <c r="I207" s="324"/>
      <c r="J207" s="324"/>
      <c r="K207" s="325"/>
    </row>
  </sheetData>
  <sheetProtection/>
  <mergeCells count="77">
    <mergeCell ref="H199:J199"/>
    <mergeCell ref="H194:J194"/>
    <mergeCell ref="H192:J192"/>
    <mergeCell ref="H203:J203"/>
    <mergeCell ref="H200:J200"/>
    <mergeCell ref="H198:J198"/>
    <mergeCell ref="H197:J197"/>
    <mergeCell ref="H195:J195"/>
    <mergeCell ref="H193:J193"/>
    <mergeCell ref="H205:J205"/>
    <mergeCell ref="H206:J206"/>
    <mergeCell ref="H204:J204"/>
    <mergeCell ref="H201:J201"/>
    <mergeCell ref="H189:J189"/>
    <mergeCell ref="C163:J163"/>
    <mergeCell ref="C120:J120"/>
    <mergeCell ref="C145:J145"/>
    <mergeCell ref="C188:J188"/>
    <mergeCell ref="H191:J191"/>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2015-07-01T11:16:23Z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