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18855" windowHeight="71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list'!$A$1:$G$41</definedName>
    <definedName name="_xlnm.Print_Area" localSheetId="2">'Položky'!$A$1:$G$105</definedName>
    <definedName name="_xlnm.Print_Area" localSheetId="1">'Rekapitulace'!$A$1:$I$26</definedName>
    <definedName name="PocetMJ">'Krycí list'!$G$7</definedName>
    <definedName name="Poznamka">'Krycí list'!$B$33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list'!$G$9</definedName>
    <definedName name="Zaklad22">'Krycí list'!#REF!</definedName>
    <definedName name="Zaklad5">'Krycí list'!#REF!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<sst xmlns="http://schemas.openxmlformats.org/spreadsheetml/2006/main" count="357" uniqueCount="242">
  <si>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</si>
  <si>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</si>
  <si>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</si>
  <si>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</si>
  <si>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</si>
  <si>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</si>
  <si>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</si>
  <si>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</si>
  <si>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</si>
  <si>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</si>
  <si>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</si>
  <si>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</si>
  <si>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</si>
  <si>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</si>
  <si>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</si>
  <si>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</si>
  <si>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</si>
  <si>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</si>
  <si>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</si>
  <si>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</si>
  <si>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</si>
  <si>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</si>
  <si>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</si>
  <si>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</si>
  <si>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</si>
  <si>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</si>
  <si>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</si>
  <si>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</si>
  <si>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</si>
  <si>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</si>
  <si>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</si>
  <si>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</si>
  <si>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</si>
  <si>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</si>
  <si>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</si>
  <si>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</si>
  <si>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</si>
  <si>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</si>
  <si>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</si>
  <si>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</si>
  <si>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</si>
  <si>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</si>
  <si>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</si>
  <si>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</si>
  <si>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</si>
  <si>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</si>
  <si>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</si>
  <si>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</si>
  <si>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</si>
  <si>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</si>
  <si>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</si>
  <si>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</si>
  <si>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</si>
  <si>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</si>
  <si>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</si>
  <si>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</si>
  <si>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</si>
  <si>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</si>
  <si>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</si>
  <si>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</si>
  <si>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</si>
  <si>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</si>
  <si>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</si>
  <si>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</si>
  <si>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</si>
  <si>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5</t>
  </si>
  <si>
    <t xml:space="preserve">Vedlejší náklady </t>
  </si>
  <si>
    <t>005T2545</t>
  </si>
  <si>
    <t xml:space="preserve">Zařízení  staveniště </t>
  </si>
  <si>
    <t>sou</t>
  </si>
  <si>
    <t>1548T25487</t>
  </si>
  <si>
    <t xml:space="preserve">Zakreslaní skutečného  stvu do  stávající P.D. </t>
  </si>
  <si>
    <t>002545T16544R</t>
  </si>
  <si>
    <t xml:space="preserve">Poplatek za využité energie </t>
  </si>
  <si>
    <t>VRN5</t>
  </si>
  <si>
    <t xml:space="preserve">Provoz  investora </t>
  </si>
  <si>
    <t>VRN0</t>
  </si>
  <si>
    <t xml:space="preserve">HZS prostoje  provoz  investora </t>
  </si>
  <si>
    <t>hod</t>
  </si>
  <si>
    <t>61</t>
  </si>
  <si>
    <t>Upravy povrchů vnitřní</t>
  </si>
  <si>
    <t>612 40-1391.R00</t>
  </si>
  <si>
    <t xml:space="preserve">Omítka malých ploch vnitřních stěn do 1 m2 </t>
  </si>
  <si>
    <t>kus</t>
  </si>
  <si>
    <t>612 40-3388.R00</t>
  </si>
  <si>
    <t xml:space="preserve">Hrubá výplň rýh ve stěnách do 15x15cm maltou z SMS </t>
  </si>
  <si>
    <t>m</t>
  </si>
  <si>
    <t>63</t>
  </si>
  <si>
    <t>Podlahy a podlahové konstrukce</t>
  </si>
  <si>
    <t>632 45-1421.R00</t>
  </si>
  <si>
    <t xml:space="preserve">Doplnění potěru v ploše do 1 m2, tl.10-20 mm </t>
  </si>
  <si>
    <t>m2</t>
  </si>
  <si>
    <t>95</t>
  </si>
  <si>
    <t>Dokončovací kce na pozem.stav.</t>
  </si>
  <si>
    <t>952 90-2110.R00</t>
  </si>
  <si>
    <t xml:space="preserve">Čištění zametáním v místnostech a chodbách </t>
  </si>
  <si>
    <t>96</t>
  </si>
  <si>
    <t>Bourání konstrukcí</t>
  </si>
  <si>
    <t>965 04-1441.R00</t>
  </si>
  <si>
    <t xml:space="preserve">Bourání mazanin škvárobet. tl. nad 10 cm, nad 4 m2 </t>
  </si>
  <si>
    <t>m3</t>
  </si>
  <si>
    <t>965 04-3441.R00</t>
  </si>
  <si>
    <t xml:space="preserve">Bourání podkladů bet., potěr tl. 15 cm, nad 4 m2 </t>
  </si>
  <si>
    <t>965 04-9112.R00</t>
  </si>
  <si>
    <t xml:space="preserve">Příplatek, bourání mazanin se svař.síťí nad 10 cm </t>
  </si>
  <si>
    <t>969 01-1121.R00</t>
  </si>
  <si>
    <t xml:space="preserve">Vybourání vodovod.,  vedení DN do 52 mm </t>
  </si>
  <si>
    <t>97</t>
  </si>
  <si>
    <t>Prorážení otvorů</t>
  </si>
  <si>
    <t>974 03-1135.R00</t>
  </si>
  <si>
    <t xml:space="preserve">Vysekání rýh ve zdi cihelné 5 x 20 cm </t>
  </si>
  <si>
    <t>974 03-1134.R00</t>
  </si>
  <si>
    <t xml:space="preserve">Vysekání rýh ve zdi cihelné 5 x 15 cm </t>
  </si>
  <si>
    <t>979 01-1211.R00</t>
  </si>
  <si>
    <t xml:space="preserve">Svislá doprava suti a vybour. hmot za 2.NP nošením </t>
  </si>
  <si>
    <t>t</t>
  </si>
  <si>
    <t>979 01-1219.R00</t>
  </si>
  <si>
    <t xml:space="preserve">Přípl.k svislé dopr.suti za každé další NP nošením </t>
  </si>
  <si>
    <t>979 98-1101.R00</t>
  </si>
  <si>
    <t xml:space="preserve">Kontejner, suť bez příměsí, odvoz a likvidace, 3 t </t>
  </si>
  <si>
    <t>979 08-1121.R00</t>
  </si>
  <si>
    <t xml:space="preserve">Příplatek k odvozu za každý další 1 km </t>
  </si>
  <si>
    <t>979 99-9999.R00</t>
  </si>
  <si>
    <t xml:space="preserve">Poplatek za skladku 10 % příměsí -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</si>
  <si>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</si>
  <si>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</si>
  <si>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</si>
  <si>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</si>
  <si>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01-1111.R00</t>
  </si>
  <si>
    <t xml:space="preserve">Svislá doprava suti a vybour. hmot za 2.NP a 1.PP </t>
  </si>
  <si>
    <t>979 01-1121.R00</t>
  </si>
  <si>
    <t xml:space="preserve">Příplatek za každé další podlaží </t>
  </si>
  <si>
    <t>979 08-1111.R00</t>
  </si>
  <si>
    <t xml:space="preserve">Odvoz suti a vybour. hmot na skládku do 1 km </t>
  </si>
  <si>
    <t>979 99-9997.R00</t>
  </si>
  <si>
    <t xml:space="preserve">Poplatek za skládku čistá suť - DUFONEV Brno </t>
  </si>
  <si>
    <t>99</t>
  </si>
  <si>
    <t>Staveništní přesun hmot</t>
  </si>
  <si>
    <t>999 28-1113.R00</t>
  </si>
  <si>
    <t xml:space="preserve">Přesun hmot pro opravy a údržbu do výšky 48 m </t>
  </si>
  <si>
    <t>711</t>
  </si>
  <si>
    <t>Izolace proti vodě</t>
  </si>
  <si>
    <t>711 21-2001.RT1</t>
  </si>
  <si>
    <t>Nátěr hydroizolační těsnící hmotou , proti vlhkosti</t>
  </si>
  <si>
    <t>722</t>
  </si>
  <si>
    <t>Vnitřní vodovod</t>
  </si>
  <si>
    <t>722 23-9102.R00</t>
  </si>
  <si>
    <t xml:space="preserve">Montáž vodovodních armatur 2závity, G 3/4 </t>
  </si>
  <si>
    <t>722 23-9103.R00</t>
  </si>
  <si>
    <t xml:space="preserve">Montáž vodovodních armatur 2závity, G 1 </t>
  </si>
  <si>
    <t>998 72-2104.R00</t>
  </si>
  <si>
    <t xml:space="preserve">Přesun hmot pro vnitřní vodovod, výšky do 36 m </t>
  </si>
  <si>
    <t>722 22-4111.R00</t>
  </si>
  <si>
    <t xml:space="preserve">Kohouty plnicí a vypouštěcí DN 15 </t>
  </si>
  <si>
    <t>722 13-0801.R00</t>
  </si>
  <si>
    <t xml:space="preserve">Demontáž potrubí  DN 15-40 </t>
  </si>
  <si>
    <t>722 18-1812.R00</t>
  </si>
  <si>
    <t xml:space="preserve">Demontáž plstěných pásů z trub D 50 </t>
  </si>
  <si>
    <t>722 29-0824.R00</t>
  </si>
  <si>
    <t xml:space="preserve">Přesun vybouraných hmot - vodovody, H 24 - 36 m </t>
  </si>
  <si>
    <t>722 17-2411.R00</t>
  </si>
  <si>
    <t xml:space="preserve">Potrubí z PPR, D 20/2,2 mm </t>
  </si>
  <si>
    <t>722 17-2412.R00</t>
  </si>
  <si>
    <t xml:space="preserve">Potrubí z PPR , D 25/2,3 mm </t>
  </si>
  <si>
    <t>722 17-2413.R00</t>
  </si>
  <si>
    <t xml:space="preserve">Potrubí z PPR, D 32/2,9 mm </t>
  </si>
  <si>
    <t>722 17-6112.R00</t>
  </si>
  <si>
    <t xml:space="preserve">Montáž rozvodů z plastů polyfúz. svařováním DN 20 </t>
  </si>
  <si>
    <t>722 17-6113.R00</t>
  </si>
  <si>
    <t xml:space="preserve">Montáž rozvodů z plastů polyfúz. svařováním DN 25 </t>
  </si>
  <si>
    <t>722 17-6114.R00</t>
  </si>
  <si>
    <t xml:space="preserve">Montáž rozvodů z plastů polyfúz. svařováním DN 32 </t>
  </si>
  <si>
    <t>722 18-2021.RT1</t>
  </si>
  <si>
    <t>Montáž izolačních skruží na potrubí přímé DN 25 lepidlo ve specifikaci</t>
  </si>
  <si>
    <t>722 18-2024.RT1</t>
  </si>
  <si>
    <t>Montáž izolačních skruží na potrubí přímé DN 40 lepidlo ve specifikaci</t>
  </si>
  <si>
    <t>722 29-0215.R00</t>
  </si>
  <si>
    <t xml:space="preserve">Zkouška tlaku potrubí přírub.nebo hrdlového DN 100 </t>
  </si>
  <si>
    <t>722 29-0234.R00</t>
  </si>
  <si>
    <t xml:space="preserve">Proplach a dezinfekce vodovod.potrubí DN 80 </t>
  </si>
  <si>
    <t>725</t>
  </si>
  <si>
    <t>Zařizovací předměty</t>
  </si>
  <si>
    <t>725 24-0811.R00</t>
  </si>
  <si>
    <t xml:space="preserve">Demontáž sprchových kabin bez výtokových armatur </t>
  </si>
  <si>
    <t>soubor</t>
  </si>
  <si>
    <t>725 82-0801.R00</t>
  </si>
  <si>
    <t xml:space="preserve">Demontáž baterie nástěnné do G 3/4 </t>
  </si>
  <si>
    <t>725 84-0860.R00</t>
  </si>
  <si>
    <t xml:space="preserve">Demontáž ramene sprchy </t>
  </si>
  <si>
    <t>725 85-0800.R00</t>
  </si>
  <si>
    <t xml:space="preserve">Demontáž ventilu odpadního </t>
  </si>
  <si>
    <t>725 24-9102.R00</t>
  </si>
  <si>
    <t xml:space="preserve">Montáž sprchových mís a vaniček </t>
  </si>
  <si>
    <t>725 24-9106.R00</t>
  </si>
  <si>
    <t xml:space="preserve">Montáž sprchových koutů ostatních typů </t>
  </si>
  <si>
    <t>725 84-9200.R00</t>
  </si>
  <si>
    <t xml:space="preserve">Montáž baterií sprchových, nastavitelná výška </t>
  </si>
  <si>
    <t>725 84-9302.R00</t>
  </si>
  <si>
    <t xml:space="preserve">Montáž držáku sprchy </t>
  </si>
  <si>
    <t>725 86-9218.R00</t>
  </si>
  <si>
    <t xml:space="preserve">Montáž U-sifonu </t>
  </si>
  <si>
    <t>725 75 25484116</t>
  </si>
  <si>
    <t>Sprchová  zástěna  800x180 bílá/plexi</t>
  </si>
  <si>
    <t>725 787985</t>
  </si>
  <si>
    <t>Vanička  sprchovací  800x800 litý mramor  vč  tožiček</t>
  </si>
  <si>
    <t>725 487547</t>
  </si>
  <si>
    <t>Baterie vodovodní  sprchová nástěnná 150 Páková  směšovací</t>
  </si>
  <si>
    <t>61546165161</t>
  </si>
  <si>
    <t xml:space="preserve">Zápachová  uzávěrka pro sprchovou  vaničku </t>
  </si>
  <si>
    <t>734</t>
  </si>
  <si>
    <t>Armatury</t>
  </si>
  <si>
    <t>734 23-1614.R00</t>
  </si>
  <si>
    <t xml:space="preserve">Ventily uzavírací V 10-131-606, G 3/4 </t>
  </si>
  <si>
    <t>283-77108</t>
  </si>
  <si>
    <t xml:space="preserve">Izolace potrubí  PRO 25x9 mm </t>
  </si>
  <si>
    <t>283-77112</t>
  </si>
  <si>
    <t xml:space="preserve">Izolace potrubí  PRO 35x9 mm </t>
  </si>
  <si>
    <t>734 23-1615.R00</t>
  </si>
  <si>
    <t xml:space="preserve">Ventily uzavírací V 10-131-606, G 1 </t>
  </si>
  <si>
    <t>998 73-4105.R00</t>
  </si>
  <si>
    <t xml:space="preserve">Přesun hmot pro armatury, výšky do 48 m </t>
  </si>
  <si>
    <t>734 26-1214.R00</t>
  </si>
  <si>
    <t xml:space="preserve">Šroubení  V 4300 přímé, G 3/4 </t>
  </si>
  <si>
    <t>734 26-1215.R00</t>
  </si>
  <si>
    <t xml:space="preserve">Šroubení  V 4300 přímé, G 1 </t>
  </si>
  <si>
    <t>283-77102</t>
  </si>
  <si>
    <t xml:space="preserve">Izolace potrubí Mirelon PRO 22 x 6 mm </t>
  </si>
  <si>
    <t>771</t>
  </si>
  <si>
    <t>Podlahy z dlaždic a obklady</t>
  </si>
  <si>
    <t>745845755555</t>
  </si>
  <si>
    <t xml:space="preserve">Pokládka  dlažeb  keramických </t>
  </si>
  <si>
    <t>781</t>
  </si>
  <si>
    <t>Obklady keramické</t>
  </si>
  <si>
    <t>781 47-0010.RA0</t>
  </si>
  <si>
    <t xml:space="preserve">Obklad vnitřní keramický 20 x 20 cm </t>
  </si>
  <si>
    <t>597-64203</t>
  </si>
  <si>
    <t xml:space="preserve">Dlažba Taurus Granit matná 300x300x9 mm </t>
  </si>
  <si>
    <t>činí :</t>
  </si>
  <si>
    <t>U opravy bude uplatněna přenesená daňová povinnost</t>
  </si>
  <si>
    <t>Oprava vnitřního stávajícího vodovodu</t>
  </si>
  <si>
    <t xml:space="preserve">Tauferovy koleje, budova   C  </t>
  </si>
  <si>
    <t>Mendelova univerzita v Brně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</si>
</sst>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33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2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7" xfId="0" applyNumberFormat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165" fontId="7" fillId="0" borderId="29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32" xfId="46" applyFont="1" applyBorder="1">
      <alignment/>
      <protection/>
    </xf>
    <xf numFmtId="0" fontId="0" fillId="0" borderId="32" xfId="46" applyBorder="1">
      <alignment/>
      <protection/>
    </xf>
    <xf numFmtId="0" fontId="0" fillId="0" borderId="32" xfId="46" applyBorder="1" applyAlignment="1">
      <alignment horizontal="right"/>
      <protection/>
    </xf>
    <xf numFmtId="0" fontId="0" fillId="0" borderId="32" xfId="46" applyFont="1" applyBorder="1">
      <alignment/>
      <protection/>
    </xf>
    <xf numFmtId="0" fontId="0" fillId="0" borderId="32" xfId="0" applyNumberFormat="1" applyBorder="1" applyAlignment="1">
      <alignment horizontal="left"/>
    </xf>
    <xf numFmtId="0" fontId="0" fillId="0" borderId="33" xfId="0" applyNumberFormat="1" applyBorder="1" applyAlignment="1">
      <alignment/>
    </xf>
    <xf numFmtId="0" fontId="4" fillId="0" borderId="34" xfId="46" applyFont="1" applyBorder="1">
      <alignment/>
      <protection/>
    </xf>
    <xf numFmtId="0" fontId="0" fillId="0" borderId="34" xfId="46" applyBorder="1">
      <alignment/>
      <protection/>
    </xf>
    <xf numFmtId="0" fontId="0" fillId="0" borderId="34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3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6" fillId="0" borderId="4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4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32" xfId="46" applyFont="1" applyFill="1" applyBorder="1">
      <alignment/>
      <protection/>
    </xf>
    <xf numFmtId="0" fontId="0" fillId="0" borderId="32" xfId="46" applyFill="1" applyBorder="1">
      <alignment/>
      <protection/>
    </xf>
    <xf numFmtId="0" fontId="9" fillId="0" borderId="32" xfId="46" applyFont="1" applyFill="1" applyBorder="1" applyAlignment="1">
      <alignment horizontal="right"/>
      <protection/>
    </xf>
    <xf numFmtId="0" fontId="0" fillId="0" borderId="32" xfId="46" applyFill="1" applyBorder="1" applyAlignment="1">
      <alignment horizontal="left"/>
      <protection/>
    </xf>
    <xf numFmtId="0" fontId="0" fillId="0" borderId="33" xfId="46" applyFill="1" applyBorder="1">
      <alignment/>
      <protection/>
    </xf>
    <xf numFmtId="0" fontId="4" fillId="0" borderId="34" xfId="46" applyFont="1" applyFill="1" applyBorder="1">
      <alignment/>
      <protection/>
    </xf>
    <xf numFmtId="0" fontId="0" fillId="0" borderId="34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48" xfId="46" applyNumberFormat="1" applyFont="1" applyFill="1" applyBorder="1">
      <alignment/>
      <protection/>
    </xf>
    <xf numFmtId="0" fontId="5" fillId="0" borderId="49" xfId="46" applyFont="1" applyFill="1" applyBorder="1" applyAlignment="1">
      <alignment horizontal="center"/>
      <protection/>
    </xf>
    <xf numFmtId="0" fontId="5" fillId="0" borderId="49" xfId="46" applyNumberFormat="1" applyFont="1" applyFill="1" applyBorder="1" applyAlignment="1">
      <alignment horizontal="center"/>
      <protection/>
    </xf>
    <xf numFmtId="0" fontId="5" fillId="0" borderId="48" xfId="46" applyFont="1" applyFill="1" applyBorder="1" applyAlignment="1">
      <alignment horizontal="center"/>
      <protection/>
    </xf>
    <xf numFmtId="0" fontId="6" fillId="0" borderId="50" xfId="46" applyFont="1" applyFill="1" applyBorder="1" applyAlignment="1">
      <alignment horizontal="center"/>
      <protection/>
    </xf>
    <xf numFmtId="49" fontId="6" fillId="0" borderId="50" xfId="46" applyNumberFormat="1" applyFont="1" applyFill="1" applyBorder="1" applyAlignment="1">
      <alignment horizontal="left"/>
      <protection/>
    </xf>
    <xf numFmtId="0" fontId="6" fillId="0" borderId="50" xfId="46" applyFont="1" applyFill="1" applyBorder="1">
      <alignment/>
      <protection/>
    </xf>
    <xf numFmtId="0" fontId="0" fillId="0" borderId="50" xfId="46" applyFill="1" applyBorder="1" applyAlignment="1">
      <alignment horizontal="center"/>
      <protection/>
    </xf>
    <xf numFmtId="0" fontId="0" fillId="0" borderId="50" xfId="46" applyNumberFormat="1" applyFill="1" applyBorder="1" applyAlignment="1">
      <alignment horizontal="right"/>
      <protection/>
    </xf>
    <xf numFmtId="0" fontId="0" fillId="0" borderId="50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50" xfId="46" applyFont="1" applyFill="1" applyBorder="1" applyAlignment="1">
      <alignment horizontal="center"/>
      <protection/>
    </xf>
    <xf numFmtId="49" fontId="8" fillId="0" borderId="50" xfId="46" applyNumberFormat="1" applyFont="1" applyFill="1" applyBorder="1" applyAlignment="1">
      <alignment horizontal="left"/>
      <protection/>
    </xf>
    <xf numFmtId="0" fontId="8" fillId="0" borderId="50" xfId="46" applyFont="1" applyFill="1" applyBorder="1" applyAlignment="1">
      <alignment wrapText="1"/>
      <protection/>
    </xf>
    <xf numFmtId="49" fontId="8" fillId="0" borderId="50" xfId="46" applyNumberFormat="1" applyFont="1" applyFill="1" applyBorder="1" applyAlignment="1">
      <alignment horizontal="center" shrinkToFit="1"/>
      <protection/>
    </xf>
    <xf numFmtId="4" fontId="8" fillId="0" borderId="50" xfId="46" applyNumberFormat="1" applyFont="1" applyFill="1" applyBorder="1" applyAlignment="1">
      <alignment horizontal="right"/>
      <protection/>
    </xf>
    <xf numFmtId="4" fontId="8" fillId="0" borderId="50" xfId="46" applyNumberFormat="1" applyFont="1" applyFill="1" applyBorder="1">
      <alignment/>
      <protection/>
    </xf>
    <xf numFmtId="0" fontId="0" fillId="0" borderId="51" xfId="46" applyFill="1" applyBorder="1" applyAlignment="1">
      <alignment horizontal="center"/>
      <protection/>
    </xf>
    <xf numFmtId="49" fontId="4" fillId="0" borderId="51" xfId="46" applyNumberFormat="1" applyFont="1" applyFill="1" applyBorder="1" applyAlignment="1">
      <alignment horizontal="left"/>
      <protection/>
    </xf>
    <xf numFmtId="0" fontId="4" fillId="0" borderId="51" xfId="46" applyFont="1" applyFill="1" applyBorder="1">
      <alignment/>
      <protection/>
    </xf>
    <xf numFmtId="4" fontId="0" fillId="0" borderId="51" xfId="46" applyNumberFormat="1" applyFill="1" applyBorder="1" applyAlignment="1">
      <alignment horizontal="right"/>
      <protection/>
    </xf>
    <xf numFmtId="4" fontId="6" fillId="0" borderId="51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0" fillId="0" borderId="50" xfId="46" applyNumberFormat="1" applyFill="1" applyBorder="1" applyAlignment="1" applyProtection="1">
      <alignment horizontal="right"/>
      <protection locked="0"/>
    </xf>
    <xf numFmtId="4" fontId="8" fillId="34" borderId="50" xfId="46" applyNumberFormat="1" applyFont="1" applyFill="1" applyBorder="1" applyAlignment="1" applyProtection="1">
      <alignment horizontal="right"/>
      <protection locked="0"/>
    </xf>
    <xf numFmtId="4" fontId="0" fillId="0" borderId="51" xfId="46" applyNumberFormat="1" applyFill="1" applyBorder="1" applyAlignment="1" applyProtection="1">
      <alignment horizontal="right"/>
      <protection locked="0"/>
    </xf>
    <xf numFmtId="0" fontId="0" fillId="0" borderId="0" xfId="46" applyFill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33" borderId="52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58" xfId="0" applyFont="1" applyBorder="1" applyAlignment="1" applyProtection="1">
      <alignment horizontal="centerContinuous" vertical="center"/>
      <protection locked="0"/>
    </xf>
    <xf numFmtId="0" fontId="0" fillId="0" borderId="58" xfId="0" applyBorder="1" applyAlignment="1" applyProtection="1">
      <alignment horizontal="centerContinuous" vertical="center"/>
      <protection locked="0"/>
    </xf>
    <xf numFmtId="0" fontId="0" fillId="0" borderId="59" xfId="0" applyBorder="1" applyAlignment="1" applyProtection="1">
      <alignment horizontal="centerContinuous" vertic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Continuous"/>
      <protection locked="0"/>
    </xf>
    <xf numFmtId="0" fontId="0" fillId="0" borderId="35" xfId="0" applyBorder="1" applyAlignment="1" applyProtection="1">
      <alignment horizontal="centerContinuous"/>
      <protection locked="0"/>
    </xf>
    <xf numFmtId="0" fontId="0" fillId="0" borderId="45" xfId="0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165" fontId="0" fillId="0" borderId="56" xfId="0" applyNumberFormat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166" fontId="0" fillId="0" borderId="48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4" fontId="0" fillId="0" borderId="45" xfId="0" applyNumberFormat="1" applyFont="1" applyFill="1" applyBorder="1" applyAlignment="1" applyProtection="1">
      <alignment horizontal="right"/>
      <protection locked="0"/>
    </xf>
    <xf numFmtId="3" fontId="0" fillId="0" borderId="46" xfId="0" applyNumberFormat="1" applyFont="1" applyFill="1" applyBorder="1" applyAlignment="1" applyProtection="1">
      <alignment horizontal="right"/>
      <protection locked="0"/>
    </xf>
    <xf numFmtId="4" fontId="0" fillId="0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wrapText="1"/>
    </xf>
    <xf numFmtId="0" fontId="5" fillId="0" borderId="56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6" fillId="0" borderId="64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34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34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139"/>
      <c r="C3" s="140" t="s">
        <v>2</v>
      </c>
      <c r="D3" s="140"/>
      <c r="E3" s="140"/>
      <c r="F3" s="140" t="s">
        <v>3</v>
      </c>
      <c r="G3" s="141"/>
    </row>
    <row r="4" spans="1:7" ht="12.75" customHeight="1">
      <c r="A4" s="6"/>
      <c r="B4" s="142"/>
      <c r="C4" s="143" t="s">
        <v>240</v>
      </c>
      <c r="D4" s="144"/>
      <c r="E4" s="144"/>
      <c r="F4" s="145"/>
      <c r="G4" s="146"/>
    </row>
    <row r="5" spans="1:7" ht="12.75" customHeight="1">
      <c r="A5" s="9" t="s">
        <v>5</v>
      </c>
      <c r="B5" s="147"/>
      <c r="C5" s="148" t="s">
        <v>6</v>
      </c>
      <c r="D5" s="148"/>
      <c r="E5" s="148"/>
      <c r="F5" s="149" t="s">
        <v>7</v>
      </c>
      <c r="G5" s="150"/>
    </row>
    <row r="6" spans="1:7" ht="12.75" customHeight="1">
      <c r="A6" s="6"/>
      <c r="B6" s="142"/>
      <c r="C6" s="143" t="s">
        <v>239</v>
      </c>
      <c r="D6" s="144"/>
      <c r="E6" s="144"/>
      <c r="F6" s="151"/>
      <c r="G6" s="146"/>
    </row>
    <row r="7" spans="1:9" ht="12.75">
      <c r="A7" s="9" t="s">
        <v>8</v>
      </c>
      <c r="B7" s="148"/>
      <c r="C7" s="189"/>
      <c r="D7" s="190"/>
      <c r="E7" s="152" t="s">
        <v>9</v>
      </c>
      <c r="F7" s="153"/>
      <c r="G7" s="154">
        <v>0</v>
      </c>
      <c r="H7" s="13"/>
      <c r="I7" s="13"/>
    </row>
    <row r="8" spans="1:7" ht="12.75">
      <c r="A8" s="9" t="s">
        <v>10</v>
      </c>
      <c r="B8" s="148"/>
      <c r="C8" s="189" t="s">
        <v>241</v>
      </c>
      <c r="D8" s="190"/>
      <c r="E8" s="149" t="s">
        <v>11</v>
      </c>
      <c r="F8" s="148"/>
      <c r="G8" s="155">
        <f>IF(PocetMJ=0,,ROUND((#REF!+#REF!)/PocetMJ,1))</f>
        <v>0</v>
      </c>
    </row>
    <row r="9" spans="1:7" ht="12.75">
      <c r="A9" s="14" t="s">
        <v>12</v>
      </c>
      <c r="B9" s="156"/>
      <c r="C9" s="156"/>
      <c r="D9" s="156"/>
      <c r="E9" s="157" t="s">
        <v>13</v>
      </c>
      <c r="F9" s="156"/>
      <c r="G9" s="158"/>
    </row>
    <row r="10" spans="1:57" ht="12.75">
      <c r="A10" s="16" t="s">
        <v>14</v>
      </c>
      <c r="B10" s="145"/>
      <c r="C10" s="145"/>
      <c r="D10" s="145"/>
      <c r="E10" s="159" t="s">
        <v>15</v>
      </c>
      <c r="F10" s="145"/>
      <c r="G10" s="146"/>
      <c r="BA10" s="18"/>
      <c r="BB10" s="18"/>
      <c r="BC10" s="18"/>
      <c r="BD10" s="18"/>
      <c r="BE10" s="18"/>
    </row>
    <row r="11" spans="1:7" ht="12.75">
      <c r="A11" s="16"/>
      <c r="B11" s="145"/>
      <c r="C11" s="145"/>
      <c r="D11" s="145"/>
      <c r="E11" s="191"/>
      <c r="F11" s="192"/>
      <c r="G11" s="193"/>
    </row>
    <row r="12" spans="1:7" ht="28.5" customHeight="1" thickBot="1">
      <c r="A12" s="19" t="s">
        <v>16</v>
      </c>
      <c r="B12" s="160"/>
      <c r="C12" s="160"/>
      <c r="D12" s="160"/>
      <c r="E12" s="161"/>
      <c r="F12" s="161"/>
      <c r="G12" s="162"/>
    </row>
    <row r="13" spans="1:7" ht="17.25" customHeight="1" thickBot="1">
      <c r="A13" s="20" t="s">
        <v>17</v>
      </c>
      <c r="B13" s="163"/>
      <c r="C13" s="164"/>
      <c r="D13" s="165" t="s">
        <v>18</v>
      </c>
      <c r="E13" s="166"/>
      <c r="F13" s="166"/>
      <c r="G13" s="164"/>
    </row>
    <row r="14" spans="1:7" ht="15.75" customHeight="1">
      <c r="A14" s="21"/>
      <c r="B14" s="167" t="s">
        <v>19</v>
      </c>
      <c r="C14" s="168">
        <f>Dodavka</f>
        <v>0</v>
      </c>
      <c r="D14" s="169"/>
      <c r="E14" s="170"/>
      <c r="F14" s="171"/>
      <c r="G14" s="168"/>
    </row>
    <row r="15" spans="1:7" ht="15.75" customHeight="1">
      <c r="A15" s="21" t="s">
        <v>20</v>
      </c>
      <c r="B15" s="167" t="s">
        <v>21</v>
      </c>
      <c r="C15" s="168">
        <f>Mont</f>
        <v>0</v>
      </c>
      <c r="D15" s="172"/>
      <c r="E15" s="173"/>
      <c r="F15" s="174"/>
      <c r="G15" s="168"/>
    </row>
    <row r="16" spans="1:7" ht="15.75" customHeight="1">
      <c r="A16" s="21" t="s">
        <v>22</v>
      </c>
      <c r="B16" s="167" t="s">
        <v>23</v>
      </c>
      <c r="C16" s="168">
        <f>HSV</f>
        <v>0</v>
      </c>
      <c r="D16" s="172"/>
      <c r="E16" s="173"/>
      <c r="F16" s="174"/>
      <c r="G16" s="168"/>
    </row>
    <row r="17" spans="1:7" ht="15.75" customHeight="1">
      <c r="A17" s="22" t="s">
        <v>24</v>
      </c>
      <c r="B17" s="167" t="s">
        <v>25</v>
      </c>
      <c r="C17" s="168">
        <f>PSV</f>
        <v>0</v>
      </c>
      <c r="D17" s="172"/>
      <c r="E17" s="173"/>
      <c r="F17" s="174"/>
      <c r="G17" s="168"/>
    </row>
    <row r="18" spans="1:7" ht="15.75" customHeight="1">
      <c r="A18" s="23" t="s">
        <v>26</v>
      </c>
      <c r="B18" s="167"/>
      <c r="C18" s="168">
        <f>SUM(C14:C17)</f>
        <v>0</v>
      </c>
      <c r="D18" s="175"/>
      <c r="E18" s="173"/>
      <c r="F18" s="174"/>
      <c r="G18" s="168"/>
    </row>
    <row r="19" spans="1:7" ht="15.75" customHeight="1">
      <c r="A19" s="23"/>
      <c r="B19" s="167"/>
      <c r="C19" s="168"/>
      <c r="D19" s="172"/>
      <c r="E19" s="173"/>
      <c r="F19" s="174"/>
      <c r="G19" s="168"/>
    </row>
    <row r="20" spans="1:7" ht="15.75" customHeight="1">
      <c r="A20" s="23" t="s">
        <v>27</v>
      </c>
      <c r="B20" s="167"/>
      <c r="C20" s="168">
        <f>HZS</f>
        <v>0</v>
      </c>
      <c r="D20" s="172"/>
      <c r="E20" s="173"/>
      <c r="F20" s="174"/>
      <c r="G20" s="168"/>
    </row>
    <row r="21" spans="1:7" ht="15.75" customHeight="1">
      <c r="A21" s="16" t="s">
        <v>28</v>
      </c>
      <c r="B21" s="145"/>
      <c r="C21" s="168">
        <f>C18+C20</f>
        <v>0</v>
      </c>
      <c r="D21" s="172" t="s">
        <v>29</v>
      </c>
      <c r="E21" s="173"/>
      <c r="F21" s="174"/>
      <c r="G21" s="168">
        <f>G22-SUM(G14:G20)</f>
        <v>0</v>
      </c>
    </row>
    <row r="22" spans="1:7" ht="15.75" customHeight="1" thickBot="1">
      <c r="A22" s="14" t="s">
        <v>30</v>
      </c>
      <c r="B22" s="156"/>
      <c r="C22" s="176">
        <f>C21+G22</f>
        <v>0</v>
      </c>
      <c r="D22" s="177" t="s">
        <v>31</v>
      </c>
      <c r="E22" s="178"/>
      <c r="F22" s="179"/>
      <c r="G22" s="168">
        <f>VRN</f>
        <v>0</v>
      </c>
    </row>
    <row r="23" spans="1:7" ht="12.75">
      <c r="A23" s="3" t="s">
        <v>32</v>
      </c>
      <c r="B23" s="4"/>
      <c r="C23" s="24" t="s">
        <v>33</v>
      </c>
      <c r="D23" s="4"/>
      <c r="E23" s="24" t="s">
        <v>34</v>
      </c>
      <c r="F23" s="4"/>
      <c r="G23" s="5"/>
    </row>
    <row r="24" spans="1:7" ht="12.75">
      <c r="A24" s="9"/>
      <c r="B24" s="10"/>
      <c r="C24" s="11" t="s">
        <v>35</v>
      </c>
      <c r="D24" s="10"/>
      <c r="E24" s="11" t="s">
        <v>35</v>
      </c>
      <c r="F24" s="10"/>
      <c r="G24" s="12"/>
    </row>
    <row r="25" spans="1:7" ht="12.75">
      <c r="A25" s="16" t="s">
        <v>36</v>
      </c>
      <c r="B25" s="25"/>
      <c r="C25" s="17" t="s">
        <v>36</v>
      </c>
      <c r="D25" s="7"/>
      <c r="E25" s="17" t="s">
        <v>36</v>
      </c>
      <c r="F25" s="7"/>
      <c r="G25" s="8"/>
    </row>
    <row r="26" spans="1:7" ht="12.75">
      <c r="A26" s="16"/>
      <c r="B26" s="26"/>
      <c r="C26" s="17" t="s">
        <v>37</v>
      </c>
      <c r="D26" s="7"/>
      <c r="E26" s="17" t="s">
        <v>38</v>
      </c>
      <c r="F26" s="7"/>
      <c r="G26" s="8"/>
    </row>
    <row r="27" spans="1:7" ht="12.75">
      <c r="A27" s="16"/>
      <c r="B27" s="7"/>
      <c r="C27" s="17"/>
      <c r="D27" s="7"/>
      <c r="E27" s="17"/>
      <c r="F27" s="7"/>
      <c r="G27" s="8"/>
    </row>
    <row r="28" spans="1:7" ht="97.5" customHeight="1">
      <c r="A28" s="16"/>
      <c r="B28" s="7"/>
      <c r="C28" s="17"/>
      <c r="D28" s="7"/>
      <c r="E28" s="17"/>
      <c r="F28" s="7"/>
      <c r="G28" s="8"/>
    </row>
    <row r="29" spans="1:7" ht="12.75">
      <c r="A29" s="9" t="s">
        <v>39</v>
      </c>
      <c r="B29" s="10"/>
      <c r="C29" s="27"/>
      <c r="D29" s="10" t="s">
        <v>237</v>
      </c>
      <c r="E29" s="11"/>
      <c r="F29" s="180">
        <f>SUM(C22,G22)</f>
        <v>0</v>
      </c>
      <c r="G29" s="15"/>
    </row>
    <row r="30" spans="1:7" s="33" customFormat="1" ht="19.5" customHeight="1" thickBot="1">
      <c r="A30" s="28" t="s">
        <v>40</v>
      </c>
      <c r="B30" s="29"/>
      <c r="C30" s="29"/>
      <c r="D30" s="29"/>
      <c r="E30" s="30"/>
      <c r="F30" s="31">
        <f>F29</f>
        <v>0</v>
      </c>
      <c r="G30" s="32"/>
    </row>
    <row r="32" spans="1:8" ht="12.75">
      <c r="A32" s="34" t="s">
        <v>41</v>
      </c>
      <c r="B32" s="34"/>
      <c r="C32" s="34"/>
      <c r="D32" s="34"/>
      <c r="E32" s="34"/>
      <c r="F32" s="34"/>
      <c r="G32" s="34"/>
      <c r="H32" t="s">
        <v>4</v>
      </c>
    </row>
    <row r="33" spans="1:8" ht="14.25" customHeight="1">
      <c r="A33" s="34"/>
      <c r="B33" s="194" t="s">
        <v>238</v>
      </c>
      <c r="C33" s="195"/>
      <c r="D33" s="195"/>
      <c r="E33" s="195"/>
      <c r="F33" s="195"/>
      <c r="G33" s="195"/>
      <c r="H33" t="s">
        <v>4</v>
      </c>
    </row>
    <row r="34" spans="1:8" ht="12.75" customHeight="1">
      <c r="A34" s="35"/>
      <c r="B34" s="195"/>
      <c r="C34" s="195"/>
      <c r="D34" s="195"/>
      <c r="E34" s="195"/>
      <c r="F34" s="195"/>
      <c r="G34" s="195"/>
      <c r="H34" t="s">
        <v>4</v>
      </c>
    </row>
    <row r="35" spans="1:8" ht="12.75">
      <c r="A35" s="35"/>
      <c r="B35" s="195"/>
      <c r="C35" s="195"/>
      <c r="D35" s="195"/>
      <c r="E35" s="195"/>
      <c r="F35" s="195"/>
      <c r="G35" s="195"/>
      <c r="H35" t="s">
        <v>4</v>
      </c>
    </row>
    <row r="36" spans="1:8" ht="12.75">
      <c r="A36" s="35"/>
      <c r="B36" s="195"/>
      <c r="C36" s="195"/>
      <c r="D36" s="195"/>
      <c r="E36" s="195"/>
      <c r="F36" s="195"/>
      <c r="G36" s="195"/>
      <c r="H36" t="s">
        <v>4</v>
      </c>
    </row>
    <row r="37" spans="1:8" ht="12.75">
      <c r="A37" s="35"/>
      <c r="B37" s="195"/>
      <c r="C37" s="195"/>
      <c r="D37" s="195"/>
      <c r="E37" s="195"/>
      <c r="F37" s="195"/>
      <c r="G37" s="195"/>
      <c r="H37" t="s">
        <v>4</v>
      </c>
    </row>
    <row r="38" spans="1:8" ht="12.75">
      <c r="A38" s="35"/>
      <c r="B38" s="195"/>
      <c r="C38" s="195"/>
      <c r="D38" s="195"/>
      <c r="E38" s="195"/>
      <c r="F38" s="195"/>
      <c r="G38" s="195"/>
      <c r="H38" t="s">
        <v>4</v>
      </c>
    </row>
    <row r="39" spans="1:8" ht="12.75">
      <c r="A39" s="35"/>
      <c r="B39" s="195"/>
      <c r="C39" s="195"/>
      <c r="D39" s="195"/>
      <c r="E39" s="195"/>
      <c r="F39" s="195"/>
      <c r="G39" s="195"/>
      <c r="H39" t="s">
        <v>4</v>
      </c>
    </row>
    <row r="40" spans="1:8" ht="12.75">
      <c r="A40" s="35"/>
      <c r="B40" s="195"/>
      <c r="C40" s="195"/>
      <c r="D40" s="195"/>
      <c r="E40" s="195"/>
      <c r="F40" s="195"/>
      <c r="G40" s="195"/>
      <c r="H40" t="s">
        <v>4</v>
      </c>
    </row>
    <row r="41" spans="1:8" ht="3" customHeight="1">
      <c r="A41" s="35"/>
      <c r="B41" s="195"/>
      <c r="C41" s="195"/>
      <c r="D41" s="195"/>
      <c r="E41" s="195"/>
      <c r="F41" s="195"/>
      <c r="G41" s="195"/>
      <c r="H41" t="s">
        <v>4</v>
      </c>
    </row>
    <row r="42" spans="2:7" ht="12.75">
      <c r="B42" s="188"/>
      <c r="C42" s="188"/>
      <c r="D42" s="188"/>
      <c r="E42" s="188"/>
      <c r="F42" s="188"/>
      <c r="G42" s="188"/>
    </row>
    <row r="43" spans="2:7" ht="12.75">
      <c r="B43" s="188"/>
      <c r="C43" s="188"/>
      <c r="D43" s="188"/>
      <c r="E43" s="188"/>
      <c r="F43" s="188"/>
      <c r="G43" s="188"/>
    </row>
    <row r="44" spans="2:7" ht="12.75">
      <c r="B44" s="188"/>
      <c r="C44" s="188"/>
      <c r="D44" s="188"/>
      <c r="E44" s="188"/>
      <c r="F44" s="188"/>
      <c r="G44" s="188"/>
    </row>
    <row r="45" spans="2:7" ht="12.75">
      <c r="B45" s="188"/>
      <c r="C45" s="188"/>
      <c r="D45" s="188"/>
      <c r="E45" s="188"/>
      <c r="F45" s="188"/>
      <c r="G45" s="188"/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</sheetData>
  <sheetProtection password="C88C" sheet="1" objects="1" scenarios="1"/>
  <mergeCells count="14">
    <mergeCell ref="B50:G50"/>
    <mergeCell ref="B51:G51"/>
    <mergeCell ref="B44:G44"/>
    <mergeCell ref="B45:G45"/>
    <mergeCell ref="B46:G46"/>
    <mergeCell ref="B47:G47"/>
    <mergeCell ref="B48:G48"/>
    <mergeCell ref="B49:G49"/>
    <mergeCell ref="B43:G43"/>
    <mergeCell ref="C7:D7"/>
    <mergeCell ref="C8:D8"/>
    <mergeCell ref="E11:G11"/>
    <mergeCell ref="B33:G41"/>
    <mergeCell ref="B42:G4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4">
      <selection activeCell="H45" sqref="H4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6" t="s">
        <v>5</v>
      </c>
      <c r="B1" s="197"/>
      <c r="C1" s="36" t="str">
        <f>CONCATENATE(cislostavby," ",nazevstavby)</f>
        <v> Oprava vnitřního stávajícího vodovodu</v>
      </c>
      <c r="D1" s="37"/>
      <c r="E1" s="38"/>
      <c r="F1" s="37"/>
      <c r="G1" s="39"/>
      <c r="H1" s="40"/>
      <c r="I1" s="41"/>
    </row>
    <row r="2" spans="1:9" ht="13.5" thickBot="1">
      <c r="A2" s="198" t="s">
        <v>1</v>
      </c>
      <c r="B2" s="199"/>
      <c r="C2" s="42" t="str">
        <f>CONCATENATE(cisloobjektu," ",nazevobjektu)</f>
        <v> Tauferovy koleje, budova   C  </v>
      </c>
      <c r="D2" s="43"/>
      <c r="E2" s="44"/>
      <c r="F2" s="43"/>
      <c r="G2" s="200"/>
      <c r="H2" s="200"/>
      <c r="I2" s="201"/>
    </row>
    <row r="3" ht="13.5" thickTop="1">
      <c r="F3" s="7"/>
    </row>
    <row r="4" spans="1:9" ht="19.5" customHeight="1">
      <c r="A4" s="45" t="s">
        <v>42</v>
      </c>
      <c r="B4" s="1"/>
      <c r="C4" s="1"/>
      <c r="D4" s="1"/>
      <c r="E4" s="46"/>
      <c r="F4" s="1"/>
      <c r="G4" s="1"/>
      <c r="H4" s="1"/>
      <c r="I4" s="1"/>
    </row>
    <row r="5" ht="13.5" thickBot="1"/>
    <row r="6" spans="1:9" s="7" customFormat="1" ht="13.5" thickBot="1">
      <c r="A6" s="47"/>
      <c r="B6" s="48" t="s">
        <v>43</v>
      </c>
      <c r="C6" s="48"/>
      <c r="D6" s="49"/>
      <c r="E6" s="50" t="s">
        <v>44</v>
      </c>
      <c r="F6" s="51" t="s">
        <v>45</v>
      </c>
      <c r="G6" s="51" t="s">
        <v>46</v>
      </c>
      <c r="H6" s="51" t="s">
        <v>47</v>
      </c>
      <c r="I6" s="52" t="s">
        <v>27</v>
      </c>
    </row>
    <row r="7" spans="1:9" s="7" customFormat="1" ht="12.75">
      <c r="A7" s="131" t="str">
        <f>Položky!B7</f>
        <v>5</v>
      </c>
      <c r="B7" s="53" t="str">
        <f>Položky!C7</f>
        <v>Vedlejší náklady </v>
      </c>
      <c r="C7" s="54"/>
      <c r="D7" s="55"/>
      <c r="E7" s="132">
        <f>Položky!BA13</f>
        <v>0</v>
      </c>
      <c r="F7" s="133">
        <f>Položky!BB13</f>
        <v>0</v>
      </c>
      <c r="G7" s="133">
        <f>Položky!BC13</f>
        <v>0</v>
      </c>
      <c r="H7" s="133">
        <f>Položky!BD13</f>
        <v>0</v>
      </c>
      <c r="I7" s="134">
        <f>Položky!BE13</f>
        <v>0</v>
      </c>
    </row>
    <row r="8" spans="1:9" s="7" customFormat="1" ht="12.75">
      <c r="A8" s="131" t="str">
        <f>Položky!B14</f>
        <v>61</v>
      </c>
      <c r="B8" s="53" t="str">
        <f>Položky!C14</f>
        <v>Upravy povrchů vnitřní</v>
      </c>
      <c r="C8" s="54"/>
      <c r="D8" s="55"/>
      <c r="E8" s="132">
        <f>Položky!BA17</f>
        <v>0</v>
      </c>
      <c r="F8" s="133">
        <f>Položky!BB17</f>
        <v>0</v>
      </c>
      <c r="G8" s="133">
        <f>Položky!BC17</f>
        <v>0</v>
      </c>
      <c r="H8" s="133">
        <f>Položky!BD17</f>
        <v>0</v>
      </c>
      <c r="I8" s="134">
        <f>Položky!BE17</f>
        <v>0</v>
      </c>
    </row>
    <row r="9" spans="1:9" s="7" customFormat="1" ht="12.75">
      <c r="A9" s="131" t="str">
        <f>Položky!B18</f>
        <v>63</v>
      </c>
      <c r="B9" s="53" t="str">
        <f>Položky!C18</f>
        <v>Podlahy a podlahové konstrukce</v>
      </c>
      <c r="C9" s="54"/>
      <c r="D9" s="55"/>
      <c r="E9" s="132">
        <f>Položky!BA20</f>
        <v>0</v>
      </c>
      <c r="F9" s="133">
        <f>Položky!BB20</f>
        <v>0</v>
      </c>
      <c r="G9" s="133">
        <f>Položky!BC20</f>
        <v>0</v>
      </c>
      <c r="H9" s="133">
        <f>Položky!BD20</f>
        <v>0</v>
      </c>
      <c r="I9" s="134">
        <f>Položky!BE20</f>
        <v>0</v>
      </c>
    </row>
    <row r="10" spans="1:9" s="7" customFormat="1" ht="12.75">
      <c r="A10" s="131" t="str">
        <f>Položky!B21</f>
        <v>95</v>
      </c>
      <c r="B10" s="53" t="str">
        <f>Položky!C21</f>
        <v>Dokončovací kce na pozem.stav.</v>
      </c>
      <c r="C10" s="54"/>
      <c r="D10" s="55"/>
      <c r="E10" s="132">
        <f>Položky!BA23</f>
        <v>0</v>
      </c>
      <c r="F10" s="133">
        <f>Položky!BB23</f>
        <v>0</v>
      </c>
      <c r="G10" s="133">
        <f>Položky!BC23</f>
        <v>0</v>
      </c>
      <c r="H10" s="133">
        <f>Položky!BD23</f>
        <v>0</v>
      </c>
      <c r="I10" s="134">
        <f>Položky!BE23</f>
        <v>0</v>
      </c>
    </row>
    <row r="11" spans="1:9" s="7" customFormat="1" ht="12.75">
      <c r="A11" s="131" t="str">
        <f>Položky!B24</f>
        <v>96</v>
      </c>
      <c r="B11" s="53" t="str">
        <f>Položky!C24</f>
        <v>Bourání konstrukcí</v>
      </c>
      <c r="C11" s="54"/>
      <c r="D11" s="55"/>
      <c r="E11" s="132">
        <f>Položky!BA29</f>
        <v>0</v>
      </c>
      <c r="F11" s="133">
        <f>Položky!BB29</f>
        <v>0</v>
      </c>
      <c r="G11" s="133">
        <f>Položky!BC29</f>
        <v>0</v>
      </c>
      <c r="H11" s="133">
        <f>Položky!BD29</f>
        <v>0</v>
      </c>
      <c r="I11" s="134">
        <f>Položky!BE29</f>
        <v>0</v>
      </c>
    </row>
    <row r="12" spans="1:9" s="7" customFormat="1" ht="12.75">
      <c r="A12" s="131" t="str">
        <f>Položky!B30</f>
        <v>97</v>
      </c>
      <c r="B12" s="53" t="str">
        <f>Položky!C30</f>
        <v>Prorážení otvorů</v>
      </c>
      <c r="C12" s="54"/>
      <c r="D12" s="55"/>
      <c r="E12" s="132">
        <f>Položky!BA47</f>
        <v>0</v>
      </c>
      <c r="F12" s="133">
        <f>Položky!BB47</f>
        <v>0</v>
      </c>
      <c r="G12" s="133">
        <f>Položky!BC47</f>
        <v>0</v>
      </c>
      <c r="H12" s="133">
        <f>Položky!BD47</f>
        <v>0</v>
      </c>
      <c r="I12" s="134">
        <f>Položky!BE47</f>
        <v>0</v>
      </c>
    </row>
    <row r="13" spans="1:9" s="7" customFormat="1" ht="12.75">
      <c r="A13" s="131" t="str">
        <f>Položky!B48</f>
        <v>99</v>
      </c>
      <c r="B13" s="53" t="str">
        <f>Položky!C48</f>
        <v>Staveništní přesun hmot</v>
      </c>
      <c r="C13" s="54"/>
      <c r="D13" s="55"/>
      <c r="E13" s="132">
        <f>Položky!BA50</f>
        <v>0</v>
      </c>
      <c r="F13" s="133">
        <f>Položky!BB50</f>
        <v>0</v>
      </c>
      <c r="G13" s="133">
        <f>Položky!BC50</f>
        <v>0</v>
      </c>
      <c r="H13" s="133">
        <f>Položky!BD50</f>
        <v>0</v>
      </c>
      <c r="I13" s="134">
        <f>Položky!BE50</f>
        <v>0</v>
      </c>
    </row>
    <row r="14" spans="1:9" s="7" customFormat="1" ht="12.75">
      <c r="A14" s="131" t="str">
        <f>Položky!B51</f>
        <v>711</v>
      </c>
      <c r="B14" s="53" t="str">
        <f>Položky!C51</f>
        <v>Izolace proti vodě</v>
      </c>
      <c r="C14" s="54"/>
      <c r="D14" s="55"/>
      <c r="E14" s="132">
        <f>Položky!BA53</f>
        <v>0</v>
      </c>
      <c r="F14" s="133">
        <f>Položky!BB53</f>
        <v>0</v>
      </c>
      <c r="G14" s="133">
        <f>Položky!BC53</f>
        <v>0</v>
      </c>
      <c r="H14" s="133">
        <f>Položky!BD53</f>
        <v>0</v>
      </c>
      <c r="I14" s="134">
        <f>Položky!BE53</f>
        <v>0</v>
      </c>
    </row>
    <row r="15" spans="1:9" s="7" customFormat="1" ht="12.75">
      <c r="A15" s="131" t="str">
        <f>Položky!B54</f>
        <v>722</v>
      </c>
      <c r="B15" s="53" t="str">
        <f>Položky!C54</f>
        <v>Vnitřní vodovod</v>
      </c>
      <c r="C15" s="54"/>
      <c r="D15" s="55"/>
      <c r="E15" s="132">
        <f>Položky!BA73</f>
        <v>0</v>
      </c>
      <c r="F15" s="133">
        <f>Položky!BB73</f>
        <v>0</v>
      </c>
      <c r="G15" s="133">
        <f>Položky!BC73</f>
        <v>0</v>
      </c>
      <c r="H15" s="133">
        <f>Položky!BD73</f>
        <v>0</v>
      </c>
      <c r="I15" s="134">
        <f>Položky!BE73</f>
        <v>0</v>
      </c>
    </row>
    <row r="16" spans="1:9" s="7" customFormat="1" ht="12.75">
      <c r="A16" s="131" t="str">
        <f>Položky!B74</f>
        <v>725</v>
      </c>
      <c r="B16" s="53" t="str">
        <f>Položky!C74</f>
        <v>Zařizovací předměty</v>
      </c>
      <c r="C16" s="54"/>
      <c r="D16" s="55"/>
      <c r="E16" s="132">
        <f>Položky!BA88</f>
        <v>0</v>
      </c>
      <c r="F16" s="133">
        <f>Položky!BB88</f>
        <v>0</v>
      </c>
      <c r="G16" s="133">
        <f>Položky!BC88</f>
        <v>0</v>
      </c>
      <c r="H16" s="133">
        <f>Položky!BD88</f>
        <v>0</v>
      </c>
      <c r="I16" s="134">
        <f>Položky!BE88</f>
        <v>0</v>
      </c>
    </row>
    <row r="17" spans="1:9" s="7" customFormat="1" ht="12.75">
      <c r="A17" s="131" t="str">
        <f>Položky!B89</f>
        <v>734</v>
      </c>
      <c r="B17" s="53" t="str">
        <f>Položky!C89</f>
        <v>Armatury</v>
      </c>
      <c r="C17" s="54"/>
      <c r="D17" s="55"/>
      <c r="E17" s="132">
        <f>Položky!BA98</f>
        <v>0</v>
      </c>
      <c r="F17" s="133">
        <f>Položky!BB98</f>
        <v>0</v>
      </c>
      <c r="G17" s="133">
        <f>Položky!BC98</f>
        <v>0</v>
      </c>
      <c r="H17" s="133">
        <f>Položky!BD98</f>
        <v>0</v>
      </c>
      <c r="I17" s="134">
        <f>Položky!BE98</f>
        <v>0</v>
      </c>
    </row>
    <row r="18" spans="1:9" s="7" customFormat="1" ht="12.75">
      <c r="A18" s="131" t="str">
        <f>Položky!B99</f>
        <v>771</v>
      </c>
      <c r="B18" s="53" t="str">
        <f>Položky!C99</f>
        <v>Podlahy z dlaždic a obklady</v>
      </c>
      <c r="C18" s="54"/>
      <c r="D18" s="55"/>
      <c r="E18" s="132">
        <f>Položky!BA101</f>
        <v>0</v>
      </c>
      <c r="F18" s="133">
        <f>Položky!BB101</f>
        <v>0</v>
      </c>
      <c r="G18" s="133">
        <f>Položky!BC101</f>
        <v>0</v>
      </c>
      <c r="H18" s="133">
        <f>Položky!BD101</f>
        <v>0</v>
      </c>
      <c r="I18" s="134">
        <f>Položky!BE101</f>
        <v>0</v>
      </c>
    </row>
    <row r="19" spans="1:9" s="7" customFormat="1" ht="13.5" thickBot="1">
      <c r="A19" s="131" t="str">
        <f>Položky!B102</f>
        <v>781</v>
      </c>
      <c r="B19" s="53" t="str">
        <f>Položky!C102</f>
        <v>Obklady keramické</v>
      </c>
      <c r="C19" s="54"/>
      <c r="D19" s="55"/>
      <c r="E19" s="132">
        <f>Položky!BA105</f>
        <v>0</v>
      </c>
      <c r="F19" s="133">
        <f>Položky!BB105</f>
        <v>0</v>
      </c>
      <c r="G19" s="133">
        <f>Položky!BC105</f>
        <v>0</v>
      </c>
      <c r="H19" s="133">
        <f>Položky!BD105</f>
        <v>0</v>
      </c>
      <c r="I19" s="134">
        <f>Položky!BE105</f>
        <v>0</v>
      </c>
    </row>
    <row r="20" spans="1:9" s="61" customFormat="1" ht="13.5" thickBot="1">
      <c r="A20" s="56"/>
      <c r="B20" s="48" t="s">
        <v>48</v>
      </c>
      <c r="C20" s="48"/>
      <c r="D20" s="57"/>
      <c r="E20" s="58">
        <f>SUM(E7:E19)</f>
        <v>0</v>
      </c>
      <c r="F20" s="59">
        <f>SUM(F7:F19)</f>
        <v>0</v>
      </c>
      <c r="G20" s="59">
        <f>SUM(G7:G19)</f>
        <v>0</v>
      </c>
      <c r="H20" s="59">
        <f>SUM(H7:H19)</f>
        <v>0</v>
      </c>
      <c r="I20" s="60">
        <f>SUM(I7:I19)</f>
        <v>0</v>
      </c>
    </row>
    <row r="21" spans="1:9" ht="12.75">
      <c r="A21" s="54"/>
      <c r="B21" s="54"/>
      <c r="C21" s="54"/>
      <c r="D21" s="54"/>
      <c r="E21" s="54"/>
      <c r="F21" s="54"/>
      <c r="G21" s="54"/>
      <c r="H21" s="54"/>
      <c r="I21" s="54"/>
    </row>
    <row r="22" spans="1:57" ht="19.5" customHeight="1">
      <c r="A22" s="62" t="s">
        <v>49</v>
      </c>
      <c r="B22" s="62"/>
      <c r="C22" s="62"/>
      <c r="D22" s="62"/>
      <c r="E22" s="62"/>
      <c r="F22" s="62"/>
      <c r="G22" s="63"/>
      <c r="H22" s="62"/>
      <c r="I22" s="62"/>
      <c r="BA22" s="18"/>
      <c r="BB22" s="18"/>
      <c r="BC22" s="18"/>
      <c r="BD22" s="18"/>
      <c r="BE22" s="18"/>
    </row>
    <row r="23" spans="1:9" ht="13.5" thickBot="1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2.75">
      <c r="A24" s="65" t="s">
        <v>50</v>
      </c>
      <c r="B24" s="66"/>
      <c r="C24" s="66"/>
      <c r="D24" s="67"/>
      <c r="E24" s="68" t="s">
        <v>51</v>
      </c>
      <c r="F24" s="69" t="s">
        <v>52</v>
      </c>
      <c r="G24" s="70" t="s">
        <v>53</v>
      </c>
      <c r="H24" s="71"/>
      <c r="I24" s="72" t="s">
        <v>51</v>
      </c>
    </row>
    <row r="25" spans="1:53" ht="12.75">
      <c r="A25" s="73"/>
      <c r="B25" s="74"/>
      <c r="C25" s="74"/>
      <c r="D25" s="75"/>
      <c r="E25" s="181"/>
      <c r="F25" s="182"/>
      <c r="G25" s="183">
        <f>CHOOSE(BA25+1,HSV+PSV,HSV+PSV+Mont,HSV+PSV+Dodavka+Mont,HSV,PSV,Mont,Dodavka,Mont+Dodavka,0)</f>
        <v>0</v>
      </c>
      <c r="H25" s="184"/>
      <c r="I25" s="185">
        <f>E25+F25*G25/100</f>
        <v>0</v>
      </c>
      <c r="BA25">
        <v>8</v>
      </c>
    </row>
    <row r="26" spans="1:9" ht="13.5" thickBot="1">
      <c r="A26" s="76"/>
      <c r="B26" s="77" t="s">
        <v>54</v>
      </c>
      <c r="C26" s="78"/>
      <c r="D26" s="79"/>
      <c r="E26" s="186"/>
      <c r="F26" s="187"/>
      <c r="G26" s="187"/>
      <c r="H26" s="202">
        <f>SUM(H25:H25)</f>
        <v>0</v>
      </c>
      <c r="I26" s="203"/>
    </row>
    <row r="27" spans="1:9" ht="12.75">
      <c r="A27" s="64"/>
      <c r="B27" s="64"/>
      <c r="C27" s="64"/>
      <c r="D27" s="64"/>
      <c r="E27" s="64"/>
      <c r="F27" s="64"/>
      <c r="G27" s="64"/>
      <c r="H27" s="64"/>
      <c r="I27" s="64"/>
    </row>
    <row r="28" spans="2:9" ht="12.75">
      <c r="B28" s="61"/>
      <c r="F28" s="80"/>
      <c r="G28" s="81"/>
      <c r="H28" s="81"/>
      <c r="I28" s="82"/>
    </row>
    <row r="29" spans="6:9" ht="12.75">
      <c r="F29" s="80"/>
      <c r="G29" s="81"/>
      <c r="H29" s="81"/>
      <c r="I29" s="82"/>
    </row>
    <row r="30" spans="6:9" ht="12.75">
      <c r="F30" s="80"/>
      <c r="G30" s="81"/>
      <c r="H30" s="81"/>
      <c r="I30" s="82"/>
    </row>
    <row r="31" spans="6:9" ht="12.75">
      <c r="F31" s="80"/>
      <c r="G31" s="81"/>
      <c r="H31" s="81"/>
      <c r="I31" s="82"/>
    </row>
    <row r="32" spans="6:9" ht="12.75">
      <c r="F32" s="80"/>
      <c r="G32" s="81"/>
      <c r="H32" s="81"/>
      <c r="I32" s="82"/>
    </row>
    <row r="33" spans="6:9" ht="12.75">
      <c r="F33" s="80"/>
      <c r="G33" s="81"/>
      <c r="H33" s="81"/>
      <c r="I33" s="82"/>
    </row>
    <row r="34" spans="6:9" ht="12.75">
      <c r="F34" s="80"/>
      <c r="G34" s="81"/>
      <c r="H34" s="81"/>
      <c r="I34" s="82"/>
    </row>
    <row r="35" spans="6:9" ht="12.75">
      <c r="F35" s="80"/>
      <c r="G35" s="81"/>
      <c r="H35" s="81"/>
      <c r="I35" s="82"/>
    </row>
    <row r="36" spans="6:9" ht="12.75">
      <c r="F36" s="80"/>
      <c r="G36" s="81"/>
      <c r="H36" s="81"/>
      <c r="I36" s="82"/>
    </row>
    <row r="37" spans="6:9" ht="12.75">
      <c r="F37" s="80"/>
      <c r="G37" s="81"/>
      <c r="H37" s="81"/>
      <c r="I37" s="82"/>
    </row>
    <row r="38" spans="6:9" ht="12.75">
      <c r="F38" s="80"/>
      <c r="G38" s="81"/>
      <c r="H38" s="81"/>
      <c r="I38" s="82"/>
    </row>
    <row r="39" spans="6:9" ht="12.75">
      <c r="F39" s="80"/>
      <c r="G39" s="81"/>
      <c r="H39" s="81"/>
      <c r="I39" s="82"/>
    </row>
    <row r="40" spans="6:9" ht="12.75">
      <c r="F40" s="80"/>
      <c r="G40" s="81"/>
      <c r="H40" s="81"/>
      <c r="I40" s="82"/>
    </row>
    <row r="41" spans="6:9" ht="12.75">
      <c r="F41" s="80"/>
      <c r="G41" s="81"/>
      <c r="H41" s="81"/>
      <c r="I41" s="82"/>
    </row>
    <row r="42" spans="6:9" ht="12.75">
      <c r="F42" s="80"/>
      <c r="G42" s="81"/>
      <c r="H42" s="81"/>
      <c r="I42" s="82"/>
    </row>
    <row r="43" spans="6:9" ht="12.75">
      <c r="F43" s="80"/>
      <c r="G43" s="81"/>
      <c r="H43" s="81"/>
      <c r="I43" s="82"/>
    </row>
    <row r="44" spans="6:9" ht="12.75">
      <c r="F44" s="80"/>
      <c r="G44" s="81"/>
      <c r="H44" s="81"/>
      <c r="I44" s="82"/>
    </row>
    <row r="45" spans="6:9" ht="12.75">
      <c r="F45" s="80"/>
      <c r="G45" s="81"/>
      <c r="H45" s="81"/>
      <c r="I45" s="82"/>
    </row>
    <row r="46" spans="6:9" ht="12.75">
      <c r="F46" s="80"/>
      <c r="G46" s="81"/>
      <c r="H46" s="81"/>
      <c r="I46" s="82"/>
    </row>
    <row r="47" spans="6:9" ht="12.75">
      <c r="F47" s="80"/>
      <c r="G47" s="81"/>
      <c r="H47" s="81"/>
      <c r="I47" s="82"/>
    </row>
    <row r="48" spans="6:9" ht="12.75">
      <c r="F48" s="80"/>
      <c r="G48" s="81"/>
      <c r="H48" s="81"/>
      <c r="I48" s="82"/>
    </row>
    <row r="49" spans="6:9" ht="12.75">
      <c r="F49" s="80"/>
      <c r="G49" s="81"/>
      <c r="H49" s="81"/>
      <c r="I49" s="82"/>
    </row>
    <row r="50" spans="6:9" ht="12.75">
      <c r="F50" s="80"/>
      <c r="G50" s="81"/>
      <c r="H50" s="81"/>
      <c r="I50" s="82"/>
    </row>
    <row r="51" spans="6:9" ht="12.75">
      <c r="F51" s="80"/>
      <c r="G51" s="81"/>
      <c r="H51" s="81"/>
      <c r="I51" s="82"/>
    </row>
    <row r="52" spans="6:9" ht="12.75">
      <c r="F52" s="80"/>
      <c r="G52" s="81"/>
      <c r="H52" s="81"/>
      <c r="I52" s="82"/>
    </row>
    <row r="53" spans="6:9" ht="12.75">
      <c r="F53" s="80"/>
      <c r="G53" s="81"/>
      <c r="H53" s="81"/>
      <c r="I53" s="82"/>
    </row>
    <row r="54" spans="6:9" ht="12.75">
      <c r="F54" s="80"/>
      <c r="G54" s="81"/>
      <c r="H54" s="81"/>
      <c r="I54" s="82"/>
    </row>
    <row r="55" spans="6:9" ht="12.75">
      <c r="F55" s="80"/>
      <c r="G55" s="81"/>
      <c r="H55" s="81"/>
      <c r="I55" s="82"/>
    </row>
    <row r="56" spans="6:9" ht="12.75">
      <c r="F56" s="80"/>
      <c r="G56" s="81"/>
      <c r="H56" s="81"/>
      <c r="I56" s="82"/>
    </row>
    <row r="57" spans="6:9" ht="12.75">
      <c r="F57" s="80"/>
      <c r="G57" s="81"/>
      <c r="H57" s="81"/>
      <c r="I57" s="82"/>
    </row>
    <row r="58" spans="6:9" ht="12.75">
      <c r="F58" s="80"/>
      <c r="G58" s="81"/>
      <c r="H58" s="81"/>
      <c r="I58" s="82"/>
    </row>
    <row r="59" spans="6:9" ht="12.75">
      <c r="F59" s="80"/>
      <c r="G59" s="81"/>
      <c r="H59" s="81"/>
      <c r="I59" s="82"/>
    </row>
    <row r="60" spans="6:9" ht="12.75">
      <c r="F60" s="80"/>
      <c r="G60" s="81"/>
      <c r="H60" s="81"/>
      <c r="I60" s="82"/>
    </row>
    <row r="61" spans="6:9" ht="12.75">
      <c r="F61" s="80"/>
      <c r="G61" s="81"/>
      <c r="H61" s="81"/>
      <c r="I61" s="82"/>
    </row>
    <row r="62" spans="6:9" ht="12.75">
      <c r="F62" s="80"/>
      <c r="G62" s="81"/>
      <c r="H62" s="81"/>
      <c r="I62" s="82"/>
    </row>
    <row r="63" spans="6:9" ht="12.75">
      <c r="F63" s="80"/>
      <c r="G63" s="81"/>
      <c r="H63" s="81"/>
      <c r="I63" s="82"/>
    </row>
    <row r="64" spans="6:9" ht="12.75">
      <c r="F64" s="80"/>
      <c r="G64" s="81"/>
      <c r="H64" s="81"/>
      <c r="I64" s="82"/>
    </row>
    <row r="65" spans="6:9" ht="12.75">
      <c r="F65" s="80"/>
      <c r="G65" s="81"/>
      <c r="H65" s="81"/>
      <c r="I65" s="82"/>
    </row>
    <row r="66" spans="6:9" ht="12.75">
      <c r="F66" s="80"/>
      <c r="G66" s="81"/>
      <c r="H66" s="81"/>
      <c r="I66" s="82"/>
    </row>
    <row r="67" spans="6:9" ht="12.75">
      <c r="F67" s="80"/>
      <c r="G67" s="81"/>
      <c r="H67" s="81"/>
      <c r="I67" s="82"/>
    </row>
    <row r="68" spans="6:9" ht="12.75">
      <c r="F68" s="80"/>
      <c r="G68" s="81"/>
      <c r="H68" s="81"/>
      <c r="I68" s="82"/>
    </row>
    <row r="69" spans="6:9" ht="12.75">
      <c r="F69" s="80"/>
      <c r="G69" s="81"/>
      <c r="H69" s="81"/>
      <c r="I69" s="82"/>
    </row>
    <row r="70" spans="6:9" ht="12.75">
      <c r="F70" s="80"/>
      <c r="G70" s="81"/>
      <c r="H70" s="81"/>
      <c r="I70" s="82"/>
    </row>
    <row r="71" spans="6:9" ht="12.75">
      <c r="F71" s="80"/>
      <c r="G71" s="81"/>
      <c r="H71" s="81"/>
      <c r="I71" s="82"/>
    </row>
    <row r="72" spans="6:9" ht="12.75">
      <c r="F72" s="80"/>
      <c r="G72" s="81"/>
      <c r="H72" s="81"/>
      <c r="I72" s="82"/>
    </row>
    <row r="73" spans="6:9" ht="12.75">
      <c r="F73" s="80"/>
      <c r="G73" s="81"/>
      <c r="H73" s="81"/>
      <c r="I73" s="82"/>
    </row>
    <row r="74" spans="6:9" ht="12.75">
      <c r="F74" s="80"/>
      <c r="G74" s="81"/>
      <c r="H74" s="81"/>
      <c r="I74" s="82"/>
    </row>
    <row r="75" spans="6:9" ht="12.75">
      <c r="F75" s="80"/>
      <c r="G75" s="81"/>
      <c r="H75" s="81"/>
      <c r="I75" s="82"/>
    </row>
    <row r="76" spans="6:9" ht="12.75">
      <c r="F76" s="80"/>
      <c r="G76" s="81"/>
      <c r="H76" s="81"/>
      <c r="I76" s="82"/>
    </row>
    <row r="77" spans="6:9" ht="12.75">
      <c r="F77" s="80"/>
      <c r="G77" s="81"/>
      <c r="H77" s="81"/>
      <c r="I77" s="82"/>
    </row>
  </sheetData>
  <sheetProtection password="C88C" sheet="1" objects="1" scenarios="1"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8"/>
  <sheetViews>
    <sheetView showGridLines="0" showZero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3.875" style="83" customWidth="1"/>
    <col min="2" max="2" width="12.00390625" style="83" customWidth="1"/>
    <col min="3" max="3" width="40.375" style="83" customWidth="1"/>
    <col min="4" max="4" width="5.625" style="83" customWidth="1"/>
    <col min="5" max="5" width="8.625" style="125" customWidth="1"/>
    <col min="6" max="6" width="9.875" style="83" customWidth="1"/>
    <col min="7" max="7" width="13.875" style="83" customWidth="1"/>
    <col min="8" max="16384" width="9.125" style="83" customWidth="1"/>
  </cols>
  <sheetData>
    <row r="1" spans="1:7" ht="15.75">
      <c r="A1" s="204" t="s">
        <v>55</v>
      </c>
      <c r="B1" s="204"/>
      <c r="C1" s="204"/>
      <c r="D1" s="204"/>
      <c r="E1" s="204"/>
      <c r="F1" s="204"/>
      <c r="G1" s="204"/>
    </row>
    <row r="2" spans="1:7" ht="13.5" thickBot="1">
      <c r="A2" s="84"/>
      <c r="B2" s="85"/>
      <c r="C2" s="86"/>
      <c r="D2" s="86"/>
      <c r="E2" s="87"/>
      <c r="F2" s="86"/>
      <c r="G2" s="86"/>
    </row>
    <row r="3" spans="1:7" ht="13.5" thickTop="1">
      <c r="A3" s="205" t="s">
        <v>5</v>
      </c>
      <c r="B3" s="206"/>
      <c r="C3" s="88" t="str">
        <f>CONCATENATE(cislostavby," ",nazevstavby)</f>
        <v> Oprava vnitřního stávajícího vodovodu</v>
      </c>
      <c r="D3" s="89"/>
      <c r="E3" s="90"/>
      <c r="F3" s="91">
        <f>Rekapitulace!H1</f>
        <v>0</v>
      </c>
      <c r="G3" s="92"/>
    </row>
    <row r="4" spans="1:7" ht="13.5" thickBot="1">
      <c r="A4" s="207" t="s">
        <v>1</v>
      </c>
      <c r="B4" s="208"/>
      <c r="C4" s="93" t="str">
        <f>CONCATENATE(cisloobjektu," ",nazevobjektu)</f>
        <v> Tauferovy koleje, budova   C  </v>
      </c>
      <c r="D4" s="94"/>
      <c r="E4" s="209"/>
      <c r="F4" s="209"/>
      <c r="G4" s="210"/>
    </row>
    <row r="5" spans="1:7" ht="13.5" thickTop="1">
      <c r="A5" s="95"/>
      <c r="B5" s="96"/>
      <c r="C5" s="96"/>
      <c r="D5" s="84"/>
      <c r="E5" s="97"/>
      <c r="F5" s="84"/>
      <c r="G5" s="98"/>
    </row>
    <row r="6" spans="1:7" ht="12.75">
      <c r="A6" s="99" t="s">
        <v>56</v>
      </c>
      <c r="B6" s="100" t="s">
        <v>57</v>
      </c>
      <c r="C6" s="100" t="s">
        <v>58</v>
      </c>
      <c r="D6" s="100" t="s">
        <v>59</v>
      </c>
      <c r="E6" s="101" t="s">
        <v>60</v>
      </c>
      <c r="F6" s="100" t="s">
        <v>61</v>
      </c>
      <c r="G6" s="102" t="s">
        <v>62</v>
      </c>
    </row>
    <row r="7" spans="1:15" ht="12.75">
      <c r="A7" s="103" t="s">
        <v>63</v>
      </c>
      <c r="B7" s="104" t="s">
        <v>65</v>
      </c>
      <c r="C7" s="105" t="s">
        <v>66</v>
      </c>
      <c r="D7" s="106"/>
      <c r="E7" s="107"/>
      <c r="F7" s="135"/>
      <c r="G7" s="108"/>
      <c r="H7" s="109"/>
      <c r="I7" s="109"/>
      <c r="O7" s="110">
        <v>1</v>
      </c>
    </row>
    <row r="8" spans="1:104" ht="12.75">
      <c r="A8" s="111">
        <v>1</v>
      </c>
      <c r="B8" s="112" t="s">
        <v>67</v>
      </c>
      <c r="C8" s="113" t="s">
        <v>68</v>
      </c>
      <c r="D8" s="114" t="s">
        <v>69</v>
      </c>
      <c r="E8" s="115">
        <v>1</v>
      </c>
      <c r="F8" s="136">
        <v>0</v>
      </c>
      <c r="G8" s="116">
        <f>E8*F8</f>
        <v>0</v>
      </c>
      <c r="O8" s="110">
        <v>2</v>
      </c>
      <c r="AA8" s="83">
        <v>12</v>
      </c>
      <c r="AB8" s="83">
        <v>0</v>
      </c>
      <c r="AC8" s="83">
        <v>1</v>
      </c>
      <c r="AZ8" s="83">
        <v>1</v>
      </c>
      <c r="BA8" s="83">
        <f>IF(AZ8=1,G8,0)</f>
        <v>0</v>
      </c>
      <c r="BB8" s="83">
        <f>IF(AZ8=2,G8,0)</f>
        <v>0</v>
      </c>
      <c r="BC8" s="83">
        <f>IF(AZ8=3,G8,0)</f>
        <v>0</v>
      </c>
      <c r="BD8" s="83">
        <f>IF(AZ8=4,G8,0)</f>
        <v>0</v>
      </c>
      <c r="BE8" s="83">
        <f>IF(AZ8=5,G8,0)</f>
        <v>0</v>
      </c>
      <c r="CZ8" s="83">
        <v>0</v>
      </c>
    </row>
    <row r="9" spans="1:104" ht="12.75">
      <c r="A9" s="111">
        <v>2</v>
      </c>
      <c r="B9" s="112" t="s">
        <v>70</v>
      </c>
      <c r="C9" s="113" t="s">
        <v>71</v>
      </c>
      <c r="D9" s="114" t="s">
        <v>69</v>
      </c>
      <c r="E9" s="115">
        <v>1</v>
      </c>
      <c r="F9" s="136">
        <v>0</v>
      </c>
      <c r="G9" s="116">
        <f>E9*F9</f>
        <v>0</v>
      </c>
      <c r="O9" s="110">
        <v>2</v>
      </c>
      <c r="AA9" s="83">
        <v>12</v>
      </c>
      <c r="AB9" s="83">
        <v>0</v>
      </c>
      <c r="AC9" s="83">
        <v>2</v>
      </c>
      <c r="AZ9" s="83">
        <v>1</v>
      </c>
      <c r="BA9" s="83">
        <f>IF(AZ9=1,G9,0)</f>
        <v>0</v>
      </c>
      <c r="BB9" s="83">
        <f>IF(AZ9=2,G9,0)</f>
        <v>0</v>
      </c>
      <c r="BC9" s="83">
        <f>IF(AZ9=3,G9,0)</f>
        <v>0</v>
      </c>
      <c r="BD9" s="83">
        <f>IF(AZ9=4,G9,0)</f>
        <v>0</v>
      </c>
      <c r="BE9" s="83">
        <f>IF(AZ9=5,G9,0)</f>
        <v>0</v>
      </c>
      <c r="CZ9" s="83">
        <v>0</v>
      </c>
    </row>
    <row r="10" spans="1:104" ht="12.75">
      <c r="A10" s="111">
        <v>3</v>
      </c>
      <c r="B10" s="112" t="s">
        <v>72</v>
      </c>
      <c r="C10" s="113" t="s">
        <v>73</v>
      </c>
      <c r="D10" s="114" t="s">
        <v>69</v>
      </c>
      <c r="E10" s="115">
        <v>1</v>
      </c>
      <c r="F10" s="136">
        <v>0</v>
      </c>
      <c r="G10" s="116">
        <f>E10*F10</f>
        <v>0</v>
      </c>
      <c r="O10" s="110">
        <v>2</v>
      </c>
      <c r="AA10" s="83">
        <v>12</v>
      </c>
      <c r="AB10" s="83">
        <v>0</v>
      </c>
      <c r="AC10" s="83">
        <v>3</v>
      </c>
      <c r="AZ10" s="83">
        <v>1</v>
      </c>
      <c r="BA10" s="83">
        <f>IF(AZ10=1,G10,0)</f>
        <v>0</v>
      </c>
      <c r="BB10" s="83">
        <f>IF(AZ10=2,G10,0)</f>
        <v>0</v>
      </c>
      <c r="BC10" s="83">
        <f>IF(AZ10=3,G10,0)</f>
        <v>0</v>
      </c>
      <c r="BD10" s="83">
        <f>IF(AZ10=4,G10,0)</f>
        <v>0</v>
      </c>
      <c r="BE10" s="83">
        <f>IF(AZ10=5,G10,0)</f>
        <v>0</v>
      </c>
      <c r="CZ10" s="83">
        <v>0</v>
      </c>
    </row>
    <row r="11" spans="1:104" ht="12.75">
      <c r="A11" s="111">
        <v>4</v>
      </c>
      <c r="B11" s="112" t="s">
        <v>74</v>
      </c>
      <c r="C11" s="113" t="s">
        <v>75</v>
      </c>
      <c r="D11" s="114" t="s">
        <v>69</v>
      </c>
      <c r="E11" s="115">
        <v>1</v>
      </c>
      <c r="F11" s="136">
        <v>0</v>
      </c>
      <c r="G11" s="116">
        <f>E11*F11</f>
        <v>0</v>
      </c>
      <c r="O11" s="110">
        <v>2</v>
      </c>
      <c r="AA11" s="83">
        <v>12</v>
      </c>
      <c r="AB11" s="83">
        <v>0</v>
      </c>
      <c r="AC11" s="83">
        <v>4</v>
      </c>
      <c r="AZ11" s="83">
        <v>1</v>
      </c>
      <c r="BA11" s="83">
        <f>IF(AZ11=1,G11,0)</f>
        <v>0</v>
      </c>
      <c r="BB11" s="83">
        <f>IF(AZ11=2,G11,0)</f>
        <v>0</v>
      </c>
      <c r="BC11" s="83">
        <f>IF(AZ11=3,G11,0)</f>
        <v>0</v>
      </c>
      <c r="BD11" s="83">
        <f>IF(AZ11=4,G11,0)</f>
        <v>0</v>
      </c>
      <c r="BE11" s="83">
        <f>IF(AZ11=5,G11,0)</f>
        <v>0</v>
      </c>
      <c r="CZ11" s="83">
        <v>0</v>
      </c>
    </row>
    <row r="12" spans="1:104" ht="12.75">
      <c r="A12" s="111">
        <v>5</v>
      </c>
      <c r="B12" s="112" t="s">
        <v>76</v>
      </c>
      <c r="C12" s="113" t="s">
        <v>77</v>
      </c>
      <c r="D12" s="114" t="s">
        <v>78</v>
      </c>
      <c r="E12" s="115">
        <v>40</v>
      </c>
      <c r="F12" s="136">
        <v>0</v>
      </c>
      <c r="G12" s="116">
        <f>E12*F12</f>
        <v>0</v>
      </c>
      <c r="O12" s="110">
        <v>2</v>
      </c>
      <c r="AA12" s="83">
        <v>12</v>
      </c>
      <c r="AB12" s="83">
        <v>0</v>
      </c>
      <c r="AC12" s="83">
        <v>5</v>
      </c>
      <c r="AZ12" s="83">
        <v>1</v>
      </c>
      <c r="BA12" s="83">
        <f>IF(AZ12=1,G12,0)</f>
        <v>0</v>
      </c>
      <c r="BB12" s="83">
        <f>IF(AZ12=2,G12,0)</f>
        <v>0</v>
      </c>
      <c r="BC12" s="83">
        <f>IF(AZ12=3,G12,0)</f>
        <v>0</v>
      </c>
      <c r="BD12" s="83">
        <f>IF(AZ12=4,G12,0)</f>
        <v>0</v>
      </c>
      <c r="BE12" s="83">
        <f>IF(AZ12=5,G12,0)</f>
        <v>0</v>
      </c>
      <c r="CZ12" s="83">
        <v>0</v>
      </c>
    </row>
    <row r="13" spans="1:57" ht="12.75">
      <c r="A13" s="117"/>
      <c r="B13" s="118" t="s">
        <v>64</v>
      </c>
      <c r="C13" s="119" t="str">
        <f>CONCATENATE(B7," ",C7)</f>
        <v>5 Vedlejší náklady </v>
      </c>
      <c r="D13" s="117"/>
      <c r="E13" s="120"/>
      <c r="F13" s="137"/>
      <c r="G13" s="121">
        <f>SUM(G7:G12)</f>
        <v>0</v>
      </c>
      <c r="O13" s="110">
        <v>4</v>
      </c>
      <c r="BA13" s="122">
        <f>SUM(BA7:BA12)</f>
        <v>0</v>
      </c>
      <c r="BB13" s="122">
        <f>SUM(BB7:BB12)</f>
        <v>0</v>
      </c>
      <c r="BC13" s="122">
        <f>SUM(BC7:BC12)</f>
        <v>0</v>
      </c>
      <c r="BD13" s="122">
        <f>SUM(BD7:BD12)</f>
        <v>0</v>
      </c>
      <c r="BE13" s="122">
        <f>SUM(BE7:BE12)</f>
        <v>0</v>
      </c>
    </row>
    <row r="14" spans="1:15" ht="12.75">
      <c r="A14" s="103" t="s">
        <v>63</v>
      </c>
      <c r="B14" s="104" t="s">
        <v>79</v>
      </c>
      <c r="C14" s="105" t="s">
        <v>80</v>
      </c>
      <c r="D14" s="106"/>
      <c r="E14" s="107"/>
      <c r="F14" s="135"/>
      <c r="G14" s="108"/>
      <c r="H14" s="109"/>
      <c r="I14" s="109"/>
      <c r="O14" s="110">
        <v>1</v>
      </c>
    </row>
    <row r="15" spans="1:104" ht="12.75">
      <c r="A15" s="111">
        <v>6</v>
      </c>
      <c r="B15" s="112" t="s">
        <v>81</v>
      </c>
      <c r="C15" s="113" t="s">
        <v>82</v>
      </c>
      <c r="D15" s="114" t="s">
        <v>83</v>
      </c>
      <c r="E15" s="115">
        <v>19</v>
      </c>
      <c r="F15" s="136">
        <v>0</v>
      </c>
      <c r="G15" s="116">
        <f>E15*F15</f>
        <v>0</v>
      </c>
      <c r="O15" s="110">
        <v>2</v>
      </c>
      <c r="AA15" s="83">
        <v>12</v>
      </c>
      <c r="AB15" s="83">
        <v>0</v>
      </c>
      <c r="AC15" s="83">
        <v>6</v>
      </c>
      <c r="AZ15" s="83">
        <v>1</v>
      </c>
      <c r="BA15" s="83">
        <f>IF(AZ15=1,G15,0)</f>
        <v>0</v>
      </c>
      <c r="BB15" s="83">
        <f>IF(AZ15=2,G15,0)</f>
        <v>0</v>
      </c>
      <c r="BC15" s="83">
        <f>IF(AZ15=3,G15,0)</f>
        <v>0</v>
      </c>
      <c r="BD15" s="83">
        <f>IF(AZ15=4,G15,0)</f>
        <v>0</v>
      </c>
      <c r="BE15" s="83">
        <f>IF(AZ15=5,G15,0)</f>
        <v>0</v>
      </c>
      <c r="CZ15" s="83">
        <v>0.03737</v>
      </c>
    </row>
    <row r="16" spans="1:104" ht="12.75">
      <c r="A16" s="111">
        <v>7</v>
      </c>
      <c r="B16" s="112" t="s">
        <v>84</v>
      </c>
      <c r="C16" s="113" t="s">
        <v>85</v>
      </c>
      <c r="D16" s="114" t="s">
        <v>86</v>
      </c>
      <c r="E16" s="115">
        <v>230</v>
      </c>
      <c r="F16" s="136">
        <v>0</v>
      </c>
      <c r="G16" s="116">
        <f>E16*F16</f>
        <v>0</v>
      </c>
      <c r="O16" s="110">
        <v>2</v>
      </c>
      <c r="AA16" s="83">
        <v>12</v>
      </c>
      <c r="AB16" s="83">
        <v>0</v>
      </c>
      <c r="AC16" s="83">
        <v>7</v>
      </c>
      <c r="AZ16" s="83">
        <v>1</v>
      </c>
      <c r="BA16" s="83">
        <f>IF(AZ16=1,G16,0)</f>
        <v>0</v>
      </c>
      <c r="BB16" s="83">
        <f>IF(AZ16=2,G16,0)</f>
        <v>0</v>
      </c>
      <c r="BC16" s="83">
        <f>IF(AZ16=3,G16,0)</f>
        <v>0</v>
      </c>
      <c r="BD16" s="83">
        <f>IF(AZ16=4,G16,0)</f>
        <v>0</v>
      </c>
      <c r="BE16" s="83">
        <f>IF(AZ16=5,G16,0)</f>
        <v>0</v>
      </c>
      <c r="CZ16" s="83">
        <v>0.03713</v>
      </c>
    </row>
    <row r="17" spans="1:57" ht="12.75">
      <c r="A17" s="117"/>
      <c r="B17" s="118" t="s">
        <v>64</v>
      </c>
      <c r="C17" s="119" t="str">
        <f>CONCATENATE(B14," ",C14)</f>
        <v>61 Upravy povrchů vnitřní</v>
      </c>
      <c r="D17" s="117"/>
      <c r="E17" s="120"/>
      <c r="F17" s="137"/>
      <c r="G17" s="121">
        <f>SUM(G14:G16)</f>
        <v>0</v>
      </c>
      <c r="O17" s="110">
        <v>4</v>
      </c>
      <c r="BA17" s="122">
        <f>SUM(BA14:BA16)</f>
        <v>0</v>
      </c>
      <c r="BB17" s="122">
        <f>SUM(BB14:BB16)</f>
        <v>0</v>
      </c>
      <c r="BC17" s="122">
        <f>SUM(BC14:BC16)</f>
        <v>0</v>
      </c>
      <c r="BD17" s="122">
        <f>SUM(BD14:BD16)</f>
        <v>0</v>
      </c>
      <c r="BE17" s="122">
        <f>SUM(BE14:BE16)</f>
        <v>0</v>
      </c>
    </row>
    <row r="18" spans="1:15" ht="12.75">
      <c r="A18" s="103" t="s">
        <v>63</v>
      </c>
      <c r="B18" s="104" t="s">
        <v>87</v>
      </c>
      <c r="C18" s="105" t="s">
        <v>88</v>
      </c>
      <c r="D18" s="106"/>
      <c r="E18" s="107"/>
      <c r="F18" s="135"/>
      <c r="G18" s="108"/>
      <c r="H18" s="109"/>
      <c r="I18" s="109"/>
      <c r="O18" s="110">
        <v>1</v>
      </c>
    </row>
    <row r="19" spans="1:104" ht="12.75">
      <c r="A19" s="111">
        <v>8</v>
      </c>
      <c r="B19" s="112" t="s">
        <v>89</v>
      </c>
      <c r="C19" s="113" t="s">
        <v>90</v>
      </c>
      <c r="D19" s="114" t="s">
        <v>91</v>
      </c>
      <c r="E19" s="115">
        <v>35</v>
      </c>
      <c r="F19" s="136">
        <v>0</v>
      </c>
      <c r="G19" s="116">
        <f>E19*F19</f>
        <v>0</v>
      </c>
      <c r="O19" s="110">
        <v>2</v>
      </c>
      <c r="AA19" s="83">
        <v>12</v>
      </c>
      <c r="AB19" s="83">
        <v>0</v>
      </c>
      <c r="AC19" s="83">
        <v>8</v>
      </c>
      <c r="AZ19" s="83">
        <v>1</v>
      </c>
      <c r="BA19" s="83">
        <f>IF(AZ19=1,G19,0)</f>
        <v>0</v>
      </c>
      <c r="BB19" s="83">
        <f>IF(AZ19=2,G19,0)</f>
        <v>0</v>
      </c>
      <c r="BC19" s="83">
        <f>IF(AZ19=3,G19,0)</f>
        <v>0</v>
      </c>
      <c r="BD19" s="83">
        <f>IF(AZ19=4,G19,0)</f>
        <v>0</v>
      </c>
      <c r="BE19" s="83">
        <f>IF(AZ19=5,G19,0)</f>
        <v>0</v>
      </c>
      <c r="CZ19" s="83">
        <v>0.048</v>
      </c>
    </row>
    <row r="20" spans="1:57" ht="12.75">
      <c r="A20" s="117"/>
      <c r="B20" s="118" t="s">
        <v>64</v>
      </c>
      <c r="C20" s="119" t="str">
        <f>CONCATENATE(B18," ",C18)</f>
        <v>63 Podlahy a podlahové konstrukce</v>
      </c>
      <c r="D20" s="117"/>
      <c r="E20" s="120"/>
      <c r="F20" s="137"/>
      <c r="G20" s="121">
        <f>SUM(G18:G19)</f>
        <v>0</v>
      </c>
      <c r="O20" s="110">
        <v>4</v>
      </c>
      <c r="BA20" s="122">
        <f>SUM(BA18:BA19)</f>
        <v>0</v>
      </c>
      <c r="BB20" s="122">
        <f>SUM(BB18:BB19)</f>
        <v>0</v>
      </c>
      <c r="BC20" s="122">
        <f>SUM(BC18:BC19)</f>
        <v>0</v>
      </c>
      <c r="BD20" s="122">
        <f>SUM(BD18:BD19)</f>
        <v>0</v>
      </c>
      <c r="BE20" s="122">
        <f>SUM(BE18:BE19)</f>
        <v>0</v>
      </c>
    </row>
    <row r="21" spans="1:15" ht="12.75">
      <c r="A21" s="103" t="s">
        <v>63</v>
      </c>
      <c r="B21" s="104" t="s">
        <v>92</v>
      </c>
      <c r="C21" s="105" t="s">
        <v>93</v>
      </c>
      <c r="D21" s="106"/>
      <c r="E21" s="107"/>
      <c r="F21" s="135"/>
      <c r="G21" s="108"/>
      <c r="H21" s="109"/>
      <c r="I21" s="109"/>
      <c r="O21" s="110">
        <v>1</v>
      </c>
    </row>
    <row r="22" spans="1:104" ht="12.75">
      <c r="A22" s="111">
        <v>9</v>
      </c>
      <c r="B22" s="112" t="s">
        <v>94</v>
      </c>
      <c r="C22" s="113" t="s">
        <v>95</v>
      </c>
      <c r="D22" s="114" t="s">
        <v>91</v>
      </c>
      <c r="E22" s="115">
        <v>550</v>
      </c>
      <c r="F22" s="136">
        <v>0</v>
      </c>
      <c r="G22" s="116">
        <f>E22*F22</f>
        <v>0</v>
      </c>
      <c r="O22" s="110">
        <v>2</v>
      </c>
      <c r="AA22" s="83">
        <v>12</v>
      </c>
      <c r="AB22" s="83">
        <v>0</v>
      </c>
      <c r="AC22" s="83">
        <v>9</v>
      </c>
      <c r="AZ22" s="83">
        <v>1</v>
      </c>
      <c r="BA22" s="83">
        <f>IF(AZ22=1,G22,0)</f>
        <v>0</v>
      </c>
      <c r="BB22" s="83">
        <f>IF(AZ22=2,G22,0)</f>
        <v>0</v>
      </c>
      <c r="BC22" s="83">
        <f>IF(AZ22=3,G22,0)</f>
        <v>0</v>
      </c>
      <c r="BD22" s="83">
        <f>IF(AZ22=4,G22,0)</f>
        <v>0</v>
      </c>
      <c r="BE22" s="83">
        <f>IF(AZ22=5,G22,0)</f>
        <v>0</v>
      </c>
      <c r="CZ22" s="83">
        <v>0</v>
      </c>
    </row>
    <row r="23" spans="1:57" ht="12.75">
      <c r="A23" s="117"/>
      <c r="B23" s="118" t="s">
        <v>64</v>
      </c>
      <c r="C23" s="119" t="str">
        <f>CONCATENATE(B21," ",C21)</f>
        <v>95 Dokončovací kce na pozem.stav.</v>
      </c>
      <c r="D23" s="117"/>
      <c r="E23" s="120"/>
      <c r="F23" s="137"/>
      <c r="G23" s="121">
        <f>SUM(G21:G22)</f>
        <v>0</v>
      </c>
      <c r="O23" s="110">
        <v>4</v>
      </c>
      <c r="BA23" s="122">
        <f>SUM(BA21:BA22)</f>
        <v>0</v>
      </c>
      <c r="BB23" s="122">
        <f>SUM(BB21:BB22)</f>
        <v>0</v>
      </c>
      <c r="BC23" s="122">
        <f>SUM(BC21:BC22)</f>
        <v>0</v>
      </c>
      <c r="BD23" s="122">
        <f>SUM(BD21:BD22)</f>
        <v>0</v>
      </c>
      <c r="BE23" s="122">
        <f>SUM(BE21:BE22)</f>
        <v>0</v>
      </c>
    </row>
    <row r="24" spans="1:15" ht="12.75">
      <c r="A24" s="103" t="s">
        <v>63</v>
      </c>
      <c r="B24" s="104" t="s">
        <v>96</v>
      </c>
      <c r="C24" s="105" t="s">
        <v>97</v>
      </c>
      <c r="D24" s="106"/>
      <c r="E24" s="107"/>
      <c r="F24" s="135"/>
      <c r="G24" s="108"/>
      <c r="H24" s="109"/>
      <c r="I24" s="109"/>
      <c r="O24" s="110">
        <v>1</v>
      </c>
    </row>
    <row r="25" spans="1:104" ht="12.75">
      <c r="A25" s="111">
        <v>10</v>
      </c>
      <c r="B25" s="112" t="s">
        <v>98</v>
      </c>
      <c r="C25" s="113" t="s">
        <v>99</v>
      </c>
      <c r="D25" s="114" t="s">
        <v>100</v>
      </c>
      <c r="E25" s="115">
        <v>2</v>
      </c>
      <c r="F25" s="136">
        <v>0</v>
      </c>
      <c r="G25" s="116">
        <f>E25*F25</f>
        <v>0</v>
      </c>
      <c r="O25" s="110">
        <v>2</v>
      </c>
      <c r="AA25" s="83">
        <v>12</v>
      </c>
      <c r="AB25" s="83">
        <v>0</v>
      </c>
      <c r="AC25" s="83">
        <v>10</v>
      </c>
      <c r="AZ25" s="83">
        <v>1</v>
      </c>
      <c r="BA25" s="83">
        <f>IF(AZ25=1,G25,0)</f>
        <v>0</v>
      </c>
      <c r="BB25" s="83">
        <f>IF(AZ25=2,G25,0)</f>
        <v>0</v>
      </c>
      <c r="BC25" s="83">
        <f>IF(AZ25=3,G25,0)</f>
        <v>0</v>
      </c>
      <c r="BD25" s="83">
        <f>IF(AZ25=4,G25,0)</f>
        <v>0</v>
      </c>
      <c r="BE25" s="83">
        <f>IF(AZ25=5,G25,0)</f>
        <v>0</v>
      </c>
      <c r="CZ25" s="83">
        <v>0</v>
      </c>
    </row>
    <row r="26" spans="1:104" ht="12.75">
      <c r="A26" s="111">
        <v>11</v>
      </c>
      <c r="B26" s="112" t="s">
        <v>101</v>
      </c>
      <c r="C26" s="113" t="s">
        <v>102</v>
      </c>
      <c r="D26" s="114" t="s">
        <v>100</v>
      </c>
      <c r="E26" s="115">
        <v>4</v>
      </c>
      <c r="F26" s="136">
        <v>0</v>
      </c>
      <c r="G26" s="116">
        <f>E26*F26</f>
        <v>0</v>
      </c>
      <c r="O26" s="110">
        <v>2</v>
      </c>
      <c r="AA26" s="83">
        <v>12</v>
      </c>
      <c r="AB26" s="83">
        <v>0</v>
      </c>
      <c r="AC26" s="83">
        <v>11</v>
      </c>
      <c r="AZ26" s="83">
        <v>1</v>
      </c>
      <c r="BA26" s="83">
        <f>IF(AZ26=1,G26,0)</f>
        <v>0</v>
      </c>
      <c r="BB26" s="83">
        <f>IF(AZ26=2,G26,0)</f>
        <v>0</v>
      </c>
      <c r="BC26" s="83">
        <f>IF(AZ26=3,G26,0)</f>
        <v>0</v>
      </c>
      <c r="BD26" s="83">
        <f>IF(AZ26=4,G26,0)</f>
        <v>0</v>
      </c>
      <c r="BE26" s="83">
        <f>IF(AZ26=5,G26,0)</f>
        <v>0</v>
      </c>
      <c r="CZ26" s="83">
        <v>0</v>
      </c>
    </row>
    <row r="27" spans="1:104" ht="12.75">
      <c r="A27" s="111">
        <v>12</v>
      </c>
      <c r="B27" s="112" t="s">
        <v>103</v>
      </c>
      <c r="C27" s="113" t="s">
        <v>104</v>
      </c>
      <c r="D27" s="114" t="s">
        <v>100</v>
      </c>
      <c r="E27" s="115">
        <v>6</v>
      </c>
      <c r="F27" s="136">
        <v>0</v>
      </c>
      <c r="G27" s="116">
        <f>E27*F27</f>
        <v>0</v>
      </c>
      <c r="O27" s="110">
        <v>2</v>
      </c>
      <c r="AA27" s="83">
        <v>12</v>
      </c>
      <c r="AB27" s="83">
        <v>0</v>
      </c>
      <c r="AC27" s="83">
        <v>12</v>
      </c>
      <c r="AZ27" s="83">
        <v>1</v>
      </c>
      <c r="BA27" s="83">
        <f>IF(AZ27=1,G27,0)</f>
        <v>0</v>
      </c>
      <c r="BB27" s="83">
        <f>IF(AZ27=2,G27,0)</f>
        <v>0</v>
      </c>
      <c r="BC27" s="83">
        <f>IF(AZ27=3,G27,0)</f>
        <v>0</v>
      </c>
      <c r="BD27" s="83">
        <f>IF(AZ27=4,G27,0)</f>
        <v>0</v>
      </c>
      <c r="BE27" s="83">
        <f>IF(AZ27=5,G27,0)</f>
        <v>0</v>
      </c>
      <c r="CZ27" s="83">
        <v>0</v>
      </c>
    </row>
    <row r="28" spans="1:104" ht="12.75">
      <c r="A28" s="111">
        <v>13</v>
      </c>
      <c r="B28" s="112" t="s">
        <v>105</v>
      </c>
      <c r="C28" s="113" t="s">
        <v>106</v>
      </c>
      <c r="D28" s="114" t="s">
        <v>86</v>
      </c>
      <c r="E28" s="115">
        <v>2096</v>
      </c>
      <c r="F28" s="136">
        <v>0</v>
      </c>
      <c r="G28" s="116">
        <f>E28*F28</f>
        <v>0</v>
      </c>
      <c r="O28" s="110">
        <v>2</v>
      </c>
      <c r="AA28" s="83">
        <v>12</v>
      </c>
      <c r="AB28" s="83">
        <v>0</v>
      </c>
      <c r="AC28" s="83">
        <v>13</v>
      </c>
      <c r="AZ28" s="83">
        <v>1</v>
      </c>
      <c r="BA28" s="83">
        <f>IF(AZ28=1,G28,0)</f>
        <v>0</v>
      </c>
      <c r="BB28" s="83">
        <f>IF(AZ28=2,G28,0)</f>
        <v>0</v>
      </c>
      <c r="BC28" s="83">
        <f>IF(AZ28=3,G28,0)</f>
        <v>0</v>
      </c>
      <c r="BD28" s="83">
        <f>IF(AZ28=4,G28,0)</f>
        <v>0</v>
      </c>
      <c r="BE28" s="83">
        <f>IF(AZ28=5,G28,0)</f>
        <v>0</v>
      </c>
      <c r="CZ28" s="83">
        <v>0</v>
      </c>
    </row>
    <row r="29" spans="1:57" ht="12.75">
      <c r="A29" s="117"/>
      <c r="B29" s="118" t="s">
        <v>64</v>
      </c>
      <c r="C29" s="119" t="str">
        <f>CONCATENATE(B24," ",C24)</f>
        <v>96 Bourání konstrukcí</v>
      </c>
      <c r="D29" s="117"/>
      <c r="E29" s="120"/>
      <c r="F29" s="137"/>
      <c r="G29" s="121">
        <f>SUM(G24:G28)</f>
        <v>0</v>
      </c>
      <c r="O29" s="110">
        <v>4</v>
      </c>
      <c r="BA29" s="122">
        <f>SUM(BA24:BA28)</f>
        <v>0</v>
      </c>
      <c r="BB29" s="122">
        <f>SUM(BB24:BB28)</f>
        <v>0</v>
      </c>
      <c r="BC29" s="122">
        <f>SUM(BC24:BC28)</f>
        <v>0</v>
      </c>
      <c r="BD29" s="122">
        <f>SUM(BD24:BD28)</f>
        <v>0</v>
      </c>
      <c r="BE29" s="122">
        <f>SUM(BE24:BE28)</f>
        <v>0</v>
      </c>
    </row>
    <row r="30" spans="1:15" ht="12.75">
      <c r="A30" s="103" t="s">
        <v>63</v>
      </c>
      <c r="B30" s="104" t="s">
        <v>107</v>
      </c>
      <c r="C30" s="105" t="s">
        <v>108</v>
      </c>
      <c r="D30" s="106"/>
      <c r="E30" s="107"/>
      <c r="F30" s="135"/>
      <c r="G30" s="108"/>
      <c r="H30" s="109"/>
      <c r="I30" s="109"/>
      <c r="O30" s="110">
        <v>1</v>
      </c>
    </row>
    <row r="31" spans="1:104" ht="12.75">
      <c r="A31" s="111">
        <v>14</v>
      </c>
      <c r="B31" s="112" t="s">
        <v>109</v>
      </c>
      <c r="C31" s="113" t="s">
        <v>110</v>
      </c>
      <c r="D31" s="114" t="s">
        <v>86</v>
      </c>
      <c r="E31" s="115">
        <v>130</v>
      </c>
      <c r="F31" s="136">
        <v>0</v>
      </c>
      <c r="G31" s="116">
        <f aca="true" t="shared" si="0" ref="G31:G46">E31*F31</f>
        <v>0</v>
      </c>
      <c r="O31" s="110">
        <v>2</v>
      </c>
      <c r="AA31" s="83">
        <v>12</v>
      </c>
      <c r="AB31" s="83">
        <v>0</v>
      </c>
      <c r="AC31" s="83">
        <v>14</v>
      </c>
      <c r="AZ31" s="83">
        <v>1</v>
      </c>
      <c r="BA31" s="83">
        <f aca="true" t="shared" si="1" ref="BA31:BA46">IF(AZ31=1,G31,0)</f>
        <v>0</v>
      </c>
      <c r="BB31" s="83">
        <f aca="true" t="shared" si="2" ref="BB31:BB46">IF(AZ31=2,G31,0)</f>
        <v>0</v>
      </c>
      <c r="BC31" s="83">
        <f aca="true" t="shared" si="3" ref="BC31:BC46">IF(AZ31=3,G31,0)</f>
        <v>0</v>
      </c>
      <c r="BD31" s="83">
        <f aca="true" t="shared" si="4" ref="BD31:BD46">IF(AZ31=4,G31,0)</f>
        <v>0</v>
      </c>
      <c r="BE31" s="83">
        <f aca="true" t="shared" si="5" ref="BE31:BE46">IF(AZ31=5,G31,0)</f>
        <v>0</v>
      </c>
      <c r="CZ31" s="83">
        <v>0.001</v>
      </c>
    </row>
    <row r="32" spans="1:104" ht="12.75">
      <c r="A32" s="111">
        <v>15</v>
      </c>
      <c r="B32" s="112" t="s">
        <v>111</v>
      </c>
      <c r="C32" s="113" t="s">
        <v>112</v>
      </c>
      <c r="D32" s="114" t="s">
        <v>86</v>
      </c>
      <c r="E32" s="115">
        <v>355</v>
      </c>
      <c r="F32" s="136">
        <v>0</v>
      </c>
      <c r="G32" s="116">
        <f t="shared" si="0"/>
        <v>0</v>
      </c>
      <c r="O32" s="110">
        <v>2</v>
      </c>
      <c r="AA32" s="83">
        <v>12</v>
      </c>
      <c r="AB32" s="83">
        <v>0</v>
      </c>
      <c r="AC32" s="83">
        <v>15</v>
      </c>
      <c r="AZ32" s="83">
        <v>1</v>
      </c>
      <c r="BA32" s="83">
        <f t="shared" si="1"/>
        <v>0</v>
      </c>
      <c r="BB32" s="83">
        <f t="shared" si="2"/>
        <v>0</v>
      </c>
      <c r="BC32" s="83">
        <f t="shared" si="3"/>
        <v>0</v>
      </c>
      <c r="BD32" s="83">
        <f t="shared" si="4"/>
        <v>0</v>
      </c>
      <c r="BE32" s="83">
        <f t="shared" si="5"/>
        <v>0</v>
      </c>
      <c r="CZ32" s="83">
        <v>0.001</v>
      </c>
    </row>
    <row r="33" spans="1:104" ht="12.75">
      <c r="A33" s="111">
        <v>16</v>
      </c>
      <c r="B33" s="112" t="s">
        <v>113</v>
      </c>
      <c r="C33" s="113" t="s">
        <v>114</v>
      </c>
      <c r="D33" s="114" t="s">
        <v>115</v>
      </c>
      <c r="E33" s="115">
        <v>15.254</v>
      </c>
      <c r="F33" s="136">
        <v>0</v>
      </c>
      <c r="G33" s="116">
        <f t="shared" si="0"/>
        <v>0</v>
      </c>
      <c r="O33" s="110">
        <v>2</v>
      </c>
      <c r="AA33" s="83">
        <v>12</v>
      </c>
      <c r="AB33" s="83">
        <v>0</v>
      </c>
      <c r="AC33" s="83">
        <v>16</v>
      </c>
      <c r="AZ33" s="83">
        <v>1</v>
      </c>
      <c r="BA33" s="83">
        <f t="shared" si="1"/>
        <v>0</v>
      </c>
      <c r="BB33" s="83">
        <f t="shared" si="2"/>
        <v>0</v>
      </c>
      <c r="BC33" s="83">
        <f t="shared" si="3"/>
        <v>0</v>
      </c>
      <c r="BD33" s="83">
        <f t="shared" si="4"/>
        <v>0</v>
      </c>
      <c r="BE33" s="83">
        <f t="shared" si="5"/>
        <v>0</v>
      </c>
      <c r="CZ33" s="83">
        <v>0</v>
      </c>
    </row>
    <row r="34" spans="1:104" ht="12.75">
      <c r="A34" s="111">
        <v>17</v>
      </c>
      <c r="B34" s="112" t="s">
        <v>116</v>
      </c>
      <c r="C34" s="113" t="s">
        <v>117</v>
      </c>
      <c r="D34" s="114" t="s">
        <v>115</v>
      </c>
      <c r="E34" s="115">
        <v>7.524</v>
      </c>
      <c r="F34" s="136">
        <v>0</v>
      </c>
      <c r="G34" s="116">
        <f t="shared" si="0"/>
        <v>0</v>
      </c>
      <c r="O34" s="110">
        <v>2</v>
      </c>
      <c r="AA34" s="83">
        <v>12</v>
      </c>
      <c r="AB34" s="83">
        <v>0</v>
      </c>
      <c r="AC34" s="83">
        <v>17</v>
      </c>
      <c r="AZ34" s="83">
        <v>1</v>
      </c>
      <c r="BA34" s="83">
        <f t="shared" si="1"/>
        <v>0</v>
      </c>
      <c r="BB34" s="83">
        <f t="shared" si="2"/>
        <v>0</v>
      </c>
      <c r="BC34" s="83">
        <f t="shared" si="3"/>
        <v>0</v>
      </c>
      <c r="BD34" s="83">
        <f t="shared" si="4"/>
        <v>0</v>
      </c>
      <c r="BE34" s="83">
        <f t="shared" si="5"/>
        <v>0</v>
      </c>
      <c r="CZ34" s="83">
        <v>0</v>
      </c>
    </row>
    <row r="35" spans="1:104" ht="12.75">
      <c r="A35" s="111">
        <v>18</v>
      </c>
      <c r="B35" s="112" t="s">
        <v>118</v>
      </c>
      <c r="C35" s="113" t="s">
        <v>119</v>
      </c>
      <c r="D35" s="114" t="s">
        <v>115</v>
      </c>
      <c r="E35" s="115">
        <v>21.5487</v>
      </c>
      <c r="F35" s="136">
        <v>0</v>
      </c>
      <c r="G35" s="116">
        <f t="shared" si="0"/>
        <v>0</v>
      </c>
      <c r="O35" s="110">
        <v>2</v>
      </c>
      <c r="AA35" s="83">
        <v>12</v>
      </c>
      <c r="AB35" s="83">
        <v>0</v>
      </c>
      <c r="AC35" s="83">
        <v>18</v>
      </c>
      <c r="AZ35" s="83">
        <v>1</v>
      </c>
      <c r="BA35" s="83">
        <f t="shared" si="1"/>
        <v>0</v>
      </c>
      <c r="BB35" s="83">
        <f t="shared" si="2"/>
        <v>0</v>
      </c>
      <c r="BC35" s="83">
        <f t="shared" si="3"/>
        <v>0</v>
      </c>
      <c r="BD35" s="83">
        <f t="shared" si="4"/>
        <v>0</v>
      </c>
      <c r="BE35" s="83">
        <f t="shared" si="5"/>
        <v>0</v>
      </c>
      <c r="CZ35" s="83">
        <v>0</v>
      </c>
    </row>
    <row r="36" spans="1:104" ht="12.75">
      <c r="A36" s="111">
        <v>19</v>
      </c>
      <c r="B36" s="112" t="s">
        <v>120</v>
      </c>
      <c r="C36" s="113" t="s">
        <v>121</v>
      </c>
      <c r="D36" s="114" t="s">
        <v>115</v>
      </c>
      <c r="E36" s="115">
        <v>6.587</v>
      </c>
      <c r="F36" s="136">
        <v>0</v>
      </c>
      <c r="G36" s="116">
        <f t="shared" si="0"/>
        <v>0</v>
      </c>
      <c r="O36" s="110">
        <v>2</v>
      </c>
      <c r="AA36" s="83">
        <v>12</v>
      </c>
      <c r="AB36" s="83">
        <v>0</v>
      </c>
      <c r="AC36" s="83">
        <v>19</v>
      </c>
      <c r="AZ36" s="83">
        <v>1</v>
      </c>
      <c r="BA36" s="83">
        <f t="shared" si="1"/>
        <v>0</v>
      </c>
      <c r="BB36" s="83">
        <f t="shared" si="2"/>
        <v>0</v>
      </c>
      <c r="BC36" s="83">
        <f t="shared" si="3"/>
        <v>0</v>
      </c>
      <c r="BD36" s="83">
        <f t="shared" si="4"/>
        <v>0</v>
      </c>
      <c r="BE36" s="83">
        <f t="shared" si="5"/>
        <v>0</v>
      </c>
      <c r="CZ36" s="83">
        <v>0</v>
      </c>
    </row>
    <row r="37" spans="1:104" ht="12.75">
      <c r="A37" s="111">
        <v>20</v>
      </c>
      <c r="B37" s="112" t="s">
        <v>122</v>
      </c>
      <c r="C37" s="113" t="s">
        <v>123</v>
      </c>
      <c r="D37" s="114" t="s">
        <v>115</v>
      </c>
      <c r="E37" s="115">
        <v>19.547</v>
      </c>
      <c r="F37" s="136"/>
      <c r="G37" s="116">
        <f t="shared" si="0"/>
        <v>0</v>
      </c>
      <c r="O37" s="110">
        <v>2</v>
      </c>
      <c r="AA37" s="83">
        <v>12</v>
      </c>
      <c r="AB37" s="83">
        <v>0</v>
      </c>
      <c r="AC37" s="83">
        <v>20</v>
      </c>
      <c r="AZ37" s="83">
        <v>1</v>
      </c>
      <c r="BA37" s="83">
        <f t="shared" si="1"/>
        <v>0</v>
      </c>
      <c r="BB37" s="83">
        <f t="shared" si="2"/>
        <v>0</v>
      </c>
      <c r="BC37" s="83">
        <f t="shared" si="3"/>
        <v>0</v>
      </c>
      <c r="BD37" s="83">
        <f t="shared" si="4"/>
        <v>0</v>
      </c>
      <c r="BE37" s="83">
        <f t="shared" si="5"/>
        <v>0</v>
      </c>
      <c r="CZ37" s="83">
        <v>0</v>
      </c>
    </row>
    <row r="38" spans="1:104" ht="12.75">
      <c r="A38" s="111">
        <v>21</v>
      </c>
      <c r="B38" s="112" t="s">
        <v>124</v>
      </c>
      <c r="C38" s="113" t="s">
        <v>125</v>
      </c>
      <c r="D38" s="114" t="s">
        <v>115</v>
      </c>
      <c r="E38" s="115">
        <v>2.548</v>
      </c>
      <c r="F38" s="136"/>
      <c r="G38" s="116">
        <f t="shared" si="0"/>
        <v>0</v>
      </c>
      <c r="O38" s="110">
        <v>2</v>
      </c>
      <c r="AA38" s="83">
        <v>12</v>
      </c>
      <c r="AB38" s="83">
        <v>0</v>
      </c>
      <c r="AC38" s="83">
        <v>21</v>
      </c>
      <c r="AZ38" s="83">
        <v>1</v>
      </c>
      <c r="BA38" s="83">
        <f t="shared" si="1"/>
        <v>0</v>
      </c>
      <c r="BB38" s="83">
        <f t="shared" si="2"/>
        <v>0</v>
      </c>
      <c r="BC38" s="83">
        <f t="shared" si="3"/>
        <v>0</v>
      </c>
      <c r="BD38" s="83">
        <f t="shared" si="4"/>
        <v>0</v>
      </c>
      <c r="BE38" s="83">
        <f t="shared" si="5"/>
        <v>0</v>
      </c>
      <c r="CZ38" s="83">
        <v>0</v>
      </c>
    </row>
    <row r="39" spans="1:104" ht="12.75">
      <c r="A39" s="111">
        <v>22</v>
      </c>
      <c r="B39" s="112" t="s">
        <v>126</v>
      </c>
      <c r="C39" s="113" t="s">
        <v>127</v>
      </c>
      <c r="D39" s="114" t="s">
        <v>115</v>
      </c>
      <c r="E39" s="115">
        <v>19.254</v>
      </c>
      <c r="F39" s="136">
        <v>0</v>
      </c>
      <c r="G39" s="116">
        <f t="shared" si="0"/>
        <v>0</v>
      </c>
      <c r="O39" s="110">
        <v>2</v>
      </c>
      <c r="AA39" s="83">
        <v>12</v>
      </c>
      <c r="AB39" s="83">
        <v>0</v>
      </c>
      <c r="AC39" s="83">
        <v>22</v>
      </c>
      <c r="AZ39" s="83">
        <v>1</v>
      </c>
      <c r="BA39" s="83">
        <f t="shared" si="1"/>
        <v>0</v>
      </c>
      <c r="BB39" s="83">
        <f t="shared" si="2"/>
        <v>0</v>
      </c>
      <c r="BC39" s="83">
        <f t="shared" si="3"/>
        <v>0</v>
      </c>
      <c r="BD39" s="83">
        <f t="shared" si="4"/>
        <v>0</v>
      </c>
      <c r="BE39" s="83">
        <f t="shared" si="5"/>
        <v>0</v>
      </c>
      <c r="CZ39" s="83">
        <v>0</v>
      </c>
    </row>
    <row r="40" spans="1:104" ht="12.75">
      <c r="A40" s="111">
        <v>23</v>
      </c>
      <c r="B40" s="112" t="s">
        <v>128</v>
      </c>
      <c r="C40" s="113" t="s">
        <v>129</v>
      </c>
      <c r="D40" s="114" t="s">
        <v>115</v>
      </c>
      <c r="E40" s="115">
        <v>14</v>
      </c>
      <c r="F40" s="136">
        <v>0</v>
      </c>
      <c r="G40" s="116">
        <f t="shared" si="0"/>
        <v>0</v>
      </c>
      <c r="O40" s="110">
        <v>2</v>
      </c>
      <c r="AA40" s="83">
        <v>12</v>
      </c>
      <c r="AB40" s="83">
        <v>0</v>
      </c>
      <c r="AC40" s="83">
        <v>23</v>
      </c>
      <c r="AZ40" s="83">
        <v>1</v>
      </c>
      <c r="BA40" s="83">
        <f t="shared" si="1"/>
        <v>0</v>
      </c>
      <c r="BB40" s="83">
        <f t="shared" si="2"/>
        <v>0</v>
      </c>
      <c r="BC40" s="83">
        <f t="shared" si="3"/>
        <v>0</v>
      </c>
      <c r="BD40" s="83">
        <f t="shared" si="4"/>
        <v>0</v>
      </c>
      <c r="BE40" s="83">
        <f t="shared" si="5"/>
        <v>0</v>
      </c>
      <c r="CZ40" s="83">
        <v>0</v>
      </c>
    </row>
    <row r="41" spans="1:104" ht="12.75">
      <c r="A41" s="111">
        <v>24</v>
      </c>
      <c r="B41" s="112" t="s">
        <v>130</v>
      </c>
      <c r="C41" s="113" t="s">
        <v>131</v>
      </c>
      <c r="D41" s="114" t="s">
        <v>115</v>
      </c>
      <c r="E41" s="115">
        <v>11.584</v>
      </c>
      <c r="F41" s="136">
        <v>0</v>
      </c>
      <c r="G41" s="116">
        <f t="shared" si="0"/>
        <v>0</v>
      </c>
      <c r="O41" s="110">
        <v>2</v>
      </c>
      <c r="AA41" s="83">
        <v>12</v>
      </c>
      <c r="AB41" s="83">
        <v>0</v>
      </c>
      <c r="AC41" s="83">
        <v>24</v>
      </c>
      <c r="AZ41" s="83">
        <v>1</v>
      </c>
      <c r="BA41" s="83">
        <f t="shared" si="1"/>
        <v>0</v>
      </c>
      <c r="BB41" s="83">
        <f t="shared" si="2"/>
        <v>0</v>
      </c>
      <c r="BC41" s="83">
        <f t="shared" si="3"/>
        <v>0</v>
      </c>
      <c r="BD41" s="83">
        <f t="shared" si="4"/>
        <v>0</v>
      </c>
      <c r="BE41" s="83">
        <f t="shared" si="5"/>
        <v>0</v>
      </c>
      <c r="CZ41" s="83">
        <v>0</v>
      </c>
    </row>
    <row r="42" spans="1:104" ht="12.75">
      <c r="A42" s="111">
        <v>25</v>
      </c>
      <c r="B42" s="112" t="s">
        <v>116</v>
      </c>
      <c r="C42" s="113" t="s">
        <v>117</v>
      </c>
      <c r="D42" s="114" t="s">
        <v>115</v>
      </c>
      <c r="E42" s="115">
        <v>4.58</v>
      </c>
      <c r="F42" s="136">
        <v>0</v>
      </c>
      <c r="G42" s="116">
        <f t="shared" si="0"/>
        <v>0</v>
      </c>
      <c r="O42" s="110">
        <v>2</v>
      </c>
      <c r="AA42" s="83">
        <v>12</v>
      </c>
      <c r="AB42" s="83">
        <v>0</v>
      </c>
      <c r="AC42" s="83">
        <v>25</v>
      </c>
      <c r="AZ42" s="83">
        <v>1</v>
      </c>
      <c r="BA42" s="83">
        <f t="shared" si="1"/>
        <v>0</v>
      </c>
      <c r="BB42" s="83">
        <f t="shared" si="2"/>
        <v>0</v>
      </c>
      <c r="BC42" s="83">
        <f t="shared" si="3"/>
        <v>0</v>
      </c>
      <c r="BD42" s="83">
        <f t="shared" si="4"/>
        <v>0</v>
      </c>
      <c r="BE42" s="83">
        <f t="shared" si="5"/>
        <v>0</v>
      </c>
      <c r="CZ42" s="83">
        <v>0</v>
      </c>
    </row>
    <row r="43" spans="1:104" ht="12.75">
      <c r="A43" s="111">
        <v>26</v>
      </c>
      <c r="B43" s="112" t="s">
        <v>132</v>
      </c>
      <c r="C43" s="113" t="s">
        <v>133</v>
      </c>
      <c r="D43" s="114" t="s">
        <v>115</v>
      </c>
      <c r="E43" s="115">
        <v>15.45</v>
      </c>
      <c r="F43" s="136">
        <v>0</v>
      </c>
      <c r="G43" s="116">
        <f t="shared" si="0"/>
        <v>0</v>
      </c>
      <c r="O43" s="110">
        <v>2</v>
      </c>
      <c r="AA43" s="83">
        <v>12</v>
      </c>
      <c r="AB43" s="83">
        <v>0</v>
      </c>
      <c r="AC43" s="83">
        <v>26</v>
      </c>
      <c r="AZ43" s="83">
        <v>1</v>
      </c>
      <c r="BA43" s="83">
        <f t="shared" si="1"/>
        <v>0</v>
      </c>
      <c r="BB43" s="83">
        <f t="shared" si="2"/>
        <v>0</v>
      </c>
      <c r="BC43" s="83">
        <f t="shared" si="3"/>
        <v>0</v>
      </c>
      <c r="BD43" s="83">
        <f t="shared" si="4"/>
        <v>0</v>
      </c>
      <c r="BE43" s="83">
        <f t="shared" si="5"/>
        <v>0</v>
      </c>
      <c r="CZ43" s="83">
        <v>0</v>
      </c>
    </row>
    <row r="44" spans="1:104" ht="12.75">
      <c r="A44" s="111">
        <v>27</v>
      </c>
      <c r="B44" s="112" t="s">
        <v>120</v>
      </c>
      <c r="C44" s="113" t="s">
        <v>121</v>
      </c>
      <c r="D44" s="114" t="s">
        <v>115</v>
      </c>
      <c r="E44" s="115">
        <v>12.84</v>
      </c>
      <c r="F44" s="136">
        <v>0</v>
      </c>
      <c r="G44" s="116">
        <f t="shared" si="0"/>
        <v>0</v>
      </c>
      <c r="O44" s="110">
        <v>2</v>
      </c>
      <c r="AA44" s="83">
        <v>12</v>
      </c>
      <c r="AB44" s="83">
        <v>0</v>
      </c>
      <c r="AC44" s="83">
        <v>27</v>
      </c>
      <c r="AZ44" s="83">
        <v>1</v>
      </c>
      <c r="BA44" s="83">
        <f t="shared" si="1"/>
        <v>0</v>
      </c>
      <c r="BB44" s="83">
        <f t="shared" si="2"/>
        <v>0</v>
      </c>
      <c r="BC44" s="83">
        <f t="shared" si="3"/>
        <v>0</v>
      </c>
      <c r="BD44" s="83">
        <f t="shared" si="4"/>
        <v>0</v>
      </c>
      <c r="BE44" s="83">
        <f t="shared" si="5"/>
        <v>0</v>
      </c>
      <c r="CZ44" s="83">
        <v>0</v>
      </c>
    </row>
    <row r="45" spans="1:104" ht="12.75">
      <c r="A45" s="111">
        <v>28</v>
      </c>
      <c r="B45" s="112" t="s">
        <v>134</v>
      </c>
      <c r="C45" s="113" t="s">
        <v>135</v>
      </c>
      <c r="D45" s="114" t="s">
        <v>115</v>
      </c>
      <c r="E45" s="115">
        <v>21.54</v>
      </c>
      <c r="F45" s="136">
        <v>0</v>
      </c>
      <c r="G45" s="116">
        <f t="shared" si="0"/>
        <v>0</v>
      </c>
      <c r="O45" s="110">
        <v>2</v>
      </c>
      <c r="AA45" s="83">
        <v>12</v>
      </c>
      <c r="AB45" s="83">
        <v>0</v>
      </c>
      <c r="AC45" s="83">
        <v>28</v>
      </c>
      <c r="AZ45" s="83">
        <v>1</v>
      </c>
      <c r="BA45" s="83">
        <f t="shared" si="1"/>
        <v>0</v>
      </c>
      <c r="BB45" s="83">
        <f t="shared" si="2"/>
        <v>0</v>
      </c>
      <c r="BC45" s="83">
        <f t="shared" si="3"/>
        <v>0</v>
      </c>
      <c r="BD45" s="83">
        <f t="shared" si="4"/>
        <v>0</v>
      </c>
      <c r="BE45" s="83">
        <f t="shared" si="5"/>
        <v>0</v>
      </c>
      <c r="CZ45" s="83">
        <v>0</v>
      </c>
    </row>
    <row r="46" spans="1:104" ht="12.75">
      <c r="A46" s="111">
        <v>29</v>
      </c>
      <c r="B46" s="112" t="s">
        <v>126</v>
      </c>
      <c r="C46" s="113" t="s">
        <v>127</v>
      </c>
      <c r="D46" s="114" t="s">
        <v>115</v>
      </c>
      <c r="E46" s="115">
        <v>15.84</v>
      </c>
      <c r="F46" s="136">
        <v>0</v>
      </c>
      <c r="G46" s="116">
        <f t="shared" si="0"/>
        <v>0</v>
      </c>
      <c r="O46" s="110">
        <v>2</v>
      </c>
      <c r="AA46" s="83">
        <v>12</v>
      </c>
      <c r="AB46" s="83">
        <v>0</v>
      </c>
      <c r="AC46" s="83">
        <v>29</v>
      </c>
      <c r="AZ46" s="83">
        <v>1</v>
      </c>
      <c r="BA46" s="83">
        <f t="shared" si="1"/>
        <v>0</v>
      </c>
      <c r="BB46" s="83">
        <f t="shared" si="2"/>
        <v>0</v>
      </c>
      <c r="BC46" s="83">
        <f t="shared" si="3"/>
        <v>0</v>
      </c>
      <c r="BD46" s="83">
        <f t="shared" si="4"/>
        <v>0</v>
      </c>
      <c r="BE46" s="83">
        <f t="shared" si="5"/>
        <v>0</v>
      </c>
      <c r="CZ46" s="83">
        <v>0</v>
      </c>
    </row>
    <row r="47" spans="1:57" ht="12.75">
      <c r="A47" s="117"/>
      <c r="B47" s="118" t="s">
        <v>64</v>
      </c>
      <c r="C47" s="119" t="str">
        <f>CONCATENATE(B30," ",C30)</f>
        <v>97 Prorážení otvorů</v>
      </c>
      <c r="D47" s="117"/>
      <c r="E47" s="120"/>
      <c r="F47" s="137"/>
      <c r="G47" s="121">
        <f>SUM(G30:G46)</f>
        <v>0</v>
      </c>
      <c r="O47" s="110">
        <v>4</v>
      </c>
      <c r="BA47" s="122">
        <f>SUM(BA30:BA46)</f>
        <v>0</v>
      </c>
      <c r="BB47" s="122">
        <f>SUM(BB30:BB46)</f>
        <v>0</v>
      </c>
      <c r="BC47" s="122">
        <f>SUM(BC30:BC46)</f>
        <v>0</v>
      </c>
      <c r="BD47" s="122">
        <f>SUM(BD30:BD46)</f>
        <v>0</v>
      </c>
      <c r="BE47" s="122">
        <f>SUM(BE30:BE46)</f>
        <v>0</v>
      </c>
    </row>
    <row r="48" spans="1:15" ht="12.75">
      <c r="A48" s="103" t="s">
        <v>63</v>
      </c>
      <c r="B48" s="104" t="s">
        <v>136</v>
      </c>
      <c r="C48" s="105" t="s">
        <v>137</v>
      </c>
      <c r="D48" s="106"/>
      <c r="E48" s="107"/>
      <c r="F48" s="135"/>
      <c r="G48" s="108"/>
      <c r="H48" s="109"/>
      <c r="I48" s="109"/>
      <c r="O48" s="110">
        <v>1</v>
      </c>
    </row>
    <row r="49" spans="1:104" ht="12.75">
      <c r="A49" s="111">
        <v>30</v>
      </c>
      <c r="B49" s="112" t="s">
        <v>138</v>
      </c>
      <c r="C49" s="113" t="s">
        <v>139</v>
      </c>
      <c r="D49" s="114" t="s">
        <v>115</v>
      </c>
      <c r="E49" s="115">
        <v>2.954</v>
      </c>
      <c r="F49" s="136">
        <v>0</v>
      </c>
      <c r="G49" s="116">
        <f>E49*F49</f>
        <v>0</v>
      </c>
      <c r="O49" s="110">
        <v>2</v>
      </c>
      <c r="AA49" s="83">
        <v>12</v>
      </c>
      <c r="AB49" s="83">
        <v>0</v>
      </c>
      <c r="AC49" s="83">
        <v>30</v>
      </c>
      <c r="AZ49" s="83">
        <v>1</v>
      </c>
      <c r="BA49" s="83">
        <f>IF(AZ49=1,G49,0)</f>
        <v>0</v>
      </c>
      <c r="BB49" s="83">
        <f>IF(AZ49=2,G49,0)</f>
        <v>0</v>
      </c>
      <c r="BC49" s="83">
        <f>IF(AZ49=3,G49,0)</f>
        <v>0</v>
      </c>
      <c r="BD49" s="83">
        <f>IF(AZ49=4,G49,0)</f>
        <v>0</v>
      </c>
      <c r="BE49" s="83">
        <f>IF(AZ49=5,G49,0)</f>
        <v>0</v>
      </c>
      <c r="CZ49" s="83">
        <v>0</v>
      </c>
    </row>
    <row r="50" spans="1:57" ht="12.75">
      <c r="A50" s="117"/>
      <c r="B50" s="118" t="s">
        <v>64</v>
      </c>
      <c r="C50" s="119" t="str">
        <f>CONCATENATE(B48," ",C48)</f>
        <v>99 Staveništní přesun hmot</v>
      </c>
      <c r="D50" s="117"/>
      <c r="E50" s="120"/>
      <c r="F50" s="137"/>
      <c r="G50" s="121">
        <f>SUM(G48:G49)</f>
        <v>0</v>
      </c>
      <c r="O50" s="110">
        <v>4</v>
      </c>
      <c r="BA50" s="122">
        <f>SUM(BA48:BA49)</f>
        <v>0</v>
      </c>
      <c r="BB50" s="122">
        <f>SUM(BB48:BB49)</f>
        <v>0</v>
      </c>
      <c r="BC50" s="122">
        <f>SUM(BC48:BC49)</f>
        <v>0</v>
      </c>
      <c r="BD50" s="122">
        <f>SUM(BD48:BD49)</f>
        <v>0</v>
      </c>
      <c r="BE50" s="122">
        <f>SUM(BE48:BE49)</f>
        <v>0</v>
      </c>
    </row>
    <row r="51" spans="1:15" ht="12.75">
      <c r="A51" s="103" t="s">
        <v>63</v>
      </c>
      <c r="B51" s="104" t="s">
        <v>140</v>
      </c>
      <c r="C51" s="105" t="s">
        <v>141</v>
      </c>
      <c r="D51" s="106"/>
      <c r="E51" s="107"/>
      <c r="F51" s="135"/>
      <c r="G51" s="108"/>
      <c r="H51" s="109"/>
      <c r="I51" s="109"/>
      <c r="O51" s="110">
        <v>1</v>
      </c>
    </row>
    <row r="52" spans="1:104" ht="12.75">
      <c r="A52" s="111">
        <v>31</v>
      </c>
      <c r="B52" s="112" t="s">
        <v>142</v>
      </c>
      <c r="C52" s="113" t="s">
        <v>143</v>
      </c>
      <c r="D52" s="114" t="s">
        <v>91</v>
      </c>
      <c r="E52" s="115">
        <v>465</v>
      </c>
      <c r="F52" s="136">
        <v>0</v>
      </c>
      <c r="G52" s="116">
        <f>E52*F52</f>
        <v>0</v>
      </c>
      <c r="O52" s="110">
        <v>2</v>
      </c>
      <c r="AA52" s="83">
        <v>12</v>
      </c>
      <c r="AB52" s="83">
        <v>0</v>
      </c>
      <c r="AC52" s="83">
        <v>31</v>
      </c>
      <c r="AZ52" s="83">
        <v>2</v>
      </c>
      <c r="BA52" s="83">
        <f>IF(AZ52=1,G52,0)</f>
        <v>0</v>
      </c>
      <c r="BB52" s="83">
        <f>IF(AZ52=2,G52,0)</f>
        <v>0</v>
      </c>
      <c r="BC52" s="83">
        <f>IF(AZ52=3,G52,0)</f>
        <v>0</v>
      </c>
      <c r="BD52" s="83">
        <f>IF(AZ52=4,G52,0)</f>
        <v>0</v>
      </c>
      <c r="BE52" s="83">
        <f>IF(AZ52=5,G52,0)</f>
        <v>0</v>
      </c>
      <c r="CZ52" s="83">
        <v>0.001</v>
      </c>
    </row>
    <row r="53" spans="1:57" ht="12.75">
      <c r="A53" s="117"/>
      <c r="B53" s="118" t="s">
        <v>64</v>
      </c>
      <c r="C53" s="119" t="str">
        <f>CONCATENATE(B51," ",C51)</f>
        <v>711 Izolace proti vodě</v>
      </c>
      <c r="D53" s="117"/>
      <c r="E53" s="120"/>
      <c r="F53" s="137"/>
      <c r="G53" s="121">
        <f>SUM(G51:G52)</f>
        <v>0</v>
      </c>
      <c r="O53" s="110">
        <v>4</v>
      </c>
      <c r="BA53" s="122">
        <f>SUM(BA51:BA52)</f>
        <v>0</v>
      </c>
      <c r="BB53" s="122">
        <f>SUM(BB51:BB52)</f>
        <v>0</v>
      </c>
      <c r="BC53" s="122">
        <f>SUM(BC51:BC52)</f>
        <v>0</v>
      </c>
      <c r="BD53" s="122">
        <f>SUM(BD51:BD52)</f>
        <v>0</v>
      </c>
      <c r="BE53" s="122">
        <f>SUM(BE51:BE52)</f>
        <v>0</v>
      </c>
    </row>
    <row r="54" spans="1:15" ht="12.75">
      <c r="A54" s="103" t="s">
        <v>63</v>
      </c>
      <c r="B54" s="104" t="s">
        <v>144</v>
      </c>
      <c r="C54" s="105" t="s">
        <v>145</v>
      </c>
      <c r="D54" s="106"/>
      <c r="E54" s="107"/>
      <c r="F54" s="135"/>
      <c r="G54" s="108"/>
      <c r="H54" s="109"/>
      <c r="I54" s="109"/>
      <c r="O54" s="110">
        <v>1</v>
      </c>
    </row>
    <row r="55" spans="1:104" ht="12.75">
      <c r="A55" s="111">
        <v>32</v>
      </c>
      <c r="B55" s="112" t="s">
        <v>146</v>
      </c>
      <c r="C55" s="113" t="s">
        <v>147</v>
      </c>
      <c r="D55" s="114" t="s">
        <v>83</v>
      </c>
      <c r="E55" s="115">
        <v>26</v>
      </c>
      <c r="F55" s="136">
        <v>0</v>
      </c>
      <c r="G55" s="116">
        <f aca="true" t="shared" si="6" ref="G55:G72">E55*F55</f>
        <v>0</v>
      </c>
      <c r="O55" s="110">
        <v>2</v>
      </c>
      <c r="AA55" s="83">
        <v>12</v>
      </c>
      <c r="AB55" s="83">
        <v>0</v>
      </c>
      <c r="AC55" s="83">
        <v>32</v>
      </c>
      <c r="AZ55" s="83">
        <v>2</v>
      </c>
      <c r="BA55" s="83">
        <f aca="true" t="shared" si="7" ref="BA55:BA72">IF(AZ55=1,G55,0)</f>
        <v>0</v>
      </c>
      <c r="BB55" s="83">
        <f aca="true" t="shared" si="8" ref="BB55:BB72">IF(AZ55=2,G55,0)</f>
        <v>0</v>
      </c>
      <c r="BC55" s="83">
        <f aca="true" t="shared" si="9" ref="BC55:BC72">IF(AZ55=3,G55,0)</f>
        <v>0</v>
      </c>
      <c r="BD55" s="83">
        <f aca="true" t="shared" si="10" ref="BD55:BD72">IF(AZ55=4,G55,0)</f>
        <v>0</v>
      </c>
      <c r="BE55" s="83">
        <f aca="true" t="shared" si="11" ref="BE55:BE72">IF(AZ55=5,G55,0)</f>
        <v>0</v>
      </c>
      <c r="CZ55" s="83">
        <v>2E-05</v>
      </c>
    </row>
    <row r="56" spans="1:104" ht="12.75">
      <c r="A56" s="111">
        <v>33</v>
      </c>
      <c r="B56" s="112" t="s">
        <v>148</v>
      </c>
      <c r="C56" s="113" t="s">
        <v>149</v>
      </c>
      <c r="D56" s="114" t="s">
        <v>83</v>
      </c>
      <c r="E56" s="115">
        <v>34</v>
      </c>
      <c r="F56" s="136">
        <v>0</v>
      </c>
      <c r="G56" s="116">
        <f t="shared" si="6"/>
        <v>0</v>
      </c>
      <c r="O56" s="110">
        <v>2</v>
      </c>
      <c r="AA56" s="83">
        <v>12</v>
      </c>
      <c r="AB56" s="83">
        <v>0</v>
      </c>
      <c r="AC56" s="83">
        <v>33</v>
      </c>
      <c r="AZ56" s="83">
        <v>2</v>
      </c>
      <c r="BA56" s="83">
        <f t="shared" si="7"/>
        <v>0</v>
      </c>
      <c r="BB56" s="83">
        <f t="shared" si="8"/>
        <v>0</v>
      </c>
      <c r="BC56" s="83">
        <f t="shared" si="9"/>
        <v>0</v>
      </c>
      <c r="BD56" s="83">
        <f t="shared" si="10"/>
        <v>0</v>
      </c>
      <c r="BE56" s="83">
        <f t="shared" si="11"/>
        <v>0</v>
      </c>
      <c r="CZ56" s="83">
        <v>2E-05</v>
      </c>
    </row>
    <row r="57" spans="1:104" ht="12.75">
      <c r="A57" s="111">
        <v>34</v>
      </c>
      <c r="B57" s="112" t="s">
        <v>150</v>
      </c>
      <c r="C57" s="113" t="s">
        <v>151</v>
      </c>
      <c r="D57" s="114" t="s">
        <v>115</v>
      </c>
      <c r="E57" s="115">
        <v>3.548</v>
      </c>
      <c r="F57" s="136">
        <v>0</v>
      </c>
      <c r="G57" s="116">
        <f t="shared" si="6"/>
        <v>0</v>
      </c>
      <c r="O57" s="110">
        <v>2</v>
      </c>
      <c r="AA57" s="83">
        <v>12</v>
      </c>
      <c r="AB57" s="83">
        <v>0</v>
      </c>
      <c r="AC57" s="83">
        <v>34</v>
      </c>
      <c r="AZ57" s="83">
        <v>2</v>
      </c>
      <c r="BA57" s="83">
        <f t="shared" si="7"/>
        <v>0</v>
      </c>
      <c r="BB57" s="83">
        <f t="shared" si="8"/>
        <v>0</v>
      </c>
      <c r="BC57" s="83">
        <f t="shared" si="9"/>
        <v>0</v>
      </c>
      <c r="BD57" s="83">
        <f t="shared" si="10"/>
        <v>0</v>
      </c>
      <c r="BE57" s="83">
        <f t="shared" si="11"/>
        <v>0</v>
      </c>
      <c r="CZ57" s="83">
        <v>0</v>
      </c>
    </row>
    <row r="58" spans="1:104" ht="12.75">
      <c r="A58" s="111">
        <v>35</v>
      </c>
      <c r="B58" s="112" t="s">
        <v>152</v>
      </c>
      <c r="C58" s="113" t="s">
        <v>153</v>
      </c>
      <c r="D58" s="114" t="s">
        <v>83</v>
      </c>
      <c r="E58" s="115">
        <v>60</v>
      </c>
      <c r="F58" s="136">
        <v>0</v>
      </c>
      <c r="G58" s="116">
        <f t="shared" si="6"/>
        <v>0</v>
      </c>
      <c r="O58" s="110">
        <v>2</v>
      </c>
      <c r="AA58" s="83">
        <v>12</v>
      </c>
      <c r="AB58" s="83">
        <v>0</v>
      </c>
      <c r="AC58" s="83">
        <v>35</v>
      </c>
      <c r="AZ58" s="83">
        <v>2</v>
      </c>
      <c r="BA58" s="83">
        <f t="shared" si="7"/>
        <v>0</v>
      </c>
      <c r="BB58" s="83">
        <f t="shared" si="8"/>
        <v>0</v>
      </c>
      <c r="BC58" s="83">
        <f t="shared" si="9"/>
        <v>0</v>
      </c>
      <c r="BD58" s="83">
        <f t="shared" si="10"/>
        <v>0</v>
      </c>
      <c r="BE58" s="83">
        <f t="shared" si="11"/>
        <v>0</v>
      </c>
      <c r="CZ58" s="83">
        <v>0.00041</v>
      </c>
    </row>
    <row r="59" spans="1:104" ht="12.75">
      <c r="A59" s="111">
        <v>36</v>
      </c>
      <c r="B59" s="112" t="s">
        <v>154</v>
      </c>
      <c r="C59" s="113" t="s">
        <v>155</v>
      </c>
      <c r="D59" s="114" t="s">
        <v>86</v>
      </c>
      <c r="E59" s="115">
        <v>2070</v>
      </c>
      <c r="F59" s="136">
        <v>0</v>
      </c>
      <c r="G59" s="116">
        <f t="shared" si="6"/>
        <v>0</v>
      </c>
      <c r="O59" s="110">
        <v>2</v>
      </c>
      <c r="AA59" s="83">
        <v>12</v>
      </c>
      <c r="AB59" s="83">
        <v>0</v>
      </c>
      <c r="AC59" s="83">
        <v>36</v>
      </c>
      <c r="AZ59" s="83">
        <v>2</v>
      </c>
      <c r="BA59" s="83">
        <f t="shared" si="7"/>
        <v>0</v>
      </c>
      <c r="BB59" s="83">
        <f t="shared" si="8"/>
        <v>0</v>
      </c>
      <c r="BC59" s="83">
        <f t="shared" si="9"/>
        <v>0</v>
      </c>
      <c r="BD59" s="83">
        <f t="shared" si="10"/>
        <v>0</v>
      </c>
      <c r="BE59" s="83">
        <f t="shared" si="11"/>
        <v>0</v>
      </c>
      <c r="CZ59" s="83">
        <v>0</v>
      </c>
    </row>
    <row r="60" spans="1:104" ht="12.75">
      <c r="A60" s="111">
        <v>37</v>
      </c>
      <c r="B60" s="112" t="s">
        <v>156</v>
      </c>
      <c r="C60" s="113" t="s">
        <v>157</v>
      </c>
      <c r="D60" s="114" t="s">
        <v>86</v>
      </c>
      <c r="E60" s="115">
        <v>2070</v>
      </c>
      <c r="F60" s="136">
        <v>0</v>
      </c>
      <c r="G60" s="116">
        <f t="shared" si="6"/>
        <v>0</v>
      </c>
      <c r="O60" s="110">
        <v>2</v>
      </c>
      <c r="AA60" s="83">
        <v>12</v>
      </c>
      <c r="AB60" s="83">
        <v>0</v>
      </c>
      <c r="AC60" s="83">
        <v>37</v>
      </c>
      <c r="AZ60" s="83">
        <v>2</v>
      </c>
      <c r="BA60" s="83">
        <f t="shared" si="7"/>
        <v>0</v>
      </c>
      <c r="BB60" s="83">
        <f t="shared" si="8"/>
        <v>0</v>
      </c>
      <c r="BC60" s="83">
        <f t="shared" si="9"/>
        <v>0</v>
      </c>
      <c r="BD60" s="83">
        <f t="shared" si="10"/>
        <v>0</v>
      </c>
      <c r="BE60" s="83">
        <f t="shared" si="11"/>
        <v>0</v>
      </c>
      <c r="CZ60" s="83">
        <v>0</v>
      </c>
    </row>
    <row r="61" spans="1:104" ht="12.75">
      <c r="A61" s="111">
        <v>38</v>
      </c>
      <c r="B61" s="112" t="s">
        <v>158</v>
      </c>
      <c r="C61" s="113" t="s">
        <v>159</v>
      </c>
      <c r="D61" s="114" t="s">
        <v>115</v>
      </c>
      <c r="E61" s="115">
        <v>5.695</v>
      </c>
      <c r="F61" s="136">
        <v>0</v>
      </c>
      <c r="G61" s="116">
        <f t="shared" si="6"/>
        <v>0</v>
      </c>
      <c r="O61" s="110">
        <v>2</v>
      </c>
      <c r="AA61" s="83">
        <v>12</v>
      </c>
      <c r="AB61" s="83">
        <v>0</v>
      </c>
      <c r="AC61" s="83">
        <v>38</v>
      </c>
      <c r="AZ61" s="83">
        <v>2</v>
      </c>
      <c r="BA61" s="83">
        <f t="shared" si="7"/>
        <v>0</v>
      </c>
      <c r="BB61" s="83">
        <f t="shared" si="8"/>
        <v>0</v>
      </c>
      <c r="BC61" s="83">
        <f t="shared" si="9"/>
        <v>0</v>
      </c>
      <c r="BD61" s="83">
        <f t="shared" si="10"/>
        <v>0</v>
      </c>
      <c r="BE61" s="83">
        <f t="shared" si="11"/>
        <v>0</v>
      </c>
      <c r="CZ61" s="83">
        <v>0</v>
      </c>
    </row>
    <row r="62" spans="1:104" ht="12.75">
      <c r="A62" s="111">
        <v>39</v>
      </c>
      <c r="B62" s="112" t="s">
        <v>160</v>
      </c>
      <c r="C62" s="113" t="s">
        <v>161</v>
      </c>
      <c r="D62" s="114" t="s">
        <v>86</v>
      </c>
      <c r="E62" s="115">
        <v>750</v>
      </c>
      <c r="F62" s="136">
        <v>0</v>
      </c>
      <c r="G62" s="116">
        <f t="shared" si="6"/>
        <v>0</v>
      </c>
      <c r="O62" s="110">
        <v>2</v>
      </c>
      <c r="AA62" s="83">
        <v>12</v>
      </c>
      <c r="AB62" s="83">
        <v>0</v>
      </c>
      <c r="AC62" s="83">
        <v>39</v>
      </c>
      <c r="AZ62" s="83">
        <v>2</v>
      </c>
      <c r="BA62" s="83">
        <f t="shared" si="7"/>
        <v>0</v>
      </c>
      <c r="BB62" s="83">
        <f t="shared" si="8"/>
        <v>0</v>
      </c>
      <c r="BC62" s="83">
        <f t="shared" si="9"/>
        <v>0</v>
      </c>
      <c r="BD62" s="83">
        <f t="shared" si="10"/>
        <v>0</v>
      </c>
      <c r="BE62" s="83">
        <f t="shared" si="11"/>
        <v>0</v>
      </c>
      <c r="CZ62" s="83">
        <v>0.00045</v>
      </c>
    </row>
    <row r="63" spans="1:104" ht="12.75">
      <c r="A63" s="111">
        <v>40</v>
      </c>
      <c r="B63" s="112" t="s">
        <v>162</v>
      </c>
      <c r="C63" s="113" t="s">
        <v>163</v>
      </c>
      <c r="D63" s="114" t="s">
        <v>86</v>
      </c>
      <c r="E63" s="115">
        <v>700</v>
      </c>
      <c r="F63" s="136">
        <v>0</v>
      </c>
      <c r="G63" s="116">
        <f t="shared" si="6"/>
        <v>0</v>
      </c>
      <c r="O63" s="110">
        <v>2</v>
      </c>
      <c r="AA63" s="83">
        <v>12</v>
      </c>
      <c r="AB63" s="83">
        <v>0</v>
      </c>
      <c r="AC63" s="83">
        <v>40</v>
      </c>
      <c r="AZ63" s="83">
        <v>2</v>
      </c>
      <c r="BA63" s="83">
        <f t="shared" si="7"/>
        <v>0</v>
      </c>
      <c r="BB63" s="83">
        <f t="shared" si="8"/>
        <v>0</v>
      </c>
      <c r="BC63" s="83">
        <f t="shared" si="9"/>
        <v>0</v>
      </c>
      <c r="BD63" s="83">
        <f t="shared" si="10"/>
        <v>0</v>
      </c>
      <c r="BE63" s="83">
        <f t="shared" si="11"/>
        <v>0</v>
      </c>
      <c r="CZ63" s="83">
        <v>0.00047</v>
      </c>
    </row>
    <row r="64" spans="1:104" ht="12.75">
      <c r="A64" s="111">
        <v>41</v>
      </c>
      <c r="B64" s="112" t="s">
        <v>164</v>
      </c>
      <c r="C64" s="113" t="s">
        <v>165</v>
      </c>
      <c r="D64" s="114" t="s">
        <v>86</v>
      </c>
      <c r="E64" s="115">
        <v>620</v>
      </c>
      <c r="F64" s="136">
        <v>0</v>
      </c>
      <c r="G64" s="116">
        <f t="shared" si="6"/>
        <v>0</v>
      </c>
      <c r="O64" s="110">
        <v>2</v>
      </c>
      <c r="AA64" s="83">
        <v>12</v>
      </c>
      <c r="AB64" s="83">
        <v>0</v>
      </c>
      <c r="AC64" s="83">
        <v>41</v>
      </c>
      <c r="AZ64" s="83">
        <v>2</v>
      </c>
      <c r="BA64" s="83">
        <f t="shared" si="7"/>
        <v>0</v>
      </c>
      <c r="BB64" s="83">
        <f t="shared" si="8"/>
        <v>0</v>
      </c>
      <c r="BC64" s="83">
        <f t="shared" si="9"/>
        <v>0</v>
      </c>
      <c r="BD64" s="83">
        <f t="shared" si="10"/>
        <v>0</v>
      </c>
      <c r="BE64" s="83">
        <f t="shared" si="11"/>
        <v>0</v>
      </c>
      <c r="CZ64" s="83">
        <v>0.00064</v>
      </c>
    </row>
    <row r="65" spans="1:104" ht="12.75">
      <c r="A65" s="111">
        <v>42</v>
      </c>
      <c r="B65" s="112" t="s">
        <v>166</v>
      </c>
      <c r="C65" s="113" t="s">
        <v>167</v>
      </c>
      <c r="D65" s="114" t="s">
        <v>86</v>
      </c>
      <c r="E65" s="115">
        <v>750</v>
      </c>
      <c r="F65" s="136">
        <v>0</v>
      </c>
      <c r="G65" s="116">
        <f t="shared" si="6"/>
        <v>0</v>
      </c>
      <c r="O65" s="110">
        <v>2</v>
      </c>
      <c r="AA65" s="83">
        <v>12</v>
      </c>
      <c r="AB65" s="83">
        <v>0</v>
      </c>
      <c r="AC65" s="83">
        <v>42</v>
      </c>
      <c r="AZ65" s="83">
        <v>2</v>
      </c>
      <c r="BA65" s="83">
        <f t="shared" si="7"/>
        <v>0</v>
      </c>
      <c r="BB65" s="83">
        <f t="shared" si="8"/>
        <v>0</v>
      </c>
      <c r="BC65" s="83">
        <f t="shared" si="9"/>
        <v>0</v>
      </c>
      <c r="BD65" s="83">
        <f t="shared" si="10"/>
        <v>0</v>
      </c>
      <c r="BE65" s="83">
        <f t="shared" si="11"/>
        <v>0</v>
      </c>
      <c r="CZ65" s="83">
        <v>0.00028</v>
      </c>
    </row>
    <row r="66" spans="1:104" ht="12.75">
      <c r="A66" s="111">
        <v>43</v>
      </c>
      <c r="B66" s="112" t="s">
        <v>168</v>
      </c>
      <c r="C66" s="113" t="s">
        <v>169</v>
      </c>
      <c r="D66" s="114" t="s">
        <v>86</v>
      </c>
      <c r="E66" s="115">
        <v>700</v>
      </c>
      <c r="F66" s="136">
        <v>0</v>
      </c>
      <c r="G66" s="116">
        <f t="shared" si="6"/>
        <v>0</v>
      </c>
      <c r="O66" s="110">
        <v>2</v>
      </c>
      <c r="AA66" s="83">
        <v>12</v>
      </c>
      <c r="AB66" s="83">
        <v>0</v>
      </c>
      <c r="AC66" s="83">
        <v>43</v>
      </c>
      <c r="AZ66" s="83">
        <v>2</v>
      </c>
      <c r="BA66" s="83">
        <f t="shared" si="7"/>
        <v>0</v>
      </c>
      <c r="BB66" s="83">
        <f t="shared" si="8"/>
        <v>0</v>
      </c>
      <c r="BC66" s="83">
        <f t="shared" si="9"/>
        <v>0</v>
      </c>
      <c r="BD66" s="83">
        <f t="shared" si="10"/>
        <v>0</v>
      </c>
      <c r="BE66" s="83">
        <f t="shared" si="11"/>
        <v>0</v>
      </c>
      <c r="CZ66" s="83">
        <v>0.00028</v>
      </c>
    </row>
    <row r="67" spans="1:104" ht="12.75">
      <c r="A67" s="111">
        <v>44</v>
      </c>
      <c r="B67" s="112" t="s">
        <v>170</v>
      </c>
      <c r="C67" s="113" t="s">
        <v>171</v>
      </c>
      <c r="D67" s="114" t="s">
        <v>86</v>
      </c>
      <c r="E67" s="115">
        <v>620</v>
      </c>
      <c r="F67" s="136">
        <v>0</v>
      </c>
      <c r="G67" s="116">
        <f t="shared" si="6"/>
        <v>0</v>
      </c>
      <c r="O67" s="110">
        <v>2</v>
      </c>
      <c r="AA67" s="83">
        <v>12</v>
      </c>
      <c r="AB67" s="83">
        <v>0</v>
      </c>
      <c r="AC67" s="83">
        <v>44</v>
      </c>
      <c r="AZ67" s="83">
        <v>2</v>
      </c>
      <c r="BA67" s="83">
        <f t="shared" si="7"/>
        <v>0</v>
      </c>
      <c r="BB67" s="83">
        <f t="shared" si="8"/>
        <v>0</v>
      </c>
      <c r="BC67" s="83">
        <f t="shared" si="9"/>
        <v>0</v>
      </c>
      <c r="BD67" s="83">
        <f t="shared" si="10"/>
        <v>0</v>
      </c>
      <c r="BE67" s="83">
        <f t="shared" si="11"/>
        <v>0</v>
      </c>
      <c r="CZ67" s="83">
        <v>0.00028</v>
      </c>
    </row>
    <row r="68" spans="1:104" ht="22.5">
      <c r="A68" s="111">
        <v>45</v>
      </c>
      <c r="B68" s="112" t="s">
        <v>172</v>
      </c>
      <c r="C68" s="113" t="s">
        <v>173</v>
      </c>
      <c r="D68" s="114" t="s">
        <v>86</v>
      </c>
      <c r="E68" s="115">
        <v>750</v>
      </c>
      <c r="F68" s="136">
        <v>0</v>
      </c>
      <c r="G68" s="116">
        <f t="shared" si="6"/>
        <v>0</v>
      </c>
      <c r="O68" s="110">
        <v>2</v>
      </c>
      <c r="AA68" s="83">
        <v>12</v>
      </c>
      <c r="AB68" s="83">
        <v>0</v>
      </c>
      <c r="AC68" s="83">
        <v>45</v>
      </c>
      <c r="AZ68" s="83">
        <v>2</v>
      </c>
      <c r="BA68" s="83">
        <f t="shared" si="7"/>
        <v>0</v>
      </c>
      <c r="BB68" s="83">
        <f t="shared" si="8"/>
        <v>0</v>
      </c>
      <c r="BC68" s="83">
        <f t="shared" si="9"/>
        <v>0</v>
      </c>
      <c r="BD68" s="83">
        <f t="shared" si="10"/>
        <v>0</v>
      </c>
      <c r="BE68" s="83">
        <f t="shared" si="11"/>
        <v>0</v>
      </c>
      <c r="CZ68" s="83">
        <v>0</v>
      </c>
    </row>
    <row r="69" spans="1:104" ht="22.5">
      <c r="A69" s="111">
        <v>46</v>
      </c>
      <c r="B69" s="112" t="s">
        <v>172</v>
      </c>
      <c r="C69" s="113" t="s">
        <v>173</v>
      </c>
      <c r="D69" s="114" t="s">
        <v>86</v>
      </c>
      <c r="E69" s="115">
        <v>700</v>
      </c>
      <c r="F69" s="136">
        <v>0</v>
      </c>
      <c r="G69" s="116">
        <f t="shared" si="6"/>
        <v>0</v>
      </c>
      <c r="O69" s="110">
        <v>2</v>
      </c>
      <c r="AA69" s="83">
        <v>12</v>
      </c>
      <c r="AB69" s="83">
        <v>0</v>
      </c>
      <c r="AC69" s="83">
        <v>46</v>
      </c>
      <c r="AZ69" s="83">
        <v>2</v>
      </c>
      <c r="BA69" s="83">
        <f t="shared" si="7"/>
        <v>0</v>
      </c>
      <c r="BB69" s="83">
        <f t="shared" si="8"/>
        <v>0</v>
      </c>
      <c r="BC69" s="83">
        <f t="shared" si="9"/>
        <v>0</v>
      </c>
      <c r="BD69" s="83">
        <f t="shared" si="10"/>
        <v>0</v>
      </c>
      <c r="BE69" s="83">
        <f t="shared" si="11"/>
        <v>0</v>
      </c>
      <c r="CZ69" s="83">
        <v>0</v>
      </c>
    </row>
    <row r="70" spans="1:104" ht="22.5">
      <c r="A70" s="111">
        <v>47</v>
      </c>
      <c r="B70" s="112" t="s">
        <v>174</v>
      </c>
      <c r="C70" s="113" t="s">
        <v>175</v>
      </c>
      <c r="D70" s="114" t="s">
        <v>86</v>
      </c>
      <c r="E70" s="115">
        <v>620</v>
      </c>
      <c r="F70" s="136">
        <v>0</v>
      </c>
      <c r="G70" s="116">
        <f t="shared" si="6"/>
        <v>0</v>
      </c>
      <c r="O70" s="110">
        <v>2</v>
      </c>
      <c r="AA70" s="83">
        <v>12</v>
      </c>
      <c r="AB70" s="83">
        <v>0</v>
      </c>
      <c r="AC70" s="83">
        <v>47</v>
      </c>
      <c r="AZ70" s="83">
        <v>2</v>
      </c>
      <c r="BA70" s="83">
        <f t="shared" si="7"/>
        <v>0</v>
      </c>
      <c r="BB70" s="83">
        <f t="shared" si="8"/>
        <v>0</v>
      </c>
      <c r="BC70" s="83">
        <f t="shared" si="9"/>
        <v>0</v>
      </c>
      <c r="BD70" s="83">
        <f t="shared" si="10"/>
        <v>0</v>
      </c>
      <c r="BE70" s="83">
        <f t="shared" si="11"/>
        <v>0</v>
      </c>
      <c r="CZ70" s="83">
        <v>0</v>
      </c>
    </row>
    <row r="71" spans="1:104" ht="12.75">
      <c r="A71" s="111">
        <v>48</v>
      </c>
      <c r="B71" s="112" t="s">
        <v>176</v>
      </c>
      <c r="C71" s="113" t="s">
        <v>177</v>
      </c>
      <c r="D71" s="114" t="s">
        <v>86</v>
      </c>
      <c r="E71" s="115">
        <v>2070</v>
      </c>
      <c r="F71" s="136">
        <v>0</v>
      </c>
      <c r="G71" s="116">
        <f t="shared" si="6"/>
        <v>0</v>
      </c>
      <c r="O71" s="110">
        <v>2</v>
      </c>
      <c r="AA71" s="83">
        <v>12</v>
      </c>
      <c r="AB71" s="83">
        <v>0</v>
      </c>
      <c r="AC71" s="83">
        <v>48</v>
      </c>
      <c r="AZ71" s="83">
        <v>2</v>
      </c>
      <c r="BA71" s="83">
        <f t="shared" si="7"/>
        <v>0</v>
      </c>
      <c r="BB71" s="83">
        <f t="shared" si="8"/>
        <v>0</v>
      </c>
      <c r="BC71" s="83">
        <f t="shared" si="9"/>
        <v>0</v>
      </c>
      <c r="BD71" s="83">
        <f t="shared" si="10"/>
        <v>0</v>
      </c>
      <c r="BE71" s="83">
        <f t="shared" si="11"/>
        <v>0</v>
      </c>
      <c r="CZ71" s="83">
        <v>0.00039</v>
      </c>
    </row>
    <row r="72" spans="1:104" ht="12.75">
      <c r="A72" s="111">
        <v>49</v>
      </c>
      <c r="B72" s="112" t="s">
        <v>178</v>
      </c>
      <c r="C72" s="113" t="s">
        <v>179</v>
      </c>
      <c r="D72" s="114" t="s">
        <v>86</v>
      </c>
      <c r="E72" s="115">
        <v>2070</v>
      </c>
      <c r="F72" s="136">
        <v>0</v>
      </c>
      <c r="G72" s="116">
        <f t="shared" si="6"/>
        <v>0</v>
      </c>
      <c r="O72" s="110">
        <v>2</v>
      </c>
      <c r="AA72" s="83">
        <v>12</v>
      </c>
      <c r="AB72" s="83">
        <v>0</v>
      </c>
      <c r="AC72" s="83">
        <v>49</v>
      </c>
      <c r="AZ72" s="83">
        <v>2</v>
      </c>
      <c r="BA72" s="83">
        <f t="shared" si="7"/>
        <v>0</v>
      </c>
      <c r="BB72" s="83">
        <f t="shared" si="8"/>
        <v>0</v>
      </c>
      <c r="BC72" s="83">
        <f t="shared" si="9"/>
        <v>0</v>
      </c>
      <c r="BD72" s="83">
        <f t="shared" si="10"/>
        <v>0</v>
      </c>
      <c r="BE72" s="83">
        <f t="shared" si="11"/>
        <v>0</v>
      </c>
      <c r="CZ72" s="83">
        <v>1E-05</v>
      </c>
    </row>
    <row r="73" spans="1:57" ht="12.75">
      <c r="A73" s="117"/>
      <c r="B73" s="118" t="s">
        <v>64</v>
      </c>
      <c r="C73" s="119" t="str">
        <f>CONCATENATE(B54," ",C54)</f>
        <v>722 Vnitřní vodovod</v>
      </c>
      <c r="D73" s="117"/>
      <c r="E73" s="120"/>
      <c r="F73" s="137"/>
      <c r="G73" s="121">
        <f>SUM(G54:G72)</f>
        <v>0</v>
      </c>
      <c r="O73" s="110">
        <v>4</v>
      </c>
      <c r="BA73" s="122">
        <f>SUM(BA54:BA72)</f>
        <v>0</v>
      </c>
      <c r="BB73" s="122">
        <f>SUM(BB54:BB72)</f>
        <v>0</v>
      </c>
      <c r="BC73" s="122">
        <f>SUM(BC54:BC72)</f>
        <v>0</v>
      </c>
      <c r="BD73" s="122">
        <f>SUM(BD54:BD72)</f>
        <v>0</v>
      </c>
      <c r="BE73" s="122">
        <f>SUM(BE54:BE72)</f>
        <v>0</v>
      </c>
    </row>
    <row r="74" spans="1:15" ht="12.75">
      <c r="A74" s="103" t="s">
        <v>63</v>
      </c>
      <c r="B74" s="104" t="s">
        <v>180</v>
      </c>
      <c r="C74" s="105" t="s">
        <v>181</v>
      </c>
      <c r="D74" s="106"/>
      <c r="E74" s="107"/>
      <c r="F74" s="135"/>
      <c r="G74" s="108"/>
      <c r="H74" s="109"/>
      <c r="I74" s="109"/>
      <c r="O74" s="110">
        <v>1</v>
      </c>
    </row>
    <row r="75" spans="1:104" ht="12.75">
      <c r="A75" s="111">
        <v>50</v>
      </c>
      <c r="B75" s="112" t="s">
        <v>182</v>
      </c>
      <c r="C75" s="113" t="s">
        <v>183</v>
      </c>
      <c r="D75" s="114" t="s">
        <v>184</v>
      </c>
      <c r="E75" s="115">
        <v>66</v>
      </c>
      <c r="F75" s="136">
        <v>0</v>
      </c>
      <c r="G75" s="116">
        <f aca="true" t="shared" si="12" ref="G75:G87">E75*F75</f>
        <v>0</v>
      </c>
      <c r="O75" s="110">
        <v>2</v>
      </c>
      <c r="AA75" s="83">
        <v>12</v>
      </c>
      <c r="AB75" s="83">
        <v>0</v>
      </c>
      <c r="AC75" s="83">
        <v>50</v>
      </c>
      <c r="AZ75" s="83">
        <v>2</v>
      </c>
      <c r="BA75" s="83">
        <f aca="true" t="shared" si="13" ref="BA75:BA87">IF(AZ75=1,G75,0)</f>
        <v>0</v>
      </c>
      <c r="BB75" s="83">
        <f aca="true" t="shared" si="14" ref="BB75:BB87">IF(AZ75=2,G75,0)</f>
        <v>0</v>
      </c>
      <c r="BC75" s="83">
        <f aca="true" t="shared" si="15" ref="BC75:BC87">IF(AZ75=3,G75,0)</f>
        <v>0</v>
      </c>
      <c r="BD75" s="83">
        <f aca="true" t="shared" si="16" ref="BD75:BD87">IF(AZ75=4,G75,0)</f>
        <v>0</v>
      </c>
      <c r="BE75" s="83">
        <f aca="true" t="shared" si="17" ref="BE75:BE87">IF(AZ75=5,G75,0)</f>
        <v>0</v>
      </c>
      <c r="CZ75" s="83">
        <v>0</v>
      </c>
    </row>
    <row r="76" spans="1:104" ht="12.75">
      <c r="A76" s="111">
        <v>51</v>
      </c>
      <c r="B76" s="112" t="s">
        <v>185</v>
      </c>
      <c r="C76" s="113" t="s">
        <v>186</v>
      </c>
      <c r="D76" s="114" t="s">
        <v>184</v>
      </c>
      <c r="E76" s="115">
        <v>66</v>
      </c>
      <c r="F76" s="136">
        <v>0</v>
      </c>
      <c r="G76" s="116">
        <f t="shared" si="12"/>
        <v>0</v>
      </c>
      <c r="O76" s="110">
        <v>2</v>
      </c>
      <c r="AA76" s="83">
        <v>12</v>
      </c>
      <c r="AB76" s="83">
        <v>0</v>
      </c>
      <c r="AC76" s="83">
        <v>51</v>
      </c>
      <c r="AZ76" s="83">
        <v>2</v>
      </c>
      <c r="BA76" s="83">
        <f t="shared" si="13"/>
        <v>0</v>
      </c>
      <c r="BB76" s="83">
        <f t="shared" si="14"/>
        <v>0</v>
      </c>
      <c r="BC76" s="83">
        <f t="shared" si="15"/>
        <v>0</v>
      </c>
      <c r="BD76" s="83">
        <f t="shared" si="16"/>
        <v>0</v>
      </c>
      <c r="BE76" s="83">
        <f t="shared" si="17"/>
        <v>0</v>
      </c>
      <c r="CZ76" s="83">
        <v>0</v>
      </c>
    </row>
    <row r="77" spans="1:104" ht="12.75">
      <c r="A77" s="111">
        <v>52</v>
      </c>
      <c r="B77" s="112" t="s">
        <v>187</v>
      </c>
      <c r="C77" s="113" t="s">
        <v>188</v>
      </c>
      <c r="D77" s="114" t="s">
        <v>83</v>
      </c>
      <c r="E77" s="115">
        <v>66</v>
      </c>
      <c r="F77" s="136">
        <v>0</v>
      </c>
      <c r="G77" s="116">
        <f t="shared" si="12"/>
        <v>0</v>
      </c>
      <c r="O77" s="110">
        <v>2</v>
      </c>
      <c r="AA77" s="83">
        <v>12</v>
      </c>
      <c r="AB77" s="83">
        <v>0</v>
      </c>
      <c r="AC77" s="83">
        <v>52</v>
      </c>
      <c r="AZ77" s="83">
        <v>2</v>
      </c>
      <c r="BA77" s="83">
        <f t="shared" si="13"/>
        <v>0</v>
      </c>
      <c r="BB77" s="83">
        <f t="shared" si="14"/>
        <v>0</v>
      </c>
      <c r="BC77" s="83">
        <f t="shared" si="15"/>
        <v>0</v>
      </c>
      <c r="BD77" s="83">
        <f t="shared" si="16"/>
        <v>0</v>
      </c>
      <c r="BE77" s="83">
        <f t="shared" si="17"/>
        <v>0</v>
      </c>
      <c r="CZ77" s="83">
        <v>0</v>
      </c>
    </row>
    <row r="78" spans="1:104" ht="12.75">
      <c r="A78" s="111">
        <v>53</v>
      </c>
      <c r="B78" s="112" t="s">
        <v>189</v>
      </c>
      <c r="C78" s="113" t="s">
        <v>190</v>
      </c>
      <c r="D78" s="114" t="s">
        <v>83</v>
      </c>
      <c r="E78" s="115">
        <v>66</v>
      </c>
      <c r="F78" s="136">
        <v>0</v>
      </c>
      <c r="G78" s="116">
        <f t="shared" si="12"/>
        <v>0</v>
      </c>
      <c r="O78" s="110">
        <v>2</v>
      </c>
      <c r="AA78" s="83">
        <v>12</v>
      </c>
      <c r="AB78" s="83">
        <v>0</v>
      </c>
      <c r="AC78" s="83">
        <v>53</v>
      </c>
      <c r="AZ78" s="83">
        <v>2</v>
      </c>
      <c r="BA78" s="83">
        <f t="shared" si="13"/>
        <v>0</v>
      </c>
      <c r="BB78" s="83">
        <f t="shared" si="14"/>
        <v>0</v>
      </c>
      <c r="BC78" s="83">
        <f t="shared" si="15"/>
        <v>0</v>
      </c>
      <c r="BD78" s="83">
        <f t="shared" si="16"/>
        <v>0</v>
      </c>
      <c r="BE78" s="83">
        <f t="shared" si="17"/>
        <v>0</v>
      </c>
      <c r="CZ78" s="83">
        <v>0</v>
      </c>
    </row>
    <row r="79" spans="1:104" ht="12.75">
      <c r="A79" s="111">
        <v>54</v>
      </c>
      <c r="B79" s="112" t="s">
        <v>191</v>
      </c>
      <c r="C79" s="113" t="s">
        <v>192</v>
      </c>
      <c r="D79" s="114" t="s">
        <v>184</v>
      </c>
      <c r="E79" s="115">
        <v>66</v>
      </c>
      <c r="F79" s="136">
        <v>0</v>
      </c>
      <c r="G79" s="116">
        <f t="shared" si="12"/>
        <v>0</v>
      </c>
      <c r="O79" s="110">
        <v>2</v>
      </c>
      <c r="AA79" s="83">
        <v>12</v>
      </c>
      <c r="AB79" s="83">
        <v>0</v>
      </c>
      <c r="AC79" s="83">
        <v>54</v>
      </c>
      <c r="AZ79" s="83">
        <v>2</v>
      </c>
      <c r="BA79" s="83">
        <f t="shared" si="13"/>
        <v>0</v>
      </c>
      <c r="BB79" s="83">
        <f t="shared" si="14"/>
        <v>0</v>
      </c>
      <c r="BC79" s="83">
        <f t="shared" si="15"/>
        <v>0</v>
      </c>
      <c r="BD79" s="83">
        <f t="shared" si="16"/>
        <v>0</v>
      </c>
      <c r="BE79" s="83">
        <f t="shared" si="17"/>
        <v>0</v>
      </c>
      <c r="CZ79" s="83">
        <v>0.00076</v>
      </c>
    </row>
    <row r="80" spans="1:104" ht="12.75">
      <c r="A80" s="111">
        <v>55</v>
      </c>
      <c r="B80" s="112" t="s">
        <v>193</v>
      </c>
      <c r="C80" s="113" t="s">
        <v>194</v>
      </c>
      <c r="D80" s="114" t="s">
        <v>184</v>
      </c>
      <c r="E80" s="115">
        <v>66</v>
      </c>
      <c r="F80" s="136">
        <v>0</v>
      </c>
      <c r="G80" s="116">
        <f t="shared" si="12"/>
        <v>0</v>
      </c>
      <c r="O80" s="110">
        <v>2</v>
      </c>
      <c r="AA80" s="83">
        <v>12</v>
      </c>
      <c r="AB80" s="83">
        <v>0</v>
      </c>
      <c r="AC80" s="83">
        <v>55</v>
      </c>
      <c r="AZ80" s="83">
        <v>2</v>
      </c>
      <c r="BA80" s="83">
        <f t="shared" si="13"/>
        <v>0</v>
      </c>
      <c r="BB80" s="83">
        <f t="shared" si="14"/>
        <v>0</v>
      </c>
      <c r="BC80" s="83">
        <f t="shared" si="15"/>
        <v>0</v>
      </c>
      <c r="BD80" s="83">
        <f t="shared" si="16"/>
        <v>0</v>
      </c>
      <c r="BE80" s="83">
        <f t="shared" si="17"/>
        <v>0</v>
      </c>
      <c r="CZ80" s="83">
        <v>0.00017</v>
      </c>
    </row>
    <row r="81" spans="1:104" ht="12.75">
      <c r="A81" s="111">
        <v>56</v>
      </c>
      <c r="B81" s="112" t="s">
        <v>195</v>
      </c>
      <c r="C81" s="113" t="s">
        <v>196</v>
      </c>
      <c r="D81" s="114" t="s">
        <v>83</v>
      </c>
      <c r="E81" s="115">
        <v>66</v>
      </c>
      <c r="F81" s="136">
        <v>0</v>
      </c>
      <c r="G81" s="116">
        <f t="shared" si="12"/>
        <v>0</v>
      </c>
      <c r="O81" s="110">
        <v>2</v>
      </c>
      <c r="AA81" s="83">
        <v>12</v>
      </c>
      <c r="AB81" s="83">
        <v>0</v>
      </c>
      <c r="AC81" s="83">
        <v>56</v>
      </c>
      <c r="AZ81" s="83">
        <v>2</v>
      </c>
      <c r="BA81" s="83">
        <f t="shared" si="13"/>
        <v>0</v>
      </c>
      <c r="BB81" s="83">
        <f t="shared" si="14"/>
        <v>0</v>
      </c>
      <c r="BC81" s="83">
        <f t="shared" si="15"/>
        <v>0</v>
      </c>
      <c r="BD81" s="83">
        <f t="shared" si="16"/>
        <v>0</v>
      </c>
      <c r="BE81" s="83">
        <f t="shared" si="17"/>
        <v>0</v>
      </c>
      <c r="CZ81" s="83">
        <v>0.00013</v>
      </c>
    </row>
    <row r="82" spans="1:104" ht="12.75">
      <c r="A82" s="111">
        <v>57</v>
      </c>
      <c r="B82" s="112" t="s">
        <v>197</v>
      </c>
      <c r="C82" s="113" t="s">
        <v>198</v>
      </c>
      <c r="D82" s="114" t="s">
        <v>83</v>
      </c>
      <c r="E82" s="115">
        <v>66</v>
      </c>
      <c r="F82" s="136">
        <v>0</v>
      </c>
      <c r="G82" s="116">
        <f t="shared" si="12"/>
        <v>0</v>
      </c>
      <c r="O82" s="110">
        <v>2</v>
      </c>
      <c r="AA82" s="83">
        <v>12</v>
      </c>
      <c r="AB82" s="83">
        <v>0</v>
      </c>
      <c r="AC82" s="83">
        <v>57</v>
      </c>
      <c r="AZ82" s="83">
        <v>2</v>
      </c>
      <c r="BA82" s="83">
        <f t="shared" si="13"/>
        <v>0</v>
      </c>
      <c r="BB82" s="83">
        <f t="shared" si="14"/>
        <v>0</v>
      </c>
      <c r="BC82" s="83">
        <f t="shared" si="15"/>
        <v>0</v>
      </c>
      <c r="BD82" s="83">
        <f t="shared" si="16"/>
        <v>0</v>
      </c>
      <c r="BE82" s="83">
        <f t="shared" si="17"/>
        <v>0</v>
      </c>
      <c r="CZ82" s="83">
        <v>0</v>
      </c>
    </row>
    <row r="83" spans="1:104" ht="12.75">
      <c r="A83" s="111">
        <v>58</v>
      </c>
      <c r="B83" s="112" t="s">
        <v>199</v>
      </c>
      <c r="C83" s="113" t="s">
        <v>200</v>
      </c>
      <c r="D83" s="114" t="s">
        <v>83</v>
      </c>
      <c r="E83" s="115">
        <v>66</v>
      </c>
      <c r="F83" s="136">
        <v>0</v>
      </c>
      <c r="G83" s="116">
        <f t="shared" si="12"/>
        <v>0</v>
      </c>
      <c r="O83" s="110">
        <v>2</v>
      </c>
      <c r="AA83" s="83">
        <v>12</v>
      </c>
      <c r="AB83" s="83">
        <v>0</v>
      </c>
      <c r="AC83" s="83">
        <v>58</v>
      </c>
      <c r="AZ83" s="83">
        <v>2</v>
      </c>
      <c r="BA83" s="83">
        <f t="shared" si="13"/>
        <v>0</v>
      </c>
      <c r="BB83" s="83">
        <f t="shared" si="14"/>
        <v>0</v>
      </c>
      <c r="BC83" s="83">
        <f t="shared" si="15"/>
        <v>0</v>
      </c>
      <c r="BD83" s="83">
        <f t="shared" si="16"/>
        <v>0</v>
      </c>
      <c r="BE83" s="83">
        <f t="shared" si="17"/>
        <v>0</v>
      </c>
      <c r="CZ83" s="83">
        <v>0.00021</v>
      </c>
    </row>
    <row r="84" spans="1:104" ht="12.75">
      <c r="A84" s="111">
        <v>59</v>
      </c>
      <c r="B84" s="112" t="s">
        <v>201</v>
      </c>
      <c r="C84" s="113" t="s">
        <v>202</v>
      </c>
      <c r="D84" s="114" t="s">
        <v>83</v>
      </c>
      <c r="E84" s="115">
        <v>66</v>
      </c>
      <c r="F84" s="136">
        <v>0</v>
      </c>
      <c r="G84" s="116">
        <f t="shared" si="12"/>
        <v>0</v>
      </c>
      <c r="O84" s="110">
        <v>2</v>
      </c>
      <c r="AA84" s="83">
        <v>12</v>
      </c>
      <c r="AB84" s="83">
        <v>0</v>
      </c>
      <c r="AC84" s="83">
        <v>59</v>
      </c>
      <c r="AZ84" s="83">
        <v>2</v>
      </c>
      <c r="BA84" s="83">
        <f t="shared" si="13"/>
        <v>0</v>
      </c>
      <c r="BB84" s="83">
        <f t="shared" si="14"/>
        <v>0</v>
      </c>
      <c r="BC84" s="83">
        <f t="shared" si="15"/>
        <v>0</v>
      </c>
      <c r="BD84" s="83">
        <f t="shared" si="16"/>
        <v>0</v>
      </c>
      <c r="BE84" s="83">
        <f t="shared" si="17"/>
        <v>0</v>
      </c>
      <c r="CZ84" s="83">
        <v>2E-05</v>
      </c>
    </row>
    <row r="85" spans="1:104" ht="12.75">
      <c r="A85" s="111">
        <v>60</v>
      </c>
      <c r="B85" s="112" t="s">
        <v>203</v>
      </c>
      <c r="C85" s="113" t="s">
        <v>204</v>
      </c>
      <c r="D85" s="114" t="s">
        <v>83</v>
      </c>
      <c r="E85" s="115">
        <v>66</v>
      </c>
      <c r="F85" s="136">
        <v>0</v>
      </c>
      <c r="G85" s="116">
        <f t="shared" si="12"/>
        <v>0</v>
      </c>
      <c r="O85" s="110">
        <v>2</v>
      </c>
      <c r="AA85" s="83">
        <v>12</v>
      </c>
      <c r="AB85" s="83">
        <v>0</v>
      </c>
      <c r="AC85" s="83">
        <v>60</v>
      </c>
      <c r="AZ85" s="83">
        <v>2</v>
      </c>
      <c r="BA85" s="83">
        <f t="shared" si="13"/>
        <v>0</v>
      </c>
      <c r="BB85" s="83">
        <f t="shared" si="14"/>
        <v>0</v>
      </c>
      <c r="BC85" s="83">
        <f t="shared" si="15"/>
        <v>0</v>
      </c>
      <c r="BD85" s="83">
        <f t="shared" si="16"/>
        <v>0</v>
      </c>
      <c r="BE85" s="83">
        <f t="shared" si="17"/>
        <v>0</v>
      </c>
      <c r="CZ85" s="83">
        <v>2E-05</v>
      </c>
    </row>
    <row r="86" spans="1:104" ht="22.5">
      <c r="A86" s="111">
        <v>61</v>
      </c>
      <c r="B86" s="112" t="s">
        <v>205</v>
      </c>
      <c r="C86" s="113" t="s">
        <v>206</v>
      </c>
      <c r="D86" s="114" t="s">
        <v>83</v>
      </c>
      <c r="E86" s="115">
        <v>66</v>
      </c>
      <c r="F86" s="136">
        <v>0</v>
      </c>
      <c r="G86" s="116">
        <f t="shared" si="12"/>
        <v>0</v>
      </c>
      <c r="O86" s="110">
        <v>2</v>
      </c>
      <c r="AA86" s="83">
        <v>12</v>
      </c>
      <c r="AB86" s="83">
        <v>0</v>
      </c>
      <c r="AC86" s="83">
        <v>61</v>
      </c>
      <c r="AZ86" s="83">
        <v>2</v>
      </c>
      <c r="BA86" s="83">
        <f t="shared" si="13"/>
        <v>0</v>
      </c>
      <c r="BB86" s="83">
        <f t="shared" si="14"/>
        <v>0</v>
      </c>
      <c r="BC86" s="83">
        <f t="shared" si="15"/>
        <v>0</v>
      </c>
      <c r="BD86" s="83">
        <f t="shared" si="16"/>
        <v>0</v>
      </c>
      <c r="BE86" s="83">
        <f t="shared" si="17"/>
        <v>0</v>
      </c>
      <c r="CZ86" s="83">
        <v>2E-05</v>
      </c>
    </row>
    <row r="87" spans="1:104" ht="12.75">
      <c r="A87" s="111">
        <v>62</v>
      </c>
      <c r="B87" s="112" t="s">
        <v>207</v>
      </c>
      <c r="C87" s="113" t="s">
        <v>208</v>
      </c>
      <c r="D87" s="114" t="s">
        <v>83</v>
      </c>
      <c r="E87" s="115">
        <v>66</v>
      </c>
      <c r="F87" s="136">
        <v>0</v>
      </c>
      <c r="G87" s="116">
        <f t="shared" si="12"/>
        <v>0</v>
      </c>
      <c r="O87" s="110">
        <v>2</v>
      </c>
      <c r="AA87" s="83">
        <v>12</v>
      </c>
      <c r="AB87" s="83">
        <v>0</v>
      </c>
      <c r="AC87" s="83">
        <v>62</v>
      </c>
      <c r="AZ87" s="83">
        <v>2</v>
      </c>
      <c r="BA87" s="83">
        <f t="shared" si="13"/>
        <v>0</v>
      </c>
      <c r="BB87" s="83">
        <f t="shared" si="14"/>
        <v>0</v>
      </c>
      <c r="BC87" s="83">
        <f t="shared" si="15"/>
        <v>0</v>
      </c>
      <c r="BD87" s="83">
        <f t="shared" si="16"/>
        <v>0</v>
      </c>
      <c r="BE87" s="83">
        <f t="shared" si="17"/>
        <v>0</v>
      </c>
      <c r="CZ87" s="83">
        <v>2E-05</v>
      </c>
    </row>
    <row r="88" spans="1:57" ht="12.75">
      <c r="A88" s="117"/>
      <c r="B88" s="118" t="s">
        <v>64</v>
      </c>
      <c r="C88" s="119" t="str">
        <f>CONCATENATE(B74," ",C74)</f>
        <v>725 Zařizovací předměty</v>
      </c>
      <c r="D88" s="117"/>
      <c r="E88" s="120"/>
      <c r="F88" s="137"/>
      <c r="G88" s="121">
        <f>SUM(G74:G87)</f>
        <v>0</v>
      </c>
      <c r="O88" s="110">
        <v>4</v>
      </c>
      <c r="BA88" s="122">
        <f>SUM(BA74:BA87)</f>
        <v>0</v>
      </c>
      <c r="BB88" s="122">
        <f>SUM(BB74:BB87)</f>
        <v>0</v>
      </c>
      <c r="BC88" s="122">
        <f>SUM(BC74:BC87)</f>
        <v>0</v>
      </c>
      <c r="BD88" s="122">
        <f>SUM(BD74:BD87)</f>
        <v>0</v>
      </c>
      <c r="BE88" s="122">
        <f>SUM(BE74:BE87)</f>
        <v>0</v>
      </c>
    </row>
    <row r="89" spans="1:15" ht="12.75">
      <c r="A89" s="103" t="s">
        <v>63</v>
      </c>
      <c r="B89" s="104" t="s">
        <v>209</v>
      </c>
      <c r="C89" s="105" t="s">
        <v>210</v>
      </c>
      <c r="D89" s="106"/>
      <c r="E89" s="107"/>
      <c r="F89" s="135"/>
      <c r="G89" s="108"/>
      <c r="H89" s="109"/>
      <c r="I89" s="109"/>
      <c r="O89" s="110">
        <v>1</v>
      </c>
    </row>
    <row r="90" spans="1:104" ht="12.75">
      <c r="A90" s="111">
        <v>63</v>
      </c>
      <c r="B90" s="112" t="s">
        <v>211</v>
      </c>
      <c r="C90" s="113" t="s">
        <v>212</v>
      </c>
      <c r="D90" s="114" t="s">
        <v>83</v>
      </c>
      <c r="E90" s="115">
        <v>26</v>
      </c>
      <c r="F90" s="136">
        <v>0</v>
      </c>
      <c r="G90" s="116">
        <f aca="true" t="shared" si="18" ref="G90:G97">E90*F90</f>
        <v>0</v>
      </c>
      <c r="O90" s="110">
        <v>2</v>
      </c>
      <c r="AA90" s="83">
        <v>12</v>
      </c>
      <c r="AB90" s="83">
        <v>0</v>
      </c>
      <c r="AC90" s="83">
        <v>63</v>
      </c>
      <c r="AZ90" s="83">
        <v>2</v>
      </c>
      <c r="BA90" s="83">
        <f aca="true" t="shared" si="19" ref="BA90:BA97">IF(AZ90=1,G90,0)</f>
        <v>0</v>
      </c>
      <c r="BB90" s="83">
        <f aca="true" t="shared" si="20" ref="BB90:BB97">IF(AZ90=2,G90,0)</f>
        <v>0</v>
      </c>
      <c r="BC90" s="83">
        <f aca="true" t="shared" si="21" ref="BC90:BC97">IF(AZ90=3,G90,0)</f>
        <v>0</v>
      </c>
      <c r="BD90" s="83">
        <f aca="true" t="shared" si="22" ref="BD90:BD97">IF(AZ90=4,G90,0)</f>
        <v>0</v>
      </c>
      <c r="BE90" s="83">
        <f aca="true" t="shared" si="23" ref="BE90:BE97">IF(AZ90=5,G90,0)</f>
        <v>0</v>
      </c>
      <c r="CZ90" s="83">
        <v>0.00093</v>
      </c>
    </row>
    <row r="91" spans="1:104" ht="12.75">
      <c r="A91" s="111">
        <v>64</v>
      </c>
      <c r="B91" s="112" t="s">
        <v>213</v>
      </c>
      <c r="C91" s="113" t="s">
        <v>214</v>
      </c>
      <c r="D91" s="114" t="s">
        <v>86</v>
      </c>
      <c r="E91" s="115">
        <v>1460</v>
      </c>
      <c r="F91" s="136">
        <v>0</v>
      </c>
      <c r="G91" s="116">
        <f t="shared" si="18"/>
        <v>0</v>
      </c>
      <c r="O91" s="110">
        <v>2</v>
      </c>
      <c r="AA91" s="83">
        <v>12</v>
      </c>
      <c r="AB91" s="83">
        <v>1</v>
      </c>
      <c r="AC91" s="83">
        <v>64</v>
      </c>
      <c r="AZ91" s="83">
        <v>2</v>
      </c>
      <c r="BA91" s="83">
        <f t="shared" si="19"/>
        <v>0</v>
      </c>
      <c r="BB91" s="83">
        <f t="shared" si="20"/>
        <v>0</v>
      </c>
      <c r="BC91" s="83">
        <f t="shared" si="21"/>
        <v>0</v>
      </c>
      <c r="BD91" s="83">
        <f t="shared" si="22"/>
        <v>0</v>
      </c>
      <c r="BE91" s="83">
        <f t="shared" si="23"/>
        <v>0</v>
      </c>
      <c r="CZ91" s="83">
        <v>6E-05</v>
      </c>
    </row>
    <row r="92" spans="1:104" ht="12.75">
      <c r="A92" s="111">
        <v>65</v>
      </c>
      <c r="B92" s="112" t="s">
        <v>215</v>
      </c>
      <c r="C92" s="113" t="s">
        <v>216</v>
      </c>
      <c r="D92" s="114" t="s">
        <v>86</v>
      </c>
      <c r="E92" s="115">
        <v>894</v>
      </c>
      <c r="F92" s="136">
        <v>0</v>
      </c>
      <c r="G92" s="116">
        <f t="shared" si="18"/>
        <v>0</v>
      </c>
      <c r="O92" s="110">
        <v>2</v>
      </c>
      <c r="AA92" s="83">
        <v>12</v>
      </c>
      <c r="AB92" s="83">
        <v>1</v>
      </c>
      <c r="AC92" s="83">
        <v>65</v>
      </c>
      <c r="AZ92" s="83">
        <v>2</v>
      </c>
      <c r="BA92" s="83">
        <f t="shared" si="19"/>
        <v>0</v>
      </c>
      <c r="BB92" s="83">
        <f t="shared" si="20"/>
        <v>0</v>
      </c>
      <c r="BC92" s="83">
        <f t="shared" si="21"/>
        <v>0</v>
      </c>
      <c r="BD92" s="83">
        <f t="shared" si="22"/>
        <v>0</v>
      </c>
      <c r="BE92" s="83">
        <f t="shared" si="23"/>
        <v>0</v>
      </c>
      <c r="CZ92" s="83">
        <v>6E-05</v>
      </c>
    </row>
    <row r="93" spans="1:104" ht="12.75">
      <c r="A93" s="111">
        <v>66</v>
      </c>
      <c r="B93" s="112" t="s">
        <v>217</v>
      </c>
      <c r="C93" s="113" t="s">
        <v>218</v>
      </c>
      <c r="D93" s="114" t="s">
        <v>83</v>
      </c>
      <c r="E93" s="115">
        <v>34</v>
      </c>
      <c r="F93" s="136">
        <v>0</v>
      </c>
      <c r="G93" s="116">
        <f t="shared" si="18"/>
        <v>0</v>
      </c>
      <c r="O93" s="110">
        <v>2</v>
      </c>
      <c r="AA93" s="83">
        <v>12</v>
      </c>
      <c r="AB93" s="83">
        <v>0</v>
      </c>
      <c r="AC93" s="83">
        <v>66</v>
      </c>
      <c r="AZ93" s="83">
        <v>2</v>
      </c>
      <c r="BA93" s="83">
        <f t="shared" si="19"/>
        <v>0</v>
      </c>
      <c r="BB93" s="83">
        <f t="shared" si="20"/>
        <v>0</v>
      </c>
      <c r="BC93" s="83">
        <f t="shared" si="21"/>
        <v>0</v>
      </c>
      <c r="BD93" s="83">
        <f t="shared" si="22"/>
        <v>0</v>
      </c>
      <c r="BE93" s="83">
        <f t="shared" si="23"/>
        <v>0</v>
      </c>
      <c r="CZ93" s="83">
        <v>0.00163</v>
      </c>
    </row>
    <row r="94" spans="1:104" ht="12.75">
      <c r="A94" s="111">
        <v>67</v>
      </c>
      <c r="B94" s="112" t="s">
        <v>219</v>
      </c>
      <c r="C94" s="113" t="s">
        <v>220</v>
      </c>
      <c r="D94" s="114" t="s">
        <v>115</v>
      </c>
      <c r="E94" s="115">
        <v>1</v>
      </c>
      <c r="F94" s="136">
        <v>0</v>
      </c>
      <c r="G94" s="116">
        <f t="shared" si="18"/>
        <v>0</v>
      </c>
      <c r="O94" s="110">
        <v>2</v>
      </c>
      <c r="AA94" s="83">
        <v>12</v>
      </c>
      <c r="AB94" s="83">
        <v>0</v>
      </c>
      <c r="AC94" s="83">
        <v>67</v>
      </c>
      <c r="AZ94" s="83">
        <v>2</v>
      </c>
      <c r="BA94" s="83">
        <f t="shared" si="19"/>
        <v>0</v>
      </c>
      <c r="BB94" s="83">
        <f t="shared" si="20"/>
        <v>0</v>
      </c>
      <c r="BC94" s="83">
        <f t="shared" si="21"/>
        <v>0</v>
      </c>
      <c r="BD94" s="83">
        <f t="shared" si="22"/>
        <v>0</v>
      </c>
      <c r="BE94" s="83">
        <f t="shared" si="23"/>
        <v>0</v>
      </c>
      <c r="CZ94" s="83">
        <v>0</v>
      </c>
    </row>
    <row r="95" spans="1:104" ht="12.75">
      <c r="A95" s="111">
        <v>68</v>
      </c>
      <c r="B95" s="112" t="s">
        <v>221</v>
      </c>
      <c r="C95" s="113" t="s">
        <v>222</v>
      </c>
      <c r="D95" s="114" t="s">
        <v>83</v>
      </c>
      <c r="E95" s="115">
        <v>26</v>
      </c>
      <c r="F95" s="136">
        <v>0</v>
      </c>
      <c r="G95" s="116">
        <f t="shared" si="18"/>
        <v>0</v>
      </c>
      <c r="O95" s="110">
        <v>2</v>
      </c>
      <c r="AA95" s="83">
        <v>12</v>
      </c>
      <c r="AB95" s="83">
        <v>0</v>
      </c>
      <c r="AC95" s="83">
        <v>68</v>
      </c>
      <c r="AZ95" s="83">
        <v>2</v>
      </c>
      <c r="BA95" s="83">
        <f t="shared" si="19"/>
        <v>0</v>
      </c>
      <c r="BB95" s="83">
        <f t="shared" si="20"/>
        <v>0</v>
      </c>
      <c r="BC95" s="83">
        <f t="shared" si="21"/>
        <v>0</v>
      </c>
      <c r="BD95" s="83">
        <f t="shared" si="22"/>
        <v>0</v>
      </c>
      <c r="BE95" s="83">
        <f t="shared" si="23"/>
        <v>0</v>
      </c>
      <c r="CZ95" s="83">
        <v>0.00044</v>
      </c>
    </row>
    <row r="96" spans="1:104" ht="12.75">
      <c r="A96" s="111">
        <v>69</v>
      </c>
      <c r="B96" s="112" t="s">
        <v>223</v>
      </c>
      <c r="C96" s="113" t="s">
        <v>224</v>
      </c>
      <c r="D96" s="114" t="s">
        <v>83</v>
      </c>
      <c r="E96" s="115">
        <v>34</v>
      </c>
      <c r="F96" s="136">
        <v>0</v>
      </c>
      <c r="G96" s="116">
        <f t="shared" si="18"/>
        <v>0</v>
      </c>
      <c r="O96" s="110">
        <v>2</v>
      </c>
      <c r="AA96" s="83">
        <v>12</v>
      </c>
      <c r="AB96" s="83">
        <v>0</v>
      </c>
      <c r="AC96" s="83">
        <v>69</v>
      </c>
      <c r="AZ96" s="83">
        <v>2</v>
      </c>
      <c r="BA96" s="83">
        <f t="shared" si="19"/>
        <v>0</v>
      </c>
      <c r="BB96" s="83">
        <f t="shared" si="20"/>
        <v>0</v>
      </c>
      <c r="BC96" s="83">
        <f t="shared" si="21"/>
        <v>0</v>
      </c>
      <c r="BD96" s="83">
        <f t="shared" si="22"/>
        <v>0</v>
      </c>
      <c r="BE96" s="83">
        <f t="shared" si="23"/>
        <v>0</v>
      </c>
      <c r="CZ96" s="83">
        <v>0.00065</v>
      </c>
    </row>
    <row r="97" spans="1:104" ht="12.75">
      <c r="A97" s="111">
        <v>70</v>
      </c>
      <c r="B97" s="112" t="s">
        <v>225</v>
      </c>
      <c r="C97" s="113" t="s">
        <v>226</v>
      </c>
      <c r="D97" s="114" t="s">
        <v>86</v>
      </c>
      <c r="E97" s="115">
        <v>750</v>
      </c>
      <c r="F97" s="136">
        <v>0</v>
      </c>
      <c r="G97" s="116">
        <f t="shared" si="18"/>
        <v>0</v>
      </c>
      <c r="O97" s="110">
        <v>2</v>
      </c>
      <c r="AA97" s="83">
        <v>12</v>
      </c>
      <c r="AB97" s="83">
        <v>1</v>
      </c>
      <c r="AC97" s="83">
        <v>70</v>
      </c>
      <c r="AZ97" s="83">
        <v>2</v>
      </c>
      <c r="BA97" s="83">
        <f t="shared" si="19"/>
        <v>0</v>
      </c>
      <c r="BB97" s="83">
        <f t="shared" si="20"/>
        <v>0</v>
      </c>
      <c r="BC97" s="83">
        <f t="shared" si="21"/>
        <v>0</v>
      </c>
      <c r="BD97" s="83">
        <f t="shared" si="22"/>
        <v>0</v>
      </c>
      <c r="BE97" s="83">
        <f t="shared" si="23"/>
        <v>0</v>
      </c>
      <c r="CZ97" s="83">
        <v>2E-05</v>
      </c>
    </row>
    <row r="98" spans="1:57" ht="12.75">
      <c r="A98" s="117"/>
      <c r="B98" s="118" t="s">
        <v>64</v>
      </c>
      <c r="C98" s="119" t="str">
        <f>CONCATENATE(B89," ",C89)</f>
        <v>734 Armatury</v>
      </c>
      <c r="D98" s="117"/>
      <c r="E98" s="120"/>
      <c r="F98" s="137"/>
      <c r="G98" s="121">
        <f>SUM(G89:G97)</f>
        <v>0</v>
      </c>
      <c r="O98" s="110">
        <v>4</v>
      </c>
      <c r="BA98" s="122">
        <f>SUM(BA89:BA97)</f>
        <v>0</v>
      </c>
      <c r="BB98" s="122">
        <f>SUM(BB89:BB97)</f>
        <v>0</v>
      </c>
      <c r="BC98" s="122">
        <f>SUM(BC89:BC97)</f>
        <v>0</v>
      </c>
      <c r="BD98" s="122">
        <f>SUM(BD89:BD97)</f>
        <v>0</v>
      </c>
      <c r="BE98" s="122">
        <f>SUM(BE89:BE97)</f>
        <v>0</v>
      </c>
    </row>
    <row r="99" spans="1:15" ht="12.75">
      <c r="A99" s="103" t="s">
        <v>63</v>
      </c>
      <c r="B99" s="104" t="s">
        <v>227</v>
      </c>
      <c r="C99" s="105" t="s">
        <v>228</v>
      </c>
      <c r="D99" s="106"/>
      <c r="E99" s="107"/>
      <c r="F99" s="135"/>
      <c r="G99" s="108"/>
      <c r="H99" s="109"/>
      <c r="I99" s="109"/>
      <c r="O99" s="110">
        <v>1</v>
      </c>
    </row>
    <row r="100" spans="1:104" ht="12.75">
      <c r="A100" s="111">
        <v>71</v>
      </c>
      <c r="B100" s="112" t="s">
        <v>229</v>
      </c>
      <c r="C100" s="113" t="s">
        <v>230</v>
      </c>
      <c r="D100" s="114" t="s">
        <v>91</v>
      </c>
      <c r="E100" s="115">
        <v>60</v>
      </c>
      <c r="F100" s="136">
        <v>0</v>
      </c>
      <c r="G100" s="116">
        <f>E100*F100</f>
        <v>0</v>
      </c>
      <c r="O100" s="110">
        <v>2</v>
      </c>
      <c r="AA100" s="83">
        <v>12</v>
      </c>
      <c r="AB100" s="83">
        <v>0</v>
      </c>
      <c r="AC100" s="83">
        <v>71</v>
      </c>
      <c r="AZ100" s="83">
        <v>2</v>
      </c>
      <c r="BA100" s="83">
        <f>IF(AZ100=1,G100,0)</f>
        <v>0</v>
      </c>
      <c r="BB100" s="83">
        <f>IF(AZ100=2,G100,0)</f>
        <v>0</v>
      </c>
      <c r="BC100" s="83">
        <f>IF(AZ100=3,G100,0)</f>
        <v>0</v>
      </c>
      <c r="BD100" s="83">
        <f>IF(AZ100=4,G100,0)</f>
        <v>0</v>
      </c>
      <c r="BE100" s="83">
        <f>IF(AZ100=5,G100,0)</f>
        <v>0</v>
      </c>
      <c r="CZ100" s="83">
        <v>0.13526</v>
      </c>
    </row>
    <row r="101" spans="1:57" ht="12.75">
      <c r="A101" s="117"/>
      <c r="B101" s="118" t="s">
        <v>64</v>
      </c>
      <c r="C101" s="119" t="str">
        <f>CONCATENATE(B99," ",C99)</f>
        <v>771 Podlahy z dlaždic a obklady</v>
      </c>
      <c r="D101" s="117"/>
      <c r="E101" s="120"/>
      <c r="F101" s="137"/>
      <c r="G101" s="121">
        <f>SUM(G99:G100)</f>
        <v>0</v>
      </c>
      <c r="O101" s="110">
        <v>4</v>
      </c>
      <c r="BA101" s="122">
        <f>SUM(BA99:BA100)</f>
        <v>0</v>
      </c>
      <c r="BB101" s="122">
        <f>SUM(BB99:BB100)</f>
        <v>0</v>
      </c>
      <c r="BC101" s="122">
        <f>SUM(BC99:BC100)</f>
        <v>0</v>
      </c>
      <c r="BD101" s="122">
        <f>SUM(BD99:BD100)</f>
        <v>0</v>
      </c>
      <c r="BE101" s="122">
        <f>SUM(BE99:BE100)</f>
        <v>0</v>
      </c>
    </row>
    <row r="102" spans="1:15" ht="12.75">
      <c r="A102" s="103" t="s">
        <v>63</v>
      </c>
      <c r="B102" s="104" t="s">
        <v>231</v>
      </c>
      <c r="C102" s="105" t="s">
        <v>232</v>
      </c>
      <c r="D102" s="106"/>
      <c r="E102" s="107"/>
      <c r="F102" s="135"/>
      <c r="G102" s="108"/>
      <c r="H102" s="109"/>
      <c r="I102" s="109"/>
      <c r="O102" s="110">
        <v>1</v>
      </c>
    </row>
    <row r="103" spans="1:104" ht="12.75">
      <c r="A103" s="111">
        <v>72</v>
      </c>
      <c r="B103" s="112" t="s">
        <v>233</v>
      </c>
      <c r="C103" s="113" t="s">
        <v>234</v>
      </c>
      <c r="D103" s="114" t="s">
        <v>91</v>
      </c>
      <c r="E103" s="115">
        <v>495</v>
      </c>
      <c r="F103" s="136">
        <v>0</v>
      </c>
      <c r="G103" s="116">
        <f>E103*F103</f>
        <v>0</v>
      </c>
      <c r="O103" s="110">
        <v>2</v>
      </c>
      <c r="AA103" s="83">
        <v>12</v>
      </c>
      <c r="AB103" s="83">
        <v>0</v>
      </c>
      <c r="AC103" s="83">
        <v>72</v>
      </c>
      <c r="AZ103" s="83">
        <v>2</v>
      </c>
      <c r="BA103" s="83">
        <f>IF(AZ103=1,G103,0)</f>
        <v>0</v>
      </c>
      <c r="BB103" s="83">
        <f>IF(AZ103=2,G103,0)</f>
        <v>0</v>
      </c>
      <c r="BC103" s="83">
        <f>IF(AZ103=3,G103,0)</f>
        <v>0</v>
      </c>
      <c r="BD103" s="83">
        <f>IF(AZ103=4,G103,0)</f>
        <v>0</v>
      </c>
      <c r="BE103" s="83">
        <f>IF(AZ103=5,G103,0)</f>
        <v>0</v>
      </c>
      <c r="CZ103" s="83">
        <v>0.0611</v>
      </c>
    </row>
    <row r="104" spans="1:104" ht="12.75">
      <c r="A104" s="111">
        <v>73</v>
      </c>
      <c r="B104" s="112" t="s">
        <v>235</v>
      </c>
      <c r="C104" s="113" t="s">
        <v>236</v>
      </c>
      <c r="D104" s="114" t="s">
        <v>91</v>
      </c>
      <c r="E104" s="115">
        <v>60</v>
      </c>
      <c r="F104" s="136">
        <v>0</v>
      </c>
      <c r="G104" s="116">
        <f>E104*F104</f>
        <v>0</v>
      </c>
      <c r="O104" s="110">
        <v>2</v>
      </c>
      <c r="AA104" s="83">
        <v>12</v>
      </c>
      <c r="AB104" s="83">
        <v>1</v>
      </c>
      <c r="AC104" s="83">
        <v>73</v>
      </c>
      <c r="AZ104" s="83">
        <v>2</v>
      </c>
      <c r="BA104" s="83">
        <f>IF(AZ104=1,G104,0)</f>
        <v>0</v>
      </c>
      <c r="BB104" s="83">
        <f>IF(AZ104=2,G104,0)</f>
        <v>0</v>
      </c>
      <c r="BC104" s="83">
        <f>IF(AZ104=3,G104,0)</f>
        <v>0</v>
      </c>
      <c r="BD104" s="83">
        <f>IF(AZ104=4,G104,0)</f>
        <v>0</v>
      </c>
      <c r="BE104" s="83">
        <f>IF(AZ104=5,G104,0)</f>
        <v>0</v>
      </c>
      <c r="CZ104" s="83">
        <v>0.0192</v>
      </c>
    </row>
    <row r="105" spans="1:57" ht="12.75">
      <c r="A105" s="117"/>
      <c r="B105" s="118" t="s">
        <v>64</v>
      </c>
      <c r="C105" s="119" t="str">
        <f>CONCATENATE(B102," ",C102)</f>
        <v>781 Obklady keramické</v>
      </c>
      <c r="D105" s="117"/>
      <c r="E105" s="120"/>
      <c r="F105" s="137"/>
      <c r="G105" s="121">
        <f>SUM(G102:G104)</f>
        <v>0</v>
      </c>
      <c r="O105" s="110">
        <v>4</v>
      </c>
      <c r="BA105" s="122">
        <f>SUM(BA102:BA104)</f>
        <v>0</v>
      </c>
      <c r="BB105" s="122">
        <f>SUM(BB102:BB104)</f>
        <v>0</v>
      </c>
      <c r="BC105" s="122">
        <f>SUM(BC102:BC104)</f>
        <v>0</v>
      </c>
      <c r="BD105" s="122">
        <f>SUM(BD102:BD104)</f>
        <v>0</v>
      </c>
      <c r="BE105" s="122">
        <f>SUM(BE102:BE104)</f>
        <v>0</v>
      </c>
    </row>
    <row r="106" spans="1:7" ht="12.75">
      <c r="A106" s="84"/>
      <c r="B106" s="84"/>
      <c r="C106" s="84"/>
      <c r="D106" s="84"/>
      <c r="E106" s="84"/>
      <c r="F106" s="138"/>
      <c r="G106" s="84"/>
    </row>
    <row r="107" ht="12.75">
      <c r="E107" s="83"/>
    </row>
    <row r="108" ht="12.75">
      <c r="E108" s="83"/>
    </row>
    <row r="109" ht="12.75">
      <c r="E109" s="83"/>
    </row>
    <row r="110" ht="12.75">
      <c r="E110" s="83"/>
    </row>
    <row r="111" ht="12.75">
      <c r="E111" s="83"/>
    </row>
    <row r="112" ht="12.75">
      <c r="E112" s="83"/>
    </row>
    <row r="113" ht="12.75">
      <c r="E113" s="83"/>
    </row>
    <row r="114" ht="12.75">
      <c r="E114" s="83"/>
    </row>
    <row r="115" ht="12.75">
      <c r="E115" s="83"/>
    </row>
    <row r="116" ht="12.75">
      <c r="E116" s="83"/>
    </row>
    <row r="117" ht="12.75">
      <c r="E117" s="83"/>
    </row>
    <row r="118" ht="12.75">
      <c r="E118" s="83"/>
    </row>
    <row r="119" ht="12.75">
      <c r="E119" s="83"/>
    </row>
    <row r="120" ht="12.75">
      <c r="E120" s="83"/>
    </row>
    <row r="121" ht="12.75">
      <c r="E121" s="83"/>
    </row>
    <row r="122" ht="12.75">
      <c r="E122" s="83"/>
    </row>
    <row r="123" ht="12.75">
      <c r="E123" s="83"/>
    </row>
    <row r="124" ht="12.75">
      <c r="E124" s="83"/>
    </row>
    <row r="125" ht="12.75">
      <c r="E125" s="83"/>
    </row>
    <row r="126" ht="12.75">
      <c r="E126" s="83"/>
    </row>
    <row r="127" ht="12.75">
      <c r="E127" s="83"/>
    </row>
    <row r="128" ht="12.75">
      <c r="E128" s="83"/>
    </row>
    <row r="129" spans="1:7" ht="12.75">
      <c r="A129" s="123"/>
      <c r="B129" s="123"/>
      <c r="C129" s="123"/>
      <c r="D129" s="123"/>
      <c r="E129" s="123"/>
      <c r="F129" s="123"/>
      <c r="G129" s="123"/>
    </row>
    <row r="130" spans="1:7" ht="12.75">
      <c r="A130" s="123"/>
      <c r="B130" s="123"/>
      <c r="C130" s="123"/>
      <c r="D130" s="123"/>
      <c r="E130" s="123"/>
      <c r="F130" s="123"/>
      <c r="G130" s="123"/>
    </row>
    <row r="131" spans="1:7" ht="12.75">
      <c r="A131" s="123"/>
      <c r="B131" s="123"/>
      <c r="C131" s="123"/>
      <c r="D131" s="123"/>
      <c r="E131" s="123"/>
      <c r="F131" s="123"/>
      <c r="G131" s="123"/>
    </row>
    <row r="132" spans="1:7" ht="12.75">
      <c r="A132" s="123"/>
      <c r="B132" s="123"/>
      <c r="C132" s="123"/>
      <c r="D132" s="123"/>
      <c r="E132" s="123"/>
      <c r="F132" s="123"/>
      <c r="G132" s="123"/>
    </row>
    <row r="133" ht="12.75">
      <c r="E133" s="83"/>
    </row>
    <row r="134" ht="12.75">
      <c r="E134" s="83"/>
    </row>
    <row r="135" ht="12.75">
      <c r="E135" s="83"/>
    </row>
    <row r="136" ht="12.75">
      <c r="E136" s="83"/>
    </row>
    <row r="137" ht="12.75">
      <c r="E137" s="83"/>
    </row>
    <row r="138" ht="12.75">
      <c r="E138" s="83"/>
    </row>
    <row r="139" ht="12.75">
      <c r="E139" s="83"/>
    </row>
    <row r="140" ht="12.75">
      <c r="E140" s="83"/>
    </row>
    <row r="141" ht="12.75">
      <c r="E141" s="83"/>
    </row>
    <row r="142" ht="12.75">
      <c r="E142" s="83"/>
    </row>
    <row r="143" ht="12.75">
      <c r="E143" s="83"/>
    </row>
    <row r="144" ht="12.75">
      <c r="E144" s="83"/>
    </row>
    <row r="145" ht="12.75">
      <c r="E145" s="83"/>
    </row>
    <row r="146" ht="12.75">
      <c r="E146" s="83"/>
    </row>
    <row r="147" ht="12.75">
      <c r="E147" s="83"/>
    </row>
    <row r="148" ht="12.75">
      <c r="E148" s="83"/>
    </row>
    <row r="149" ht="12.75">
      <c r="E149" s="83"/>
    </row>
    <row r="150" ht="12.75">
      <c r="E150" s="83"/>
    </row>
    <row r="151" ht="12.75">
      <c r="E151" s="83"/>
    </row>
    <row r="152" ht="12.75">
      <c r="E152" s="83"/>
    </row>
    <row r="153" ht="12.75">
      <c r="E153" s="83"/>
    </row>
    <row r="154" ht="12.75">
      <c r="E154" s="83"/>
    </row>
    <row r="155" ht="12.75">
      <c r="E155" s="83"/>
    </row>
    <row r="156" ht="12.75">
      <c r="E156" s="83"/>
    </row>
    <row r="157" ht="12.75">
      <c r="E157" s="83"/>
    </row>
    <row r="158" ht="12.75">
      <c r="E158" s="83"/>
    </row>
    <row r="159" ht="12.75">
      <c r="E159" s="83"/>
    </row>
    <row r="160" ht="12.75">
      <c r="E160" s="83"/>
    </row>
    <row r="161" ht="12.75">
      <c r="E161" s="83"/>
    </row>
    <row r="162" ht="12.75">
      <c r="E162" s="83"/>
    </row>
    <row r="163" ht="12.75">
      <c r="E163" s="83"/>
    </row>
    <row r="164" spans="1:2" ht="12.75">
      <c r="A164" s="124"/>
      <c r="B164" s="124"/>
    </row>
    <row r="165" spans="1:7" ht="12.75">
      <c r="A165" s="123"/>
      <c r="B165" s="123"/>
      <c r="C165" s="126"/>
      <c r="D165" s="126"/>
      <c r="E165" s="127"/>
      <c r="F165" s="126"/>
      <c r="G165" s="128"/>
    </row>
    <row r="166" spans="1:7" ht="12.75">
      <c r="A166" s="129"/>
      <c r="B166" s="129"/>
      <c r="C166" s="123"/>
      <c r="D166" s="123"/>
      <c r="E166" s="130"/>
      <c r="F166" s="123"/>
      <c r="G166" s="123"/>
    </row>
    <row r="167" spans="1:7" ht="12.75">
      <c r="A167" s="123"/>
      <c r="B167" s="123"/>
      <c r="C167" s="123"/>
      <c r="D167" s="123"/>
      <c r="E167" s="130"/>
      <c r="F167" s="123"/>
      <c r="G167" s="123"/>
    </row>
    <row r="168" spans="1:7" ht="12.75">
      <c r="A168" s="123"/>
      <c r="B168" s="123"/>
      <c r="C168" s="123"/>
      <c r="D168" s="123"/>
      <c r="E168" s="130"/>
      <c r="F168" s="123"/>
      <c r="G168" s="123"/>
    </row>
    <row r="169" spans="1:7" ht="12.75">
      <c r="A169" s="123"/>
      <c r="B169" s="123"/>
      <c r="C169" s="123"/>
      <c r="D169" s="123"/>
      <c r="E169" s="130"/>
      <c r="F169" s="123"/>
      <c r="G169" s="123"/>
    </row>
    <row r="170" spans="1:7" ht="12.75">
      <c r="A170" s="123"/>
      <c r="B170" s="123"/>
      <c r="C170" s="123"/>
      <c r="D170" s="123"/>
      <c r="E170" s="130"/>
      <c r="F170" s="123"/>
      <c r="G170" s="123"/>
    </row>
    <row r="171" spans="1:7" ht="12.75">
      <c r="A171" s="123"/>
      <c r="B171" s="123"/>
      <c r="C171" s="123"/>
      <c r="D171" s="123"/>
      <c r="E171" s="130"/>
      <c r="F171" s="123"/>
      <c r="G171" s="123"/>
    </row>
    <row r="172" spans="1:7" ht="12.75">
      <c r="A172" s="123"/>
      <c r="B172" s="123"/>
      <c r="C172" s="123"/>
      <c r="D172" s="123"/>
      <c r="E172" s="130"/>
      <c r="F172" s="123"/>
      <c r="G172" s="123"/>
    </row>
    <row r="173" spans="1:7" ht="12.75">
      <c r="A173" s="123"/>
      <c r="B173" s="123"/>
      <c r="C173" s="123"/>
      <c r="D173" s="123"/>
      <c r="E173" s="130"/>
      <c r="F173" s="123"/>
      <c r="G173" s="123"/>
    </row>
    <row r="174" spans="1:7" ht="12.75">
      <c r="A174" s="123"/>
      <c r="B174" s="123"/>
      <c r="C174" s="123"/>
      <c r="D174" s="123"/>
      <c r="E174" s="130"/>
      <c r="F174" s="123"/>
      <c r="G174" s="123"/>
    </row>
    <row r="175" spans="1:7" ht="12.75">
      <c r="A175" s="123"/>
      <c r="B175" s="123"/>
      <c r="C175" s="123"/>
      <c r="D175" s="123"/>
      <c r="E175" s="130"/>
      <c r="F175" s="123"/>
      <c r="G175" s="123"/>
    </row>
    <row r="176" spans="1:7" ht="12.75">
      <c r="A176" s="123"/>
      <c r="B176" s="123"/>
      <c r="C176" s="123"/>
      <c r="D176" s="123"/>
      <c r="E176" s="130"/>
      <c r="F176" s="123"/>
      <c r="G176" s="123"/>
    </row>
    <row r="177" spans="1:7" ht="12.75">
      <c r="A177" s="123"/>
      <c r="B177" s="123"/>
      <c r="C177" s="123"/>
      <c r="D177" s="123"/>
      <c r="E177" s="130"/>
      <c r="F177" s="123"/>
      <c r="G177" s="123"/>
    </row>
    <row r="178" spans="1:7" ht="12.75">
      <c r="A178" s="123"/>
      <c r="B178" s="123"/>
      <c r="C178" s="123"/>
      <c r="D178" s="123"/>
      <c r="E178" s="130"/>
      <c r="F178" s="123"/>
      <c r="G178" s="123"/>
    </row>
  </sheetData>
  <sheetProtection password="C88C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Zoja Šťastná</cp:lastModifiedBy>
  <cp:lastPrinted>2017-05-16T06:57:22Z</cp:lastPrinted>
  <dcterms:created xsi:type="dcterms:W3CDTF">2017-04-28T13:50:34Z</dcterms:created>
  <dcterms:modified xsi:type="dcterms:W3CDTF">2017-05-16T07:01:22Z</dcterms:modified>
  <cp:category/>
  <cp:version/>
  <cp:contentType/>
  <cp:contentStatus/>
</cp:coreProperties>
</file>