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975" activeTab="3"/>
  </bookViews>
  <sheets>
    <sheet name="Krycí list" sheetId="1" r:id="rId1"/>
    <sheet name="VN+ON" sheetId="4" r:id="rId2"/>
    <sheet name="Rekapitulace" sheetId="2" r:id="rId3"/>
    <sheet name="Položky" sheetId="3" r:id="rId4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list'!$F$4</definedName>
    <definedName name="MJ">'Krycí list'!$G$4</definedName>
    <definedName name="Mont">Rekapitulace!$H$24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3">Položky!$1:$6</definedName>
    <definedName name="_xlnm.Print_Titles" localSheetId="2">Rekapitulace!$1:$6</definedName>
    <definedName name="Objednatel">'Krycí list'!$C$8</definedName>
    <definedName name="_xlnm.Print_Area" localSheetId="0">'Krycí list'!$A$1:$G$45</definedName>
    <definedName name="_xlnm.Print_Area" localSheetId="3">Položky!$A$1:$I$343</definedName>
    <definedName name="_xlnm.Print_Area" localSheetId="2">Rekapitulace!$A$1:$I$25</definedName>
    <definedName name="PocetMJ">'Krycí list'!$G$7</definedName>
    <definedName name="Poznamka">'Krycí list'!$B$37</definedName>
    <definedName name="Projektant">'Krycí list'!$C$7</definedName>
    <definedName name="PSV">Rekapitulace!$F$24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3" hidden="1">0</definedName>
    <definedName name="solver_num" localSheetId="3" hidden="1">0</definedName>
    <definedName name="solver_opt" localSheetId="3" hidden="1">Položky!#REF!</definedName>
    <definedName name="solver_typ" localSheetId="3" hidden="1">1</definedName>
    <definedName name="solver_val" localSheetId="3" hidden="1">0</definedName>
    <definedName name="Typ">Položky!#REF!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23" i="2" l="1"/>
  <c r="B22" i="2"/>
  <c r="G342" i="3"/>
  <c r="G341" i="3"/>
  <c r="G340" i="3"/>
  <c r="G339" i="3"/>
  <c r="G338" i="3"/>
  <c r="G337" i="3"/>
  <c r="G336" i="3"/>
  <c r="G335" i="3"/>
  <c r="G334" i="3"/>
  <c r="G333" i="3"/>
  <c r="G332" i="3"/>
  <c r="G331" i="3"/>
  <c r="C343" i="3"/>
  <c r="G343" i="3" l="1"/>
  <c r="H23" i="2" s="1"/>
  <c r="C32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291" i="3"/>
  <c r="D15" i="1"/>
  <c r="D14" i="1"/>
  <c r="G328" i="3" l="1"/>
  <c r="H22" i="2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0" i="4"/>
  <c r="G19" i="4"/>
  <c r="G17" i="4"/>
  <c r="G14" i="4"/>
  <c r="G12" i="4"/>
  <c r="G10" i="4"/>
  <c r="G8" i="4"/>
  <c r="G6" i="4"/>
  <c r="G5" i="4"/>
  <c r="G4" i="4"/>
  <c r="F16" i="4" l="1"/>
  <c r="G15" i="1" s="1"/>
  <c r="F3" i="4"/>
  <c r="G14" i="1" s="1"/>
  <c r="BD284" i="3"/>
  <c r="BC284" i="3"/>
  <c r="BC288" i="3" s="1"/>
  <c r="H21" i="2" s="1"/>
  <c r="BB284" i="3"/>
  <c r="AZ284" i="3"/>
  <c r="G284" i="3"/>
  <c r="BA284" i="3" s="1"/>
  <c r="BD281" i="3"/>
  <c r="BD288" i="3" s="1"/>
  <c r="I21" i="2" s="1"/>
  <c r="BC281" i="3"/>
  <c r="BB281" i="3"/>
  <c r="AZ281" i="3"/>
  <c r="AZ288" i="3" s="1"/>
  <c r="E21" i="2" s="1"/>
  <c r="G281" i="3"/>
  <c r="BA281" i="3" s="1"/>
  <c r="B21" i="2"/>
  <c r="A21" i="2"/>
  <c r="BB288" i="3"/>
  <c r="G21" i="2" s="1"/>
  <c r="C288" i="3"/>
  <c r="BD277" i="3"/>
  <c r="BD279" i="3" s="1"/>
  <c r="I20" i="2" s="1"/>
  <c r="BC277" i="3"/>
  <c r="BC279" i="3" s="1"/>
  <c r="H20" i="2" s="1"/>
  <c r="BB277" i="3"/>
  <c r="BB279" i="3" s="1"/>
  <c r="G20" i="2" s="1"/>
  <c r="AZ277" i="3"/>
  <c r="AZ279" i="3" s="1"/>
  <c r="E20" i="2" s="1"/>
  <c r="G277" i="3"/>
  <c r="G279" i="3" s="1"/>
  <c r="F20" i="2" s="1"/>
  <c r="B20" i="2"/>
  <c r="A20" i="2"/>
  <c r="C279" i="3"/>
  <c r="BD274" i="3"/>
  <c r="BC274" i="3"/>
  <c r="BB274" i="3"/>
  <c r="AZ274" i="3"/>
  <c r="G274" i="3"/>
  <c r="BA274" i="3" s="1"/>
  <c r="BD268" i="3"/>
  <c r="BC268" i="3"/>
  <c r="BB268" i="3"/>
  <c r="AZ268" i="3"/>
  <c r="G268" i="3"/>
  <c r="BA268" i="3" s="1"/>
  <c r="BD265" i="3"/>
  <c r="BC265" i="3"/>
  <c r="BB265" i="3"/>
  <c r="AZ265" i="3"/>
  <c r="G265" i="3"/>
  <c r="BA265" i="3" s="1"/>
  <c r="BD263" i="3"/>
  <c r="BC263" i="3"/>
  <c r="BB263" i="3"/>
  <c r="AZ263" i="3"/>
  <c r="G263" i="3"/>
  <c r="BA263" i="3" s="1"/>
  <c r="BD261" i="3"/>
  <c r="BC261" i="3"/>
  <c r="BB261" i="3"/>
  <c r="AZ261" i="3"/>
  <c r="G261" i="3"/>
  <c r="BA261" i="3" s="1"/>
  <c r="BD259" i="3"/>
  <c r="BC259" i="3"/>
  <c r="BB259" i="3"/>
  <c r="AZ259" i="3"/>
  <c r="G259" i="3"/>
  <c r="BA259" i="3" s="1"/>
  <c r="BD257" i="3"/>
  <c r="BC257" i="3"/>
  <c r="BB257" i="3"/>
  <c r="AZ257" i="3"/>
  <c r="AZ275" i="3" s="1"/>
  <c r="E19" i="2" s="1"/>
  <c r="G257" i="3"/>
  <c r="BA257" i="3" s="1"/>
  <c r="BD255" i="3"/>
  <c r="BC255" i="3"/>
  <c r="BB255" i="3"/>
  <c r="BB275" i="3" s="1"/>
  <c r="G19" i="2" s="1"/>
  <c r="AZ255" i="3"/>
  <c r="G255" i="3"/>
  <c r="BA255" i="3" s="1"/>
  <c r="BD252" i="3"/>
  <c r="BC252" i="3"/>
  <c r="BB252" i="3"/>
  <c r="AZ252" i="3"/>
  <c r="G252" i="3"/>
  <c r="B19" i="2"/>
  <c r="A19" i="2"/>
  <c r="C275" i="3"/>
  <c r="BD249" i="3"/>
  <c r="BC249" i="3"/>
  <c r="BB249" i="3"/>
  <c r="AZ249" i="3"/>
  <c r="G249" i="3"/>
  <c r="BA249" i="3" s="1"/>
  <c r="BD246" i="3"/>
  <c r="BC246" i="3"/>
  <c r="BB246" i="3"/>
  <c r="AZ246" i="3"/>
  <c r="G246" i="3"/>
  <c r="BA246" i="3" s="1"/>
  <c r="BD243" i="3"/>
  <c r="BC243" i="3"/>
  <c r="BB243" i="3"/>
  <c r="AZ243" i="3"/>
  <c r="G243" i="3"/>
  <c r="BA243" i="3" s="1"/>
  <c r="BD240" i="3"/>
  <c r="BC240" i="3"/>
  <c r="BB240" i="3"/>
  <c r="AZ240" i="3"/>
  <c r="G240" i="3"/>
  <c r="BA240" i="3" s="1"/>
  <c r="BD237" i="3"/>
  <c r="BC237" i="3"/>
  <c r="BB237" i="3"/>
  <c r="AZ237" i="3"/>
  <c r="G237" i="3"/>
  <c r="BA237" i="3" s="1"/>
  <c r="BD234" i="3"/>
  <c r="BC234" i="3"/>
  <c r="BB234" i="3"/>
  <c r="AZ234" i="3"/>
  <c r="G234" i="3"/>
  <c r="BA234" i="3" s="1"/>
  <c r="BD231" i="3"/>
  <c r="BC231" i="3"/>
  <c r="BB231" i="3"/>
  <c r="AZ231" i="3"/>
  <c r="G231" i="3"/>
  <c r="BA231" i="3" s="1"/>
  <c r="BD228" i="3"/>
  <c r="BC228" i="3"/>
  <c r="BB228" i="3"/>
  <c r="AZ228" i="3"/>
  <c r="G228" i="3"/>
  <c r="BA228" i="3" s="1"/>
  <c r="BD225" i="3"/>
  <c r="BC225" i="3"/>
  <c r="BB225" i="3"/>
  <c r="AZ225" i="3"/>
  <c r="G225" i="3"/>
  <c r="BA225" i="3" s="1"/>
  <c r="BD222" i="3"/>
  <c r="BC222" i="3"/>
  <c r="BB222" i="3"/>
  <c r="AZ222" i="3"/>
  <c r="G222" i="3"/>
  <c r="BA222" i="3" s="1"/>
  <c r="BD219" i="3"/>
  <c r="BC219" i="3"/>
  <c r="BB219" i="3"/>
  <c r="AZ219" i="3"/>
  <c r="G219" i="3"/>
  <c r="BA219" i="3" s="1"/>
  <c r="BD217" i="3"/>
  <c r="BC217" i="3"/>
  <c r="BB217" i="3"/>
  <c r="AZ217" i="3"/>
  <c r="G217" i="3"/>
  <c r="BA217" i="3" s="1"/>
  <c r="BD214" i="3"/>
  <c r="BC214" i="3"/>
  <c r="BB214" i="3"/>
  <c r="AZ214" i="3"/>
  <c r="G214" i="3"/>
  <c r="BA214" i="3" s="1"/>
  <c r="BD212" i="3"/>
  <c r="BC212" i="3"/>
  <c r="BB212" i="3"/>
  <c r="AZ212" i="3"/>
  <c r="G212" i="3"/>
  <c r="BA212" i="3" s="1"/>
  <c r="BD211" i="3"/>
  <c r="BC211" i="3"/>
  <c r="BB211" i="3"/>
  <c r="AZ211" i="3"/>
  <c r="G211" i="3"/>
  <c r="BA211" i="3" s="1"/>
  <c r="BD210" i="3"/>
  <c r="BC210" i="3"/>
  <c r="BB210" i="3"/>
  <c r="AZ210" i="3"/>
  <c r="G210" i="3"/>
  <c r="BA210" i="3" s="1"/>
  <c r="BD209" i="3"/>
  <c r="BC209" i="3"/>
  <c r="BB209" i="3"/>
  <c r="AZ209" i="3"/>
  <c r="G209" i="3"/>
  <c r="B18" i="2"/>
  <c r="A18" i="2"/>
  <c r="C250" i="3"/>
  <c r="BD206" i="3"/>
  <c r="BC206" i="3"/>
  <c r="BB206" i="3"/>
  <c r="AZ206" i="3"/>
  <c r="G206" i="3"/>
  <c r="BA206" i="3" s="1"/>
  <c r="BD203" i="3"/>
  <c r="BC203" i="3"/>
  <c r="BB203" i="3"/>
  <c r="AZ203" i="3"/>
  <c r="G203" i="3"/>
  <c r="BA203" i="3" s="1"/>
  <c r="BD200" i="3"/>
  <c r="BC200" i="3"/>
  <c r="BB200" i="3"/>
  <c r="AZ200" i="3"/>
  <c r="G200" i="3"/>
  <c r="BA200" i="3" s="1"/>
  <c r="BD197" i="3"/>
  <c r="BC197" i="3"/>
  <c r="BB197" i="3"/>
  <c r="AZ197" i="3"/>
  <c r="G197" i="3"/>
  <c r="BA197" i="3" s="1"/>
  <c r="BD194" i="3"/>
  <c r="BC194" i="3"/>
  <c r="BB194" i="3"/>
  <c r="AZ194" i="3"/>
  <c r="G194" i="3"/>
  <c r="BA194" i="3" s="1"/>
  <c r="BD191" i="3"/>
  <c r="BC191" i="3"/>
  <c r="BB191" i="3"/>
  <c r="AZ191" i="3"/>
  <c r="G191" i="3"/>
  <c r="BA191" i="3" s="1"/>
  <c r="BD188" i="3"/>
  <c r="BC188" i="3"/>
  <c r="BB188" i="3"/>
  <c r="BB207" i="3" s="1"/>
  <c r="G17" i="2" s="1"/>
  <c r="AZ188" i="3"/>
  <c r="G188" i="3"/>
  <c r="BA188" i="3" s="1"/>
  <c r="BD185" i="3"/>
  <c r="BC185" i="3"/>
  <c r="BB185" i="3"/>
  <c r="AZ185" i="3"/>
  <c r="G185" i="3"/>
  <c r="BA185" i="3" s="1"/>
  <c r="BD182" i="3"/>
  <c r="BD207" i="3" s="1"/>
  <c r="I17" i="2" s="1"/>
  <c r="BC182" i="3"/>
  <c r="BB182" i="3"/>
  <c r="AZ182" i="3"/>
  <c r="G182" i="3"/>
  <c r="G207" i="3" s="1"/>
  <c r="F17" i="2" s="1"/>
  <c r="B17" i="2"/>
  <c r="A17" i="2"/>
  <c r="C207" i="3"/>
  <c r="BD179" i="3"/>
  <c r="BC179" i="3"/>
  <c r="BB179" i="3"/>
  <c r="AZ179" i="3"/>
  <c r="G179" i="3"/>
  <c r="BA179" i="3" s="1"/>
  <c r="BD177" i="3"/>
  <c r="BC177" i="3"/>
  <c r="BB177" i="3"/>
  <c r="AZ177" i="3"/>
  <c r="G177" i="3"/>
  <c r="BA177" i="3" s="1"/>
  <c r="BD175" i="3"/>
  <c r="BD180" i="3" s="1"/>
  <c r="I16" i="2" s="1"/>
  <c r="BC175" i="3"/>
  <c r="BB175" i="3"/>
  <c r="AZ175" i="3"/>
  <c r="G175" i="3"/>
  <c r="B16" i="2"/>
  <c r="A16" i="2"/>
  <c r="C180" i="3"/>
  <c r="BD171" i="3"/>
  <c r="BD173" i="3" s="1"/>
  <c r="I15" i="2" s="1"/>
  <c r="BC171" i="3"/>
  <c r="BC173" i="3" s="1"/>
  <c r="H15" i="2" s="1"/>
  <c r="BB171" i="3"/>
  <c r="BA171" i="3"/>
  <c r="BA173" i="3" s="1"/>
  <c r="F15" i="2" s="1"/>
  <c r="G171" i="3"/>
  <c r="AZ171" i="3" s="1"/>
  <c r="AZ173" i="3" s="1"/>
  <c r="B15" i="2"/>
  <c r="A15" i="2"/>
  <c r="BB173" i="3"/>
  <c r="G15" i="2" s="1"/>
  <c r="C173" i="3"/>
  <c r="BD167" i="3"/>
  <c r="BC167" i="3"/>
  <c r="BB167" i="3"/>
  <c r="BA167" i="3"/>
  <c r="G167" i="3"/>
  <c r="AZ167" i="3" s="1"/>
  <c r="BD165" i="3"/>
  <c r="BC165" i="3"/>
  <c r="BB165" i="3"/>
  <c r="BA165" i="3"/>
  <c r="G165" i="3"/>
  <c r="AZ165" i="3" s="1"/>
  <c r="BD163" i="3"/>
  <c r="BC163" i="3"/>
  <c r="BB163" i="3"/>
  <c r="BA163" i="3"/>
  <c r="G163" i="3"/>
  <c r="AZ163" i="3" s="1"/>
  <c r="BD161" i="3"/>
  <c r="BC161" i="3"/>
  <c r="BB161" i="3"/>
  <c r="BA161" i="3"/>
  <c r="G161" i="3"/>
  <c r="AZ161" i="3" s="1"/>
  <c r="BD159" i="3"/>
  <c r="BC159" i="3"/>
  <c r="BB159" i="3"/>
  <c r="BA159" i="3"/>
  <c r="G159" i="3"/>
  <c r="AZ159" i="3" s="1"/>
  <c r="BD157" i="3"/>
  <c r="BC157" i="3"/>
  <c r="BB157" i="3"/>
  <c r="BA157" i="3"/>
  <c r="G157" i="3"/>
  <c r="AZ157" i="3" s="1"/>
  <c r="BD155" i="3"/>
  <c r="BC155" i="3"/>
  <c r="BB155" i="3"/>
  <c r="BA155" i="3"/>
  <c r="G155" i="3"/>
  <c r="AZ155" i="3" s="1"/>
  <c r="BD153" i="3"/>
  <c r="BC153" i="3"/>
  <c r="BB153" i="3"/>
  <c r="BA153" i="3"/>
  <c r="G153" i="3"/>
  <c r="AZ153" i="3" s="1"/>
  <c r="BD151" i="3"/>
  <c r="BC151" i="3"/>
  <c r="BB151" i="3"/>
  <c r="BA151" i="3"/>
  <c r="G151" i="3"/>
  <c r="AZ151" i="3" s="1"/>
  <c r="BD149" i="3"/>
  <c r="BC149" i="3"/>
  <c r="BB149" i="3"/>
  <c r="BA149" i="3"/>
  <c r="G149" i="3"/>
  <c r="AZ149" i="3" s="1"/>
  <c r="BD147" i="3"/>
  <c r="BC147" i="3"/>
  <c r="BB147" i="3"/>
  <c r="BA147" i="3"/>
  <c r="G147" i="3"/>
  <c r="AZ147" i="3" s="1"/>
  <c r="BD145" i="3"/>
  <c r="BC145" i="3"/>
  <c r="BB145" i="3"/>
  <c r="BA145" i="3"/>
  <c r="G145" i="3"/>
  <c r="AZ145" i="3" s="1"/>
  <c r="BD143" i="3"/>
  <c r="BC143" i="3"/>
  <c r="BB143" i="3"/>
  <c r="BA143" i="3"/>
  <c r="G143" i="3"/>
  <c r="AZ143" i="3" s="1"/>
  <c r="BD141" i="3"/>
  <c r="BC141" i="3"/>
  <c r="BB141" i="3"/>
  <c r="BA141" i="3"/>
  <c r="G141" i="3"/>
  <c r="AZ141" i="3" s="1"/>
  <c r="BD139" i="3"/>
  <c r="BC139" i="3"/>
  <c r="BB139" i="3"/>
  <c r="BA139" i="3"/>
  <c r="G139" i="3"/>
  <c r="AZ139" i="3" s="1"/>
  <c r="BD137" i="3"/>
  <c r="BC137" i="3"/>
  <c r="BB137" i="3"/>
  <c r="BA137" i="3"/>
  <c r="G137" i="3"/>
  <c r="AZ137" i="3" s="1"/>
  <c r="BD135" i="3"/>
  <c r="BC135" i="3"/>
  <c r="BB135" i="3"/>
  <c r="BA135" i="3"/>
  <c r="G135" i="3"/>
  <c r="AZ135" i="3" s="1"/>
  <c r="BD134" i="3"/>
  <c r="BC134" i="3"/>
  <c r="BB134" i="3"/>
  <c r="BA134" i="3"/>
  <c r="G134" i="3"/>
  <c r="AZ134" i="3" s="1"/>
  <c r="BD133" i="3"/>
  <c r="BC133" i="3"/>
  <c r="BB133" i="3"/>
  <c r="BA133" i="3"/>
  <c r="G133" i="3"/>
  <c r="AZ133" i="3" s="1"/>
  <c r="BD132" i="3"/>
  <c r="BC132" i="3"/>
  <c r="BB132" i="3"/>
  <c r="BA132" i="3"/>
  <c r="G132" i="3"/>
  <c r="AZ132" i="3" s="1"/>
  <c r="BD131" i="3"/>
  <c r="BC131" i="3"/>
  <c r="BB131" i="3"/>
  <c r="BA131" i="3"/>
  <c r="G131" i="3"/>
  <c r="AZ131" i="3" s="1"/>
  <c r="BD129" i="3"/>
  <c r="BC129" i="3"/>
  <c r="BB129" i="3"/>
  <c r="BA129" i="3"/>
  <c r="G129" i="3"/>
  <c r="AZ129" i="3" s="1"/>
  <c r="BD127" i="3"/>
  <c r="BC127" i="3"/>
  <c r="BB127" i="3"/>
  <c r="BA127" i="3"/>
  <c r="G127" i="3"/>
  <c r="AZ127" i="3" s="1"/>
  <c r="BD125" i="3"/>
  <c r="BC125" i="3"/>
  <c r="BB125" i="3"/>
  <c r="BA125" i="3"/>
  <c r="G125" i="3"/>
  <c r="AZ125" i="3" s="1"/>
  <c r="BD123" i="3"/>
  <c r="BC123" i="3"/>
  <c r="BB123" i="3"/>
  <c r="BA123" i="3"/>
  <c r="G123" i="3"/>
  <c r="AZ123" i="3" s="1"/>
  <c r="BD121" i="3"/>
  <c r="BC121" i="3"/>
  <c r="BB121" i="3"/>
  <c r="BA121" i="3"/>
  <c r="G121" i="3"/>
  <c r="AZ121" i="3" s="1"/>
  <c r="BD119" i="3"/>
  <c r="BC119" i="3"/>
  <c r="BB119" i="3"/>
  <c r="BA119" i="3"/>
  <c r="G119" i="3"/>
  <c r="AZ119" i="3" s="1"/>
  <c r="BD117" i="3"/>
  <c r="BC117" i="3"/>
  <c r="BB117" i="3"/>
  <c r="BA117" i="3"/>
  <c r="G117" i="3"/>
  <c r="AZ117" i="3" s="1"/>
  <c r="BD115" i="3"/>
  <c r="BC115" i="3"/>
  <c r="BB115" i="3"/>
  <c r="BA115" i="3"/>
  <c r="G115" i="3"/>
  <c r="AZ115" i="3" s="1"/>
  <c r="BD112" i="3"/>
  <c r="BC112" i="3"/>
  <c r="BB112" i="3"/>
  <c r="BA112" i="3"/>
  <c r="G112" i="3"/>
  <c r="AZ112" i="3" s="1"/>
  <c r="BD110" i="3"/>
  <c r="BC110" i="3"/>
  <c r="BB110" i="3"/>
  <c r="BA110" i="3"/>
  <c r="G110" i="3"/>
  <c r="AZ110" i="3" s="1"/>
  <c r="BD107" i="3"/>
  <c r="BC107" i="3"/>
  <c r="BB107" i="3"/>
  <c r="BA107" i="3"/>
  <c r="G107" i="3"/>
  <c r="AZ107" i="3" s="1"/>
  <c r="BD104" i="3"/>
  <c r="BC104" i="3"/>
  <c r="BB104" i="3"/>
  <c r="BA104" i="3"/>
  <c r="G104" i="3"/>
  <c r="AZ104" i="3" s="1"/>
  <c r="BD102" i="3"/>
  <c r="BC102" i="3"/>
  <c r="BB102" i="3"/>
  <c r="BA102" i="3"/>
  <c r="G102" i="3"/>
  <c r="AZ102" i="3" s="1"/>
  <c r="BD100" i="3"/>
  <c r="BC100" i="3"/>
  <c r="BB100" i="3"/>
  <c r="BA100" i="3"/>
  <c r="G100" i="3"/>
  <c r="AZ100" i="3" s="1"/>
  <c r="BD98" i="3"/>
  <c r="BC98" i="3"/>
  <c r="BB98" i="3"/>
  <c r="BA98" i="3"/>
  <c r="G98" i="3"/>
  <c r="AZ98" i="3" s="1"/>
  <c r="BD96" i="3"/>
  <c r="BC96" i="3"/>
  <c r="BB96" i="3"/>
  <c r="BA96" i="3"/>
  <c r="G96" i="3"/>
  <c r="AZ96" i="3" s="1"/>
  <c r="BD94" i="3"/>
  <c r="BC94" i="3"/>
  <c r="BB94" i="3"/>
  <c r="BA94" i="3"/>
  <c r="G94" i="3"/>
  <c r="AZ94" i="3" s="1"/>
  <c r="BD92" i="3"/>
  <c r="BC92" i="3"/>
  <c r="BB92" i="3"/>
  <c r="BA92" i="3"/>
  <c r="G92" i="3"/>
  <c r="AZ92" i="3" s="1"/>
  <c r="BD89" i="3"/>
  <c r="BC89" i="3"/>
  <c r="BB89" i="3"/>
  <c r="BA89" i="3"/>
  <c r="G89" i="3"/>
  <c r="AZ89" i="3" s="1"/>
  <c r="BD87" i="3"/>
  <c r="BC87" i="3"/>
  <c r="BB87" i="3"/>
  <c r="BA87" i="3"/>
  <c r="G87" i="3"/>
  <c r="AZ87" i="3" s="1"/>
  <c r="BD85" i="3"/>
  <c r="BC85" i="3"/>
  <c r="BB85" i="3"/>
  <c r="BA85" i="3"/>
  <c r="G85" i="3"/>
  <c r="AZ85" i="3" s="1"/>
  <c r="B14" i="2"/>
  <c r="A14" i="2"/>
  <c r="C169" i="3"/>
  <c r="BD81" i="3"/>
  <c r="BC81" i="3"/>
  <c r="BB81" i="3"/>
  <c r="BA81" i="3"/>
  <c r="G81" i="3"/>
  <c r="AZ81" i="3" s="1"/>
  <c r="BD79" i="3"/>
  <c r="BD83" i="3" s="1"/>
  <c r="I13" i="2" s="1"/>
  <c r="BC79" i="3"/>
  <c r="BB79" i="3"/>
  <c r="BA79" i="3"/>
  <c r="G79" i="3"/>
  <c r="AZ79" i="3" s="1"/>
  <c r="AZ83" i="3" s="1"/>
  <c r="B13" i="2"/>
  <c r="A13" i="2"/>
  <c r="C83" i="3"/>
  <c r="BD75" i="3"/>
  <c r="BD77" i="3" s="1"/>
  <c r="I12" i="2" s="1"/>
  <c r="BC75" i="3"/>
  <c r="BC77" i="3" s="1"/>
  <c r="H12" i="2" s="1"/>
  <c r="BB75" i="3"/>
  <c r="BB77" i="3" s="1"/>
  <c r="G12" i="2" s="1"/>
  <c r="BA75" i="3"/>
  <c r="BA77" i="3" s="1"/>
  <c r="F12" i="2" s="1"/>
  <c r="G75" i="3"/>
  <c r="AZ75" i="3" s="1"/>
  <c r="AZ77" i="3" s="1"/>
  <c r="B12" i="2"/>
  <c r="A12" i="2"/>
  <c r="C77" i="3"/>
  <c r="BD71" i="3"/>
  <c r="BC71" i="3"/>
  <c r="BB71" i="3"/>
  <c r="BA71" i="3"/>
  <c r="G71" i="3"/>
  <c r="AZ71" i="3" s="1"/>
  <c r="BD69" i="3"/>
  <c r="BC69" i="3"/>
  <c r="BB69" i="3"/>
  <c r="BA69" i="3"/>
  <c r="G69" i="3"/>
  <c r="AZ69" i="3" s="1"/>
  <c r="B11" i="2"/>
  <c r="A11" i="2"/>
  <c r="C73" i="3"/>
  <c r="BD65" i="3"/>
  <c r="BC65" i="3"/>
  <c r="BB65" i="3"/>
  <c r="BA65" i="3"/>
  <c r="G65" i="3"/>
  <c r="AZ65" i="3" s="1"/>
  <c r="BD58" i="3"/>
  <c r="BC58" i="3"/>
  <c r="BB58" i="3"/>
  <c r="BA58" i="3"/>
  <c r="G58" i="3"/>
  <c r="AZ58" i="3" s="1"/>
  <c r="BD51" i="3"/>
  <c r="BC51" i="3"/>
  <c r="BB51" i="3"/>
  <c r="BA51" i="3"/>
  <c r="G51" i="3"/>
  <c r="AZ51" i="3" s="1"/>
  <c r="BD48" i="3"/>
  <c r="BC48" i="3"/>
  <c r="BB48" i="3"/>
  <c r="BA48" i="3"/>
  <c r="G48" i="3"/>
  <c r="AZ48" i="3" s="1"/>
  <c r="BD46" i="3"/>
  <c r="BC46" i="3"/>
  <c r="BB46" i="3"/>
  <c r="BA46" i="3"/>
  <c r="G46" i="3"/>
  <c r="AZ46" i="3" s="1"/>
  <c r="BD43" i="3"/>
  <c r="BC43" i="3"/>
  <c r="BB43" i="3"/>
  <c r="BA43" i="3"/>
  <c r="G43" i="3"/>
  <c r="AZ43" i="3" s="1"/>
  <c r="BD40" i="3"/>
  <c r="BC40" i="3"/>
  <c r="BB40" i="3"/>
  <c r="BA40" i="3"/>
  <c r="G40" i="3"/>
  <c r="AZ40" i="3" s="1"/>
  <c r="B10" i="2"/>
  <c r="A10" i="2"/>
  <c r="C67" i="3"/>
  <c r="BD36" i="3"/>
  <c r="BC36" i="3"/>
  <c r="BB36" i="3"/>
  <c r="BA36" i="3"/>
  <c r="G36" i="3"/>
  <c r="AZ36" i="3" s="1"/>
  <c r="BD34" i="3"/>
  <c r="BC34" i="3"/>
  <c r="BB34" i="3"/>
  <c r="BA34" i="3"/>
  <c r="G34" i="3"/>
  <c r="AZ34" i="3" s="1"/>
  <c r="BD30" i="3"/>
  <c r="BC30" i="3"/>
  <c r="BB30" i="3"/>
  <c r="BA30" i="3"/>
  <c r="G30" i="3"/>
  <c r="AZ30" i="3" s="1"/>
  <c r="BD27" i="3"/>
  <c r="BC27" i="3"/>
  <c r="BB27" i="3"/>
  <c r="BA27" i="3"/>
  <c r="G27" i="3"/>
  <c r="AZ27" i="3" s="1"/>
  <c r="B9" i="2"/>
  <c r="A9" i="2"/>
  <c r="C38" i="3"/>
  <c r="BD23" i="3"/>
  <c r="BC23" i="3"/>
  <c r="BB23" i="3"/>
  <c r="BA23" i="3"/>
  <c r="G23" i="3"/>
  <c r="AZ23" i="3" s="1"/>
  <c r="BD21" i="3"/>
  <c r="BC21" i="3"/>
  <c r="BB21" i="3"/>
  <c r="BA21" i="3"/>
  <c r="G21" i="3"/>
  <c r="AZ21" i="3" s="1"/>
  <c r="BD19" i="3"/>
  <c r="BC19" i="3"/>
  <c r="BB19" i="3"/>
  <c r="BA19" i="3"/>
  <c r="G19" i="3"/>
  <c r="AZ19" i="3" s="1"/>
  <c r="BD17" i="3"/>
  <c r="BC17" i="3"/>
  <c r="BB17" i="3"/>
  <c r="BA17" i="3"/>
  <c r="G17" i="3"/>
  <c r="AZ17" i="3" s="1"/>
  <c r="BD15" i="3"/>
  <c r="BC15" i="3"/>
  <c r="BB15" i="3"/>
  <c r="BA15" i="3"/>
  <c r="G15" i="3"/>
  <c r="AZ15" i="3" s="1"/>
  <c r="BD13" i="3"/>
  <c r="BC13" i="3"/>
  <c r="BB13" i="3"/>
  <c r="BA13" i="3"/>
  <c r="G13" i="3"/>
  <c r="AZ13" i="3" s="1"/>
  <c r="B8" i="2"/>
  <c r="A8" i="2"/>
  <c r="C25" i="3"/>
  <c r="BD10" i="3"/>
  <c r="BC10" i="3"/>
  <c r="BB10" i="3"/>
  <c r="BA10" i="3"/>
  <c r="G10" i="3"/>
  <c r="AZ10" i="3" s="1"/>
  <c r="BD9" i="3"/>
  <c r="BC9" i="3"/>
  <c r="BB9" i="3"/>
  <c r="BA9" i="3"/>
  <c r="G9" i="3"/>
  <c r="AZ9" i="3" s="1"/>
  <c r="BD8" i="3"/>
  <c r="BC8" i="3"/>
  <c r="BB8" i="3"/>
  <c r="BA8" i="3"/>
  <c r="G8" i="3"/>
  <c r="AZ8" i="3" s="1"/>
  <c r="B7" i="2"/>
  <c r="A7" i="2"/>
  <c r="C11" i="3"/>
  <c r="C4" i="3"/>
  <c r="F3" i="3"/>
  <c r="C3" i="3"/>
  <c r="C2" i="2"/>
  <c r="C1" i="2"/>
  <c r="F31" i="1"/>
  <c r="G8" i="1"/>
  <c r="BD25" i="3" l="1"/>
  <c r="I8" i="2" s="1"/>
  <c r="BC67" i="3"/>
  <c r="H10" i="2" s="1"/>
  <c r="BD275" i="3"/>
  <c r="I19" i="2" s="1"/>
  <c r="BD67" i="3"/>
  <c r="I10" i="2" s="1"/>
  <c r="AZ180" i="3"/>
  <c r="E16" i="2" s="1"/>
  <c r="BB250" i="3"/>
  <c r="G18" i="2" s="1"/>
  <c r="AZ250" i="3"/>
  <c r="E18" i="2" s="1"/>
  <c r="AZ207" i="3"/>
  <c r="E17" i="2" s="1"/>
  <c r="BB83" i="3"/>
  <c r="G13" i="2" s="1"/>
  <c r="BB180" i="3"/>
  <c r="G16" i="2" s="1"/>
  <c r="BC250" i="3"/>
  <c r="H18" i="2" s="1"/>
  <c r="G288" i="3"/>
  <c r="F21" i="2" s="1"/>
  <c r="BA67" i="3"/>
  <c r="F10" i="2" s="1"/>
  <c r="BC180" i="3"/>
  <c r="H16" i="2" s="1"/>
  <c r="BD250" i="3"/>
  <c r="I18" i="2" s="1"/>
  <c r="BB169" i="3"/>
  <c r="G14" i="2" s="1"/>
  <c r="BD169" i="3"/>
  <c r="I14" i="2" s="1"/>
  <c r="G180" i="3"/>
  <c r="F16" i="2" s="1"/>
  <c r="BB25" i="3"/>
  <c r="G8" i="2" s="1"/>
  <c r="G275" i="3"/>
  <c r="F19" i="2" s="1"/>
  <c r="BA169" i="3"/>
  <c r="F14" i="2" s="1"/>
  <c r="BC169" i="3"/>
  <c r="H14" i="2" s="1"/>
  <c r="BB67" i="3"/>
  <c r="G10" i="2" s="1"/>
  <c r="BD73" i="3"/>
  <c r="I11" i="2" s="1"/>
  <c r="BD11" i="3"/>
  <c r="I7" i="2" s="1"/>
  <c r="AZ38" i="3"/>
  <c r="BB38" i="3"/>
  <c r="G9" i="2" s="1"/>
  <c r="BD38" i="3"/>
  <c r="I9" i="2" s="1"/>
  <c r="BA73" i="3"/>
  <c r="F11" i="2" s="1"/>
  <c r="BC73" i="3"/>
  <c r="H11" i="2" s="1"/>
  <c r="BB73" i="3"/>
  <c r="G11" i="2" s="1"/>
  <c r="BA11" i="3"/>
  <c r="F7" i="2" s="1"/>
  <c r="BC11" i="3"/>
  <c r="H7" i="2" s="1"/>
  <c r="BB11" i="3"/>
  <c r="G7" i="2" s="1"/>
  <c r="BA25" i="3"/>
  <c r="F8" i="2" s="1"/>
  <c r="BC25" i="3"/>
  <c r="H8" i="2" s="1"/>
  <c r="BA38" i="3"/>
  <c r="F9" i="2" s="1"/>
  <c r="BC38" i="3"/>
  <c r="H9" i="2" s="1"/>
  <c r="BA83" i="3"/>
  <c r="F13" i="2" s="1"/>
  <c r="BC83" i="3"/>
  <c r="H13" i="2" s="1"/>
  <c r="BC207" i="3"/>
  <c r="H17" i="2" s="1"/>
  <c r="G250" i="3"/>
  <c r="F18" i="2" s="1"/>
  <c r="BC275" i="3"/>
  <c r="H19" i="2" s="1"/>
  <c r="G22" i="1"/>
  <c r="F40" i="4"/>
  <c r="AZ11" i="3"/>
  <c r="AZ25" i="3"/>
  <c r="AZ67" i="3"/>
  <c r="AZ73" i="3"/>
  <c r="AZ169" i="3"/>
  <c r="BA288" i="3"/>
  <c r="BA175" i="3"/>
  <c r="BA180" i="3" s="1"/>
  <c r="BA182" i="3"/>
  <c r="BA207" i="3" s="1"/>
  <c r="BA209" i="3"/>
  <c r="BA250" i="3" s="1"/>
  <c r="BA252" i="3"/>
  <c r="BA275" i="3" s="1"/>
  <c r="BA277" i="3"/>
  <c r="BA279" i="3" s="1"/>
  <c r="G11" i="3"/>
  <c r="E7" i="2" s="1"/>
  <c r="G25" i="3"/>
  <c r="E8" i="2" s="1"/>
  <c r="G38" i="3"/>
  <c r="E9" i="2" s="1"/>
  <c r="G67" i="3"/>
  <c r="E10" i="2" s="1"/>
  <c r="G73" i="3"/>
  <c r="E11" i="2" s="1"/>
  <c r="G77" i="3"/>
  <c r="E12" i="2" s="1"/>
  <c r="G83" i="3"/>
  <c r="E13" i="2" s="1"/>
  <c r="G169" i="3"/>
  <c r="E14" i="2" s="1"/>
  <c r="G173" i="3"/>
  <c r="E15" i="2" s="1"/>
  <c r="E24" i="2" l="1"/>
  <c r="C16" i="1" s="1"/>
  <c r="G24" i="2"/>
  <c r="C14" i="1" s="1"/>
  <c r="F24" i="2"/>
  <c r="C17" i="1" s="1"/>
  <c r="H24" i="2"/>
  <c r="C15" i="1" s="1"/>
  <c r="I24" i="2"/>
  <c r="C20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<sst xmlns="http://schemas.openxmlformats.org/spreadsheetml/2006/main" count="1215" uniqueCount="496">
  <si>
    <t>KRYCÍ LIST ROZPOČTU</t>
  </si>
  <si>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</si>
  <si>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</si>
  <si>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</si>
  <si>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</si>
  <si>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</si>
  <si>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</si>
  <si>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</si>
  <si>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</si>
  <si>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</si>
  <si>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</si>
  <si>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</si>
  <si>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</si>
  <si>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</si>
  <si>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</si>
  <si>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</si>
  <si>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</si>
  <si>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</si>
  <si>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</si>
  <si>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</si>
  <si>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</si>
  <si>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</si>
  <si>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</si>
  <si>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</si>
  <si>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</si>
  <si>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</si>
  <si>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</si>
  <si>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</si>
  <si>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</si>
  <si>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</si>
  <si>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</si>
  <si>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</si>
  <si>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</si>
  <si>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</si>
  <si>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</si>
  <si>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</si>
  <si>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</si>
  <si>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</si>
  <si>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</si>
  <si>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</si>
  <si>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</si>
  <si>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</si>
  <si>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</si>
  <si>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</si>
  <si>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</si>
  <si>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</si>
  <si>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</si>
  <si>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</si>
  <si>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</si>
  <si>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%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</si>
  <si>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</si>
  <si>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</si>
  <si>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</si>
  <si>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</si>
  <si>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</si>
  <si>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</si>
  <si>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</si>
  <si>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</si>
  <si>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</si>
  <si>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</si>
  <si>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REKONSTRUKCE CHODBY N1063 V OBJEKTU A</t>
  </si>
  <si>
    <t>0</t>
  </si>
  <si>
    <t>Přípravné a přidružené práce</t>
  </si>
  <si>
    <t>0.01</t>
  </si>
  <si>
    <t>Ochrana a zakrývání stávajících konstrukcí proti zničení při výstavbě</t>
  </si>
  <si>
    <t>hod</t>
  </si>
  <si>
    <t>0.02</t>
  </si>
  <si>
    <t xml:space="preserve">Průběžný úklid v průběhu výstavby </t>
  </si>
  <si>
    <t>0.03</t>
  </si>
  <si>
    <t xml:space="preserve">Provedení pasportu stávajících tras rozvodů IS </t>
  </si>
  <si>
    <t>kus</t>
  </si>
  <si>
    <t>3</t>
  </si>
  <si>
    <t>Svislé a kompletní konstrukce</t>
  </si>
  <si>
    <t>3.1</t>
  </si>
  <si>
    <t>Dočasná prostiprašná příčka s dveřmi,zřízení následné odstranění,kotvení,doplňky,detaily</t>
  </si>
  <si>
    <t>m2</t>
  </si>
  <si>
    <t>3,3*(2+2,6)+2,9*(5,2+2,2)</t>
  </si>
  <si>
    <t>317 94-1121.R00</t>
  </si>
  <si>
    <t xml:space="preserve">Osazení ocelových válcovaných nosníků do č.12 </t>
  </si>
  <si>
    <t>t</t>
  </si>
  <si>
    <t>překlady L 50/50/5:2*9*1,2*3,77/1000</t>
  </si>
  <si>
    <t>133-31712</t>
  </si>
  <si>
    <t xml:space="preserve">Úhelník rovnoramenný L jakost 11375   50x 50x 5 mm </t>
  </si>
  <si>
    <t>T</t>
  </si>
  <si>
    <t>překlady L 50/50/5:2*9*1,2*3,77/1000*1,1</t>
  </si>
  <si>
    <t>346 48-1111.RT2</t>
  </si>
  <si>
    <t>Zaplentování rýh, nosníků rabicovým pletivem s použitím suché maltové směsi</t>
  </si>
  <si>
    <t>překlady L 50/50/5:2*9*1,2*0,05*2</t>
  </si>
  <si>
    <t>342 24-8120.R0X</t>
  </si>
  <si>
    <t>Příčky keram. 11,5 AKU na lepidlo, tl. 115 mm Rwmin 49dB,P15</t>
  </si>
  <si>
    <t>2,6*(2,3*5+1,47+1,49*4+1,4)</t>
  </si>
  <si>
    <t>342 94-8111.R00</t>
  </si>
  <si>
    <t xml:space="preserve">Ukotvení příček k cihel.konstr. kotvami na hmožd. </t>
  </si>
  <si>
    <t>m</t>
  </si>
  <si>
    <t>2,6*2*11</t>
  </si>
  <si>
    <t>311</t>
  </si>
  <si>
    <t>Sádrokartonové konstrukce</t>
  </si>
  <si>
    <t>342 26-4051.RT1</t>
  </si>
  <si>
    <t>Podhled sádrokartonový na zavěšenou ocel. konstr. desky standard tl. 12,5 mm, bez izolace</t>
  </si>
  <si>
    <t>podhled vitríny v nice:0,75</t>
  </si>
  <si>
    <t>SDK podhledy,rampa,čela:24,15</t>
  </si>
  <si>
    <t>342 26-4098.R00</t>
  </si>
  <si>
    <t xml:space="preserve">Příplatek k podhledu sádrokart. za plochu do 10 m2 </t>
  </si>
  <si>
    <t>311.1</t>
  </si>
  <si>
    <t>Podhled minerální kazetový 600/600,demontov. skrytý rastr,závěsy,rošt,lišty,kotvení,doplňky,D+M</t>
  </si>
  <si>
    <t>chodba:87,75*1</t>
  </si>
  <si>
    <t>347 01-6112.R00</t>
  </si>
  <si>
    <t>Předstěna SDK, tl.65mm, ocel. kce CW, 1x RF 12,5mm EI45</t>
  </si>
  <si>
    <t>nad prosklenou stěnou:1,25*1</t>
  </si>
  <si>
    <t>61</t>
  </si>
  <si>
    <t>Upravy povrchů vnitřní</t>
  </si>
  <si>
    <t>612 40-3380.R00</t>
  </si>
  <si>
    <t xml:space="preserve">Hrubá výplň rýh ve stěnách do 3x3 cm maltou ze SMS </t>
  </si>
  <si>
    <t>25+28+12</t>
  </si>
  <si>
    <t>612 40-3384.R00</t>
  </si>
  <si>
    <t xml:space="preserve">Hrubá výplň rýh ve stěnách do 5x10cm maltou ze SMS </t>
  </si>
  <si>
    <t>15+16+11</t>
  </si>
  <si>
    <t>612 48-1113.R00</t>
  </si>
  <si>
    <t xml:space="preserve">Potažení vnitř. stěn sklotex. pletivem s vypnutím </t>
  </si>
  <si>
    <t>sjednocení povrchů omítek:15+9</t>
  </si>
  <si>
    <t>612 40-9991.RT2</t>
  </si>
  <si>
    <t>Začištění omítek kolem oken,dveří apod. s použitím suché maltové směsi</t>
  </si>
  <si>
    <t>1*11+2,6*11*2+1,86+2,695*4+0,8*10+2,6*10+5,15</t>
  </si>
  <si>
    <t>kolem soklu chodby:79,5+9,5</t>
  </si>
  <si>
    <t>612 47-3182.R00</t>
  </si>
  <si>
    <t xml:space="preserve">Omítka vnitřního zdiva ze suché směsi, štuková </t>
  </si>
  <si>
    <t>;otlučené</t>
  </si>
  <si>
    <t>pro překlady:0,5*(1,2*7+2,485*14+0,9+2*26+0,8*12)</t>
  </si>
  <si>
    <t>lokální opravy omítek:25*1</t>
  </si>
  <si>
    <t>;nové</t>
  </si>
  <si>
    <t>nové zdivo:52,86*2</t>
  </si>
  <si>
    <t>612 47-3185.R00</t>
  </si>
  <si>
    <t xml:space="preserve">Příplatek za zabudované omítníky v ploše stěn </t>
  </si>
  <si>
    <t>612 47-3186.R00</t>
  </si>
  <si>
    <t xml:space="preserve">Příplatek za zabudované rohovníky </t>
  </si>
  <si>
    <t>85,5+42</t>
  </si>
  <si>
    <t>63</t>
  </si>
  <si>
    <t>Podlahy a podlahové konstrukce</t>
  </si>
  <si>
    <t>632 41-1904.R00</t>
  </si>
  <si>
    <t xml:space="preserve">Penetrace savých podkladů akrylátová </t>
  </si>
  <si>
    <t>dlažba:116,55*1</t>
  </si>
  <si>
    <t>632 41-1104.RTX</t>
  </si>
  <si>
    <t>Vyrovnávací stěrka , ruční zprac. tl. do 6 mm samonivelační anhydritová směs,rychletuhnoucí!!!</t>
  </si>
  <si>
    <t>94</t>
  </si>
  <si>
    <t>Lešení a stavební výtahy</t>
  </si>
  <si>
    <t>941 95-5002.R00</t>
  </si>
  <si>
    <t xml:space="preserve">Lešení lehké pomocné, výška podlahy do 1,9 m </t>
  </si>
  <si>
    <t>120,5*1</t>
  </si>
  <si>
    <t>95</t>
  </si>
  <si>
    <t>Dokončovací kce na pozem.stav.</t>
  </si>
  <si>
    <t>952 90-1111.R00</t>
  </si>
  <si>
    <t xml:space="preserve">Vyčištění budov o výšce podlaží do 4 m </t>
  </si>
  <si>
    <t>95.1</t>
  </si>
  <si>
    <t xml:space="preserve">Stavební přípomoce pro profese </t>
  </si>
  <si>
    <t>15+10+5</t>
  </si>
  <si>
    <t>96</t>
  </si>
  <si>
    <t>Bourání konstrukcí</t>
  </si>
  <si>
    <t>962 03-1132.R00</t>
  </si>
  <si>
    <t xml:space="preserve">Bourání příček cihelných tl. 10 cm </t>
  </si>
  <si>
    <t>2,6*(1,3*3+1,49*3)-1,97*(0,9+0,8*5)</t>
  </si>
  <si>
    <t>962 03-1133.R00</t>
  </si>
  <si>
    <t xml:space="preserve">Bourání příček cihelných tl. 15 cm </t>
  </si>
  <si>
    <t>0,2*0,9*2+0,6*0,9*7</t>
  </si>
  <si>
    <t>967 03-1142.R00</t>
  </si>
  <si>
    <t xml:space="preserve">Přisekání rovných ostění cihelných na MC </t>
  </si>
  <si>
    <t>0,1*(2,6*12+1,3*3+1,49*3+3,1*2+2+5,2+2,9*2)</t>
  </si>
  <si>
    <t>0,15*(0,9*10+2,6*2*10)</t>
  </si>
  <si>
    <t>968 06-2455.R00</t>
  </si>
  <si>
    <t xml:space="preserve">Vybourání dřevěných dveřních zárubní pl. do 2 m2 </t>
  </si>
  <si>
    <t>1,97*(0,9+0,8*12)</t>
  </si>
  <si>
    <t>968 06-2456.R00</t>
  </si>
  <si>
    <t xml:space="preserve">Vybourání dřevěných dveřních zárubní pl. nad 2 m2 </t>
  </si>
  <si>
    <t>0,8*2,6+0,8*2,4*2+1,2*2,485*6</t>
  </si>
  <si>
    <t>968 07-2456.R00</t>
  </si>
  <si>
    <t xml:space="preserve">Vybourání kovových dveřních zárubní pl. nad 2 m2 </t>
  </si>
  <si>
    <t>1,2*1,97+1,5*2,4</t>
  </si>
  <si>
    <t>968 06-1125.R00</t>
  </si>
  <si>
    <t xml:space="preserve">Vyvěšení dřevěných dveřních křídel pl. do 2 m2 </t>
  </si>
  <si>
    <t>1+12</t>
  </si>
  <si>
    <t>968 06-1126.R00</t>
  </si>
  <si>
    <t xml:space="preserve">Vyvěšení dřevěných dveřních křídel pl. nad 2 m2 </t>
  </si>
  <si>
    <t>1+2+6</t>
  </si>
  <si>
    <t>968 07-1126.R00</t>
  </si>
  <si>
    <t xml:space="preserve">Vyvěšení, zavěšení kovových křídel dveří nad 2 m2 </t>
  </si>
  <si>
    <t>1+1</t>
  </si>
  <si>
    <t>965 08-1713.RT2</t>
  </si>
  <si>
    <t>Bourání dlaždic keramických tl. 1 cm, nad 1 m2 sbíječka, dlaždice keramické</t>
  </si>
  <si>
    <t>u dveří:0,15*2</t>
  </si>
  <si>
    <t>chodba-sokly:0,15*(79,5+9,5)</t>
  </si>
  <si>
    <t>776 51-1820.R00</t>
  </si>
  <si>
    <t xml:space="preserve">Odstranění PVC a koberců lepených s podložkou </t>
  </si>
  <si>
    <t>u dveří:0,14*8</t>
  </si>
  <si>
    <t>chodby:107,2+9,4</t>
  </si>
  <si>
    <t>776 40-1800.R00</t>
  </si>
  <si>
    <t xml:space="preserve">Demontáž soklíků nebo lišt, pryžových nebo z PVC </t>
  </si>
  <si>
    <t>u dveří:0,15*2*8</t>
  </si>
  <si>
    <t>978 01-3191.R00</t>
  </si>
  <si>
    <t xml:space="preserve">Otlučení omítek vnitřních stěn </t>
  </si>
  <si>
    <t>974 03-1121.R00</t>
  </si>
  <si>
    <t>Vysekání rýh ve zdi cihelné 3 x 3 cm drážky pro profese</t>
  </si>
  <si>
    <t>974 03-1132.R00</t>
  </si>
  <si>
    <t>Vysekání rýh ve zdi cihelné do vel. 5 x 7 cm pro překlady</t>
  </si>
  <si>
    <t>1,2*2*9</t>
  </si>
  <si>
    <t>974 03-1133.R00</t>
  </si>
  <si>
    <t>Vysekání rýh ve zdi cihelné 5 x 10 cm drážky pro profese</t>
  </si>
  <si>
    <t>963 01-6211.R00</t>
  </si>
  <si>
    <t xml:space="preserve">DMTZ podhledu SDK z kazet 600x600 mm, kov.rošt </t>
  </si>
  <si>
    <t>4,2+108,07</t>
  </si>
  <si>
    <t>96.1</t>
  </si>
  <si>
    <t xml:space="preserve">Přebroušení podlahy,odstranění lepidla,vysátí </t>
  </si>
  <si>
    <t>po krytinách podlah:0,15*2+0,14*8+107,2+9,4</t>
  </si>
  <si>
    <t>96.2</t>
  </si>
  <si>
    <t>Provedení sond do konstrukcí pro určení postupu prací</t>
  </si>
  <si>
    <t>5+4+5+5</t>
  </si>
  <si>
    <t>96.3</t>
  </si>
  <si>
    <t xml:space="preserve">Řezání keramické dlažby pro napojení nové krytiny </t>
  </si>
  <si>
    <t>0,9*2</t>
  </si>
  <si>
    <t>96.4</t>
  </si>
  <si>
    <t xml:space="preserve">Řezání PVC krytiny pro napojení nové krytiny </t>
  </si>
  <si>
    <t>0,9*8</t>
  </si>
  <si>
    <t>96.5</t>
  </si>
  <si>
    <t xml:space="preserve">Odpojení stáv. rozvodů IS </t>
  </si>
  <si>
    <t>96.6</t>
  </si>
  <si>
    <t xml:space="preserve">Demontáž dvířek HUP pro další použití </t>
  </si>
  <si>
    <t>96.7</t>
  </si>
  <si>
    <t xml:space="preserve">Demontáž vitríny vsazené do niky pro další použití </t>
  </si>
  <si>
    <t>96.8</t>
  </si>
  <si>
    <t xml:space="preserve">Demontáž zrcadla vitríny - podhled </t>
  </si>
  <si>
    <t>96.9</t>
  </si>
  <si>
    <t>Vyklizení obsahu zavěšených vitrín,uložení přesun,pro další použití</t>
  </si>
  <si>
    <t>15+14</t>
  </si>
  <si>
    <t>96.10</t>
  </si>
  <si>
    <t>Demontáž zavěšených vitrín pro další použití uskladnění,přesun</t>
  </si>
  <si>
    <t>14+15</t>
  </si>
  <si>
    <t>96.11</t>
  </si>
  <si>
    <t>Demontáž nástěnek pro další použití uskladnění,přesun</t>
  </si>
  <si>
    <t>1+2</t>
  </si>
  <si>
    <t>96.12</t>
  </si>
  <si>
    <t>Demontáž jmenovek infosystému pro další použití uskladnění,přesun</t>
  </si>
  <si>
    <t>8+7</t>
  </si>
  <si>
    <t>96.13</t>
  </si>
  <si>
    <t>Demontáž čísel dveří infosystému pro další použití uskladnění,přesun</t>
  </si>
  <si>
    <t>11+10</t>
  </si>
  <si>
    <t>767 11-2812.R00</t>
  </si>
  <si>
    <t>Demontáž stěn pro zasklení svařovaných ocelový rám</t>
  </si>
  <si>
    <t>5,2*2,9+2*3,1</t>
  </si>
  <si>
    <t>787 70-0803.R00</t>
  </si>
  <si>
    <t>Vysklívání výkladců skla plochého o pl. do 6 m2 prosklené stěny</t>
  </si>
  <si>
    <t>2*3,1</t>
  </si>
  <si>
    <t>787 70-0804.R00</t>
  </si>
  <si>
    <t>Vysklívání výkladců skla plochého o pl.nad 6m2 prosklené stěny</t>
  </si>
  <si>
    <t>5,2*2,9</t>
  </si>
  <si>
    <t>787 70-1822.R00</t>
  </si>
  <si>
    <t>Vysklívání výkladců,přípl. za Al lišty oboustranné prosklené stěny</t>
  </si>
  <si>
    <t>766 66-2811.R00</t>
  </si>
  <si>
    <t xml:space="preserve">Demontáž prahů dveří 1křídlových </t>
  </si>
  <si>
    <t>5+5+5</t>
  </si>
  <si>
    <t>766 66-2812.R00</t>
  </si>
  <si>
    <t xml:space="preserve">Demontáž prahů dveří 2křídlových </t>
  </si>
  <si>
    <t>3+3</t>
  </si>
  <si>
    <t>784 90-0010.RAB</t>
  </si>
  <si>
    <t>Odstranění stávajících maleb oškrábáním</t>
  </si>
  <si>
    <t>stěny:2,9*110,5</t>
  </si>
  <si>
    <t>979 08-2111.R00</t>
  </si>
  <si>
    <t xml:space="preserve">Vnitrostaveništní doprava suti do 10 m </t>
  </si>
  <si>
    <t>39,5*1</t>
  </si>
  <si>
    <t>979 08-2121.R00</t>
  </si>
  <si>
    <t xml:space="preserve">Příplatek k vnitrost. dopravě suti za dalších 5 m </t>
  </si>
  <si>
    <t>39,5*12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</si>
  <si>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</si>
  <si>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</si>
  <si>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</si>
  <si>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</si>
  <si>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39,5*10</t>
  </si>
  <si>
    <t>979 99-9999.R00</t>
  </si>
  <si>
    <t xml:space="preserve">Poplatek za skladku 10 % příměsí </t>
  </si>
  <si>
    <t>99</t>
  </si>
  <si>
    <t>Staveništní přesun hmot</t>
  </si>
  <si>
    <t>999 28-1105.R00</t>
  </si>
  <si>
    <t xml:space="preserve">Přesun hmot pro opravy a údržbu do výšky 6 m </t>
  </si>
  <si>
    <t>18,9*1</t>
  </si>
  <si>
    <t>713</t>
  </si>
  <si>
    <t>Izolace tepelné</t>
  </si>
  <si>
    <t>713 55-2111.R00</t>
  </si>
  <si>
    <t xml:space="preserve">Protipož. trubní ucpávka EI 120, do D 25 mm, stěna </t>
  </si>
  <si>
    <t>3+4</t>
  </si>
  <si>
    <t>713 55-2121.R00</t>
  </si>
  <si>
    <t xml:space="preserve">Protipož.trubní ucpávka EI 120, do D 108 mm, stěna </t>
  </si>
  <si>
    <t>2+3</t>
  </si>
  <si>
    <t>998 71-3201.R00</t>
  </si>
  <si>
    <t xml:space="preserve">Přesun hmot pro izolace tepelné, výšky do 6 m </t>
  </si>
  <si>
    <t>766</t>
  </si>
  <si>
    <t>Konstrukce truhlářské</t>
  </si>
  <si>
    <t>T/01</t>
  </si>
  <si>
    <t>Dveře vnitřní dřev. 800/2150+450,nadsvětlík-2sklo plné,hladké,obložk. zárubeň,32dB,kování,zámek,D+M</t>
  </si>
  <si>
    <t>;včetně všech doplňků,vybavení a příslušenství dle výpisu prvků z PD!!</t>
  </si>
  <si>
    <t>T/02</t>
  </si>
  <si>
    <t>Dveře vnitřní dřev. 800/2150+450,nadsvětlík-2sklo plné,hladké,obložk. zárubeň,kování,zámek,D+M</t>
  </si>
  <si>
    <t>T/03</t>
  </si>
  <si>
    <t>T/04</t>
  </si>
  <si>
    <t>T/05</t>
  </si>
  <si>
    <t>T/06</t>
  </si>
  <si>
    <t>T/07</t>
  </si>
  <si>
    <t>Dveře vnitřní dřev.1000/2150+450,nadsvětlík-2sklo plné,hladké,obložk. zárubeň,40dB,kování,zámek,D+M</t>
  </si>
  <si>
    <t>T/08</t>
  </si>
  <si>
    <t>998 76-6201.R00</t>
  </si>
  <si>
    <t xml:space="preserve">Přesun hmot pro truhlářské konstr., výšky do 6 m </t>
  </si>
  <si>
    <t>767</t>
  </si>
  <si>
    <t>Konstrukce zámečnické</t>
  </si>
  <si>
    <t>767.1</t>
  </si>
  <si>
    <t>Repase dvířek HUP,odstranění nátěru,vyrovnání seřízení,nátěr RAL9007,kotvení,doplňky,detaily</t>
  </si>
  <si>
    <t>767.2</t>
  </si>
  <si>
    <t>Repase vitríny v nice,odstranění nátěru,vyrovnání výměna zrcadel,seřízení,nátěr bílá,kotvení,doplňky</t>
  </si>
  <si>
    <t>767.3</t>
  </si>
  <si>
    <t>Repase skříně rozvaděče,odstran. nátěru,vyrovnání seřízení,nátěr RAL9007,kotvení,doplňky,detaily</t>
  </si>
  <si>
    <t>767.4</t>
  </si>
  <si>
    <t>Tabulky a cedulky pro vysměrování PO úniků kotvení,doplňky,detaily,D+M</t>
  </si>
  <si>
    <t>3+5</t>
  </si>
  <si>
    <t>767.5</t>
  </si>
  <si>
    <t>Zpětná montáž zavěšených nástěnek kotvení,doplňky,detaily</t>
  </si>
  <si>
    <t>767.6</t>
  </si>
  <si>
    <t>Zpětná montáž obsahu zavěšených vitrín kotvení,doplňky,detaily</t>
  </si>
  <si>
    <t>O/01</t>
  </si>
  <si>
    <t>Nová vitrína,nástěnná VT1,zámek,AL rám,1000/1500 tl.19mm,akryl.sklo,kotvení,doplňky,detaily,D+M</t>
  </si>
  <si>
    <t>O/03</t>
  </si>
  <si>
    <t>Popiska místnosti 206/64mm,AL lamely lišty,elox mat,kotvení,doplňky,detaily,D+M</t>
  </si>
  <si>
    <t>O/02</t>
  </si>
  <si>
    <t>Popiska místnosti-piktogram,126/120mm,AL lamely lišty,elox mat,kotvení,doplňky,detaily,D+M</t>
  </si>
  <si>
    <t>O/04</t>
  </si>
  <si>
    <t>Přenosný hasicí přístroj, 6kg,práškový 34A,kotvení,štítek,doplňky,detaily,D+M</t>
  </si>
  <si>
    <t>O/05</t>
  </si>
  <si>
    <t>Skřínka na hasicí přístroj 620/200/240mm,zámek piktogram,šedá folie,kotvení,doplňky,detaily,D+M</t>
  </si>
  <si>
    <t>Z/01</t>
  </si>
  <si>
    <t>Prosklená stěna AL 1845+1502+1853/2765 s dveřmi 1340/2695,bezp.2-sklo,PO,kování,zámek,doplňky,D+M</t>
  </si>
  <si>
    <t>Z/02</t>
  </si>
  <si>
    <t>Prosklené dveř AL 2000/2785,2-křídlé,RAL9007 bezp.2-sklo,PO,kování,zámek,doplňky,D+M</t>
  </si>
  <si>
    <t>Z/03</t>
  </si>
  <si>
    <t>Nerezová lišta podlahová,ukončovací,L profil v.12,5mm,kotvení,doplňky,detaily,D+M</t>
  </si>
  <si>
    <t>Z/04</t>
  </si>
  <si>
    <t>Nerezová lišta přechodová,rameno,v.20mm,kloub kotvení,doplňky,detaily,D+M</t>
  </si>
  <si>
    <t>3,55</t>
  </si>
  <si>
    <t>Z/05</t>
  </si>
  <si>
    <t>Ukončující lišta soklu,přechod na omítku kotvení,doplňky,detaily,D+M</t>
  </si>
  <si>
    <t>78+9,4</t>
  </si>
  <si>
    <t>998 76-7201.R00</t>
  </si>
  <si>
    <t xml:space="preserve">Přesun hmot pro zámečnické konstr., výšky do 6 m </t>
  </si>
  <si>
    <t>771</t>
  </si>
  <si>
    <t>Podlahy z dlaždic a obklady</t>
  </si>
  <si>
    <t>771 10-1210.R00</t>
  </si>
  <si>
    <t>Penetrace podkladu pod dlažby vč. dodávky penetr. laku</t>
  </si>
  <si>
    <t>sokl:0,15*87,4</t>
  </si>
  <si>
    <t>771 47-5014.R00</t>
  </si>
  <si>
    <t xml:space="preserve">Obklad soklíků keram.rovných, tmel,výška 15 cm </t>
  </si>
  <si>
    <t>sokl:78+9,4</t>
  </si>
  <si>
    <t>771 47-9001.R00</t>
  </si>
  <si>
    <t xml:space="preserve">Řezání dlaždic keramických pro soklíky </t>
  </si>
  <si>
    <t>771 57-5111.R00</t>
  </si>
  <si>
    <t>Montáž podlah keram.,hladké, tmel, 45x45 cm tmel flexibilní, rychletuhnoucí</t>
  </si>
  <si>
    <t>771 57-8011.R00</t>
  </si>
  <si>
    <t xml:space="preserve">Spára podlaha - stěna, silikonem </t>
  </si>
  <si>
    <t>771 57-9790.R00</t>
  </si>
  <si>
    <t xml:space="preserve">Příplatek za diagonální kladení </t>
  </si>
  <si>
    <t>771 57-9793.R00</t>
  </si>
  <si>
    <t>Příplatek za spárovací hmotu - plošně rychletuhnoucí</t>
  </si>
  <si>
    <t>sokl:0,15*(78+9,4)</t>
  </si>
  <si>
    <t>771.1</t>
  </si>
  <si>
    <t>Dlažba keramická slinutá,celoprobarvená 450/450mm tl.8mm,R10,smyk.tření 0,5-specifikace dle PD!!!</t>
  </si>
  <si>
    <t>Začátek provozního součtu</t>
  </si>
  <si>
    <t>Konec provozního součtu</t>
  </si>
  <si>
    <t>129,66*1,15</t>
  </si>
  <si>
    <t>998 77-1201.R00</t>
  </si>
  <si>
    <t xml:space="preserve">Přesun hmot pro podlahy z dlaždic, výšky do 6 m </t>
  </si>
  <si>
    <t>783</t>
  </si>
  <si>
    <t>Nátěry</t>
  </si>
  <si>
    <t>783 22-5400.R00</t>
  </si>
  <si>
    <t xml:space="preserve">Nátěr syntetický kov. konstr. 2x + 1x email + tmel </t>
  </si>
  <si>
    <t>ocelové konstrukce:9+14</t>
  </si>
  <si>
    <t>784</t>
  </si>
  <si>
    <t>Malby</t>
  </si>
  <si>
    <t>784 19-1201.R00</t>
  </si>
  <si>
    <t xml:space="preserve">Penetrace podkladu hloubková 1x </t>
  </si>
  <si>
    <t>SDK:24,9+1,25</t>
  </si>
  <si>
    <t>784 19-5412.R00</t>
  </si>
  <si>
    <t xml:space="preserve">Malba tekutá malířská, bílá, 2 x </t>
  </si>
  <si>
    <t>celkem</t>
  </si>
  <si>
    <t>Cen. soustava</t>
  </si>
  <si>
    <t>Ceník, kapitola</t>
  </si>
  <si>
    <t>Poznámka uchazeče</t>
  </si>
  <si>
    <t>VN</t>
  </si>
  <si>
    <t>Vedlejší náklady</t>
  </si>
  <si>
    <t>005124010R</t>
  </si>
  <si>
    <t>Koordinační činnost</t>
  </si>
  <si>
    <t>Soubor</t>
  </si>
  <si>
    <t>RTS</t>
  </si>
  <si>
    <t>Zajištění a projednání všech nezbytných administrativních úkonů spojených s realizací stavby</t>
  </si>
  <si>
    <t>Vlastní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</si>
  <si>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</si>
  <si>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</si>
  <si>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</si>
  <si>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</si>
  <si>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</si>
  <si>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měsíc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</si>
  <si>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</si>
  <si>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</si>
  <si>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</si>
  <si>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</si>
  <si>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</si>
  <si>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</si>
  <si>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</si>
  <si>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00521R</t>
  </si>
  <si>
    <t>Staveniště</t>
  </si>
  <si>
    <t>Náklady spojené s provozem staveniště, které vzniknou dodavateli podle podmínek smlouvy.</t>
  </si>
  <si>
    <t>ON</t>
  </si>
  <si>
    <t>Ostatní náklady</t>
  </si>
  <si>
    <t>005211010R</t>
  </si>
  <si>
    <t>Předání a převzetí staveniště</t>
  </si>
  <si>
    <t>Náklady spojené s účastí zhotovitele na předání a převzetí staveniště.</t>
  </si>
  <si>
    <t>Vyčištění území, vč. naložení, odvozu a uložení materiálu na skládku, uvedení prostoru zařízení, staveniště do původního stavu, vyčištění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</si>
  <si>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</si>
  <si>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</si>
  <si>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</si>
  <si>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</si>
  <si>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</si>
  <si>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Zpracování harmonogramu stavby včetně průběžné aktualizace, projednání s investorem dle požadavků na, provoz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</si>
  <si>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</si>
  <si>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</si>
  <si>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Bezpečnostní hrazení, oplocení, zajištění přístupu na staveniště apod.</t>
  </si>
  <si>
    <t>Zajištění ostrahy majetku a osob v průběhu realizace stavby a až do předání stavby do užívání, např., kamerový systém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</si>
  <si>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</si>
  <si>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</si>
  <si>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Jednání s dotčenými institucemi, s dotčenými orgány státní správy a samosprávy - například zajištění všech dokladů nutných k získání kolaudačního souhlasu, povolení a rozhodnutí nutných k realizací stavby apod.</t>
  </si>
  <si>
    <t>Součinnost se všemi zúčastněnými stranami - investorem, budoucím uživatelem, projektantem, zástupci, organizací státní správy, koordinátorem BOZP apod.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</si>
  <si>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</si>
  <si>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</si>
  <si>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Zaškolení obsluhy a investorem pověřených osob, vypracování a odsouhlasení provozních a, manipulačních řádů, proškolení provozovatele s provozováním a užíváním realizovaného díla dle SoD a jiných podmínek</t>
  </si>
  <si>
    <t>Fotodokumentace průběhu výstavby a dle specifikace uvedené SoD</t>
  </si>
  <si>
    <t>Náklady na provedení vzorků - např. barevnosti a strukturnosti fasád, klempířských prvků, výplní otvorů atd.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</si>
  <si>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</si>
  <si>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</si>
  <si>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 xml:space="preserve">1)Tento dokument není samostatným podkladem pro další zpracování, jeho nedílnou součástí je projektová dokumentace příslušného objektu a stupně. V případě odkazů na TZ  (technická zpráva) u jednotlivých položek je nutno příslušnou TZ prostudovat. V případě veřejné zakázky je dle vyhlášky 230/2012 Sb. § 1 odstavec 3 příslušnou dokumentací pro stavbu projektová dokumentace pro provádění stavby.
2) V případě zjištění nesouladu mezi projektovou dokumentací a výkazem výměr je povinen tento nesoulad uchazeč, v průběhu výběrového řízení, oznámit formou dotazu zadavateli výběrového řízení.
3) Pokud je v tomto dokumentu uveden název výrobku, jde pouze o specifikaci požadovaného standartu, který musí být dodržen. Je tedy možno použít výrobek s jiným názvem a označením, který ale splní požadovaný standart.
4) Tento dokument neobsahuje interiérový nábytek a vnitřní vybavení.  
</t>
  </si>
  <si>
    <t>cenová soustava</t>
  </si>
  <si>
    <t>vlastní</t>
  </si>
  <si>
    <t>CZ-CC : 126311</t>
  </si>
  <si>
    <t>CZ-CPA : VII - 12.63.11</t>
  </si>
  <si>
    <t>JKSO : 801.35</t>
  </si>
  <si>
    <t>investiční-neinvestiční</t>
  </si>
  <si>
    <t>investiční</t>
  </si>
  <si>
    <t>neinvestiční</t>
  </si>
  <si>
    <t>M21</t>
  </si>
  <si>
    <t>Elektromontáže</t>
  </si>
  <si>
    <t>Přístroje</t>
  </si>
  <si>
    <t>Jednopólový vypínač 230V, 10A zapuštěný, kolébkový, barva bílá</t>
  </si>
  <si>
    <t>Střídavý přepínač 230V, 10A zapuštěný, kolébkový, barva bílá</t>
  </si>
  <si>
    <t>Rámeček pro přístroje  jednonásobný</t>
  </si>
  <si>
    <t>Rámeček pro přístroje  dvojnásobný</t>
  </si>
  <si>
    <t>Úložný materiál</t>
  </si>
  <si>
    <t>Krabice přístrojová násobná do omítky</t>
  </si>
  <si>
    <t xml:space="preserve">Krabicová rozvodka pro nástěnnou montáž </t>
  </si>
  <si>
    <t>Kabelový žlab ocelový zinkovaný, včetně příslušenství, rozměr 60/75</t>
  </si>
  <si>
    <t>Kabely a vodiče</t>
  </si>
  <si>
    <t>CYKY- 2x 1,5</t>
  </si>
  <si>
    <t>CYKY- 3x 1,5</t>
  </si>
  <si>
    <t>Svítidla</t>
  </si>
  <si>
    <t>A - Svítidlo LED Vestavné do podhledu, dle knihy svítidel</t>
  </si>
  <si>
    <t>B - Svítidlo LED Vestavné do vitriny, dle knihy svítidel, včetně DRIVERU 500mA, 220-240V/AC, 9-20V/DC</t>
  </si>
  <si>
    <t>N -  Svítidlo LED nouzové s praporkem, dle knihy svítidel</t>
  </si>
  <si>
    <t>N1 -  Svítidlo LED nouzové vestavné do podhledu, dle knihy svítidel</t>
  </si>
  <si>
    <t>Demontáž</t>
  </si>
  <si>
    <t>Prohlídka staveniště, demontáž stávajících svítidel a vedení a jejich ekologická likvidace</t>
  </si>
  <si>
    <t>Úprava rozvaděče</t>
  </si>
  <si>
    <t>Vyhledání obvodů, vyčištění rozvaděče, oprava a nátěr</t>
  </si>
  <si>
    <t>Zednické práce</t>
  </si>
  <si>
    <t>Vysekání 5ks kapes pro krabice a 6m drážky pro vodiče včetně zapravení</t>
  </si>
  <si>
    <t>Výchozí revize</t>
  </si>
  <si>
    <t>Provedení výchozí revize včetně vypracování revizní zprávy</t>
  </si>
  <si>
    <t>M22</t>
  </si>
  <si>
    <t>Montáž sdělovací a zabezp.techniky</t>
  </si>
  <si>
    <t xml:space="preserve">Demontáž nevyužívané slaboproudé kabeláže </t>
  </si>
  <si>
    <t>Identifikace stávajících kabeláží (viz. technická zpráva)</t>
  </si>
  <si>
    <t>Demontáž stávající nevyužívané kabeláže</t>
  </si>
  <si>
    <t>Chránění užívané kabeláže po dobu stavebních prací</t>
  </si>
  <si>
    <t>Materiál pro chránění - plastové fólie</t>
  </si>
  <si>
    <t>Materiál pro chránění - řezivo</t>
  </si>
  <si>
    <t>m3</t>
  </si>
  <si>
    <t>Materiál pro chránění - pomocný materiál</t>
  </si>
  <si>
    <t>kpl</t>
  </si>
  <si>
    <t>Instalace kabelového žlabu (montáž + dodávka)</t>
  </si>
  <si>
    <t>220 260725</t>
  </si>
  <si>
    <t>Žlab MARS 250/100 mm  (mont. vč. základního i instalačního materiálu)</t>
  </si>
  <si>
    <t>220 261102</t>
  </si>
  <si>
    <t>Konstrukce ocelová do 10 kg na m (mont. vč. materiálu)</t>
  </si>
  <si>
    <t>220 261653</t>
  </si>
  <si>
    <t>Uchycení ocelové konstrukce beton</t>
  </si>
  <si>
    <t>220 261644</t>
  </si>
  <si>
    <t>Osazení hmoždinky 12 mm beton (mont. vč. materiálu)</t>
  </si>
  <si>
    <t>Rekonstrukce chodby - souhrnný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</si>
</sst>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#,##0.00000"/>
  </numFmts>
  <fonts count="2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21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4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0" fontId="5" fillId="0" borderId="0" xfId="0" applyFont="1"/>
    <xf numFmtId="0" fontId="0" fillId="0" borderId="0" xfId="0" applyFill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3" fillId="0" borderId="0" xfId="1" applyFont="1" applyFill="1" applyAlignment="1">
      <alignment horizontal="centerContinuous"/>
    </xf>
    <xf numFmtId="0" fontId="13" fillId="0" borderId="0" xfId="1" applyFont="1" applyFill="1" applyAlignment="1">
      <alignment horizontal="right"/>
    </xf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9" fillId="0" borderId="48" xfId="1" applyFill="1" applyBorder="1"/>
    <xf numFmtId="0" fontId="9" fillId="0" borderId="0" xfId="1" applyFill="1" applyAlignment="1">
      <alignment horizontal="right"/>
    </xf>
    <xf numFmtId="0" fontId="9" fillId="0" borderId="0" xfId="1" applyFill="1" applyAlignment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5" xfId="1" applyFont="1" applyFill="1" applyBorder="1" applyAlignment="1">
      <alignment horizontal="center"/>
    </xf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14" fillId="0" borderId="0" xfId="1" applyFont="1"/>
    <xf numFmtId="49" fontId="15" fillId="0" borderId="53" xfId="1" applyNumberFormat="1" applyFont="1" applyFill="1" applyBorder="1" applyAlignment="1">
      <alignment horizontal="center" shrinkToFit="1"/>
    </xf>
    <xf numFmtId="4" fontId="15" fillId="0" borderId="53" xfId="1" applyNumberFormat="1" applyFont="1" applyFill="1" applyBorder="1" applyAlignment="1">
      <alignment horizontal="right"/>
    </xf>
    <xf numFmtId="4" fontId="15" fillId="0" borderId="53" xfId="1" applyNumberFormat="1" applyFont="1" applyFill="1" applyBorder="1"/>
    <xf numFmtId="4" fontId="16" fillId="0" borderId="53" xfId="1" applyNumberFormat="1" applyFont="1" applyFill="1" applyBorder="1" applyAlignment="1">
      <alignment horizontal="right" wrapText="1"/>
    </xf>
    <xf numFmtId="0" fontId="16" fillId="0" borderId="53" xfId="1" applyFont="1" applyFill="1" applyBorder="1" applyAlignment="1">
      <alignment horizontal="left" wrapText="1"/>
    </xf>
    <xf numFmtId="0" fontId="16" fillId="0" borderId="53" xfId="0" applyFont="1" applyFill="1" applyBorder="1" applyAlignment="1">
      <alignment horizontal="right"/>
    </xf>
    <xf numFmtId="0" fontId="17" fillId="0" borderId="0" xfId="1" applyFont="1"/>
    <xf numFmtId="0" fontId="9" fillId="0" borderId="57" xfId="1" applyFill="1" applyBorder="1" applyAlignment="1">
      <alignment horizontal="center"/>
    </xf>
    <xf numFmtId="4" fontId="9" fillId="0" borderId="57" xfId="1" applyNumberFormat="1" applyFill="1" applyBorder="1" applyAlignment="1">
      <alignment horizontal="right"/>
    </xf>
    <xf numFmtId="4" fontId="5" fillId="0" borderId="57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20" fillId="0" borderId="53" xfId="1" applyNumberFormat="1" applyFont="1" applyFill="1" applyBorder="1" applyAlignment="1">
      <alignment horizontal="right" wrapText="1"/>
    </xf>
    <xf numFmtId="0" fontId="9" fillId="0" borderId="0" xfId="1" applyFill="1" applyAlignment="1">
      <alignment vertical="top"/>
    </xf>
    <xf numFmtId="0" fontId="12" fillId="0" borderId="0" xfId="1" applyFont="1" applyFill="1" applyAlignment="1">
      <alignment horizontal="centerContinuous" vertical="top"/>
    </xf>
    <xf numFmtId="0" fontId="13" fillId="0" borderId="0" xfId="1" applyFont="1" applyFill="1" applyAlignment="1">
      <alignment horizontal="centerContinuous" vertical="top"/>
    </xf>
    <xf numFmtId="0" fontId="3" fillId="0" borderId="44" xfId="1" applyFont="1" applyFill="1" applyBorder="1" applyAlignment="1">
      <alignment vertical="top"/>
    </xf>
    <xf numFmtId="0" fontId="3" fillId="0" borderId="48" xfId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49" fontId="4" fillId="0" borderId="55" xfId="1" applyNumberFormat="1" applyFont="1" applyFill="1" applyBorder="1" applyAlignment="1">
      <alignment vertical="top"/>
    </xf>
    <xf numFmtId="0" fontId="4" fillId="0" borderId="15" xfId="1" applyFont="1" applyFill="1" applyBorder="1" applyAlignment="1">
      <alignment horizontal="center" vertical="top"/>
    </xf>
    <xf numFmtId="0" fontId="5" fillId="0" borderId="53" xfId="1" applyFont="1" applyFill="1" applyBorder="1" applyAlignment="1">
      <alignment horizontal="center" vertical="top"/>
    </xf>
    <xf numFmtId="49" fontId="5" fillId="0" borderId="53" xfId="1" applyNumberFormat="1" applyFont="1" applyFill="1" applyBorder="1" applyAlignment="1">
      <alignment horizontal="left" vertical="top"/>
    </xf>
    <xf numFmtId="0" fontId="5" fillId="0" borderId="53" xfId="1" applyFont="1" applyFill="1" applyBorder="1" applyAlignment="1">
      <alignment vertical="top"/>
    </xf>
    <xf numFmtId="0" fontId="7" fillId="0" borderId="53" xfId="1" applyFont="1" applyFill="1" applyBorder="1" applyAlignment="1">
      <alignment horizontal="center" vertical="top"/>
    </xf>
    <xf numFmtId="49" fontId="8" fillId="0" borderId="53" xfId="1" applyNumberFormat="1" applyFont="1" applyFill="1" applyBorder="1" applyAlignment="1">
      <alignment horizontal="left" vertical="top"/>
    </xf>
    <xf numFmtId="0" fontId="8" fillId="0" borderId="53" xfId="1" applyFont="1" applyFill="1" applyBorder="1" applyAlignment="1">
      <alignment vertical="top" wrapText="1"/>
    </xf>
    <xf numFmtId="0" fontId="9" fillId="0" borderId="57" xfId="1" applyFill="1" applyBorder="1" applyAlignment="1">
      <alignment horizontal="center" vertical="top"/>
    </xf>
    <xf numFmtId="49" fontId="3" fillId="0" borderId="57" xfId="1" applyNumberFormat="1" applyFont="1" applyFill="1" applyBorder="1" applyAlignment="1">
      <alignment horizontal="left" vertical="top"/>
    </xf>
    <xf numFmtId="0" fontId="3" fillId="0" borderId="57" xfId="1" applyFont="1" applyFill="1" applyBorder="1" applyAlignment="1">
      <alignment vertical="top"/>
    </xf>
    <xf numFmtId="0" fontId="10" fillId="0" borderId="53" xfId="1" applyFont="1" applyFill="1" applyBorder="1" applyAlignment="1">
      <alignment horizontal="center" vertical="top"/>
    </xf>
    <xf numFmtId="49" fontId="10" fillId="0" borderId="53" xfId="1" applyNumberFormat="1" applyFont="1" applyFill="1" applyBorder="1" applyAlignment="1">
      <alignment horizontal="left" vertical="top"/>
    </xf>
    <xf numFmtId="0" fontId="9" fillId="0" borderId="0" xfId="1" applyAlignment="1">
      <alignment vertical="top"/>
    </xf>
    <xf numFmtId="0" fontId="9" fillId="0" borderId="0" xfId="1" applyBorder="1" applyAlignment="1">
      <alignment vertical="top"/>
    </xf>
    <xf numFmtId="0" fontId="18" fillId="0" borderId="0" xfId="1" applyFont="1" applyAlignment="1">
      <alignment vertical="top"/>
    </xf>
    <xf numFmtId="0" fontId="19" fillId="0" borderId="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0" fillId="2" borderId="58" xfId="0" applyFill="1" applyBorder="1" applyAlignment="1">
      <alignment horizontal="left" vertical="top"/>
    </xf>
    <xf numFmtId="49" fontId="0" fillId="2" borderId="59" xfId="0" applyNumberFormat="1" applyFill="1" applyBorder="1" applyAlignment="1">
      <alignment horizontal="left" vertical="top"/>
    </xf>
    <xf numFmtId="49" fontId="0" fillId="2" borderId="59" xfId="0" applyNumberFormat="1" applyFill="1" applyBorder="1" applyAlignment="1">
      <alignment horizontal="left" vertical="top" wrapText="1"/>
    </xf>
    <xf numFmtId="0" fontId="0" fillId="2" borderId="59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60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left" vertical="top"/>
    </xf>
    <xf numFmtId="49" fontId="0" fillId="2" borderId="61" xfId="0" applyNumberFormat="1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19" xfId="0" applyNumberFormat="1" applyFill="1" applyBorder="1" applyAlignment="1">
      <alignment horizontal="left" vertical="top"/>
    </xf>
    <xf numFmtId="0" fontId="0" fillId="2" borderId="57" xfId="0" applyNumberFormat="1" applyFill="1" applyBorder="1" applyAlignment="1">
      <alignment horizontal="left" vertical="top" wrapText="1"/>
    </xf>
    <xf numFmtId="0" fontId="0" fillId="2" borderId="57" xfId="0" applyFill="1" applyBorder="1" applyAlignment="1">
      <alignment horizontal="left" vertical="top" shrinkToFit="1"/>
    </xf>
    <xf numFmtId="166" fontId="0" fillId="2" borderId="57" xfId="0" applyNumberFormat="1" applyFill="1" applyBorder="1" applyAlignment="1">
      <alignment horizontal="left" vertical="top" shrinkToFit="1"/>
    </xf>
    <xf numFmtId="4" fontId="0" fillId="2" borderId="17" xfId="0" applyNumberFormat="1" applyFill="1" applyBorder="1" applyAlignment="1">
      <alignment horizontal="left" vertical="top" shrinkToFit="1"/>
    </xf>
    <xf numFmtId="4" fontId="0" fillId="2" borderId="15" xfId="0" applyNumberFormat="1" applyFill="1" applyBorder="1" applyAlignment="1">
      <alignment horizontal="left" vertical="top" shrinkToFit="1"/>
    </xf>
    <xf numFmtId="4" fontId="0" fillId="2" borderId="29" xfId="0" applyNumberFormat="1" applyFill="1" applyBorder="1" applyAlignment="1">
      <alignment horizontal="center" vertical="top" shrinkToFit="1"/>
    </xf>
    <xf numFmtId="0" fontId="21" fillId="0" borderId="5" xfId="0" applyFont="1" applyBorder="1" applyAlignment="1">
      <alignment horizontal="left" vertical="top"/>
    </xf>
    <xf numFmtId="0" fontId="21" fillId="0" borderId="13" xfId="0" applyNumberFormat="1" applyFont="1" applyBorder="1" applyAlignment="1">
      <alignment horizontal="left" vertical="top"/>
    </xf>
    <xf numFmtId="0" fontId="21" fillId="0" borderId="53" xfId="0" applyNumberFormat="1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 shrinkToFit="1"/>
    </xf>
    <xf numFmtId="166" fontId="21" fillId="0" borderId="53" xfId="0" applyNumberFormat="1" applyFont="1" applyBorder="1" applyAlignment="1">
      <alignment horizontal="left" vertical="top" shrinkToFit="1"/>
    </xf>
    <xf numFmtId="4" fontId="21" fillId="3" borderId="53" xfId="0" applyNumberFormat="1" applyFont="1" applyFill="1" applyBorder="1" applyAlignment="1" applyProtection="1">
      <alignment horizontal="left" vertical="top" shrinkToFit="1"/>
      <protection locked="0"/>
    </xf>
    <xf numFmtId="4" fontId="21" fillId="0" borderId="53" xfId="0" applyNumberFormat="1" applyFont="1" applyBorder="1" applyAlignment="1">
      <alignment horizontal="left" vertical="top" shrinkToFit="1"/>
    </xf>
    <xf numFmtId="4" fontId="21" fillId="0" borderId="54" xfId="0" applyNumberFormat="1" applyFont="1" applyBorder="1" applyAlignment="1">
      <alignment horizontal="center" vertical="top" shrinkToFit="1"/>
    </xf>
    <xf numFmtId="4" fontId="0" fillId="2" borderId="19" xfId="0" applyNumberFormat="1" applyFill="1" applyBorder="1" applyAlignment="1">
      <alignment horizontal="left" vertical="top" shrinkToFit="1"/>
    </xf>
    <xf numFmtId="4" fontId="0" fillId="2" borderId="56" xfId="0" applyNumberFormat="1" applyFill="1" applyBorder="1" applyAlignment="1">
      <alignment horizontal="left" vertical="top" shrinkToFit="1"/>
    </xf>
    <xf numFmtId="0" fontId="21" fillId="0" borderId="63" xfId="0" applyFont="1" applyBorder="1" applyAlignment="1">
      <alignment horizontal="left" vertical="top"/>
    </xf>
    <xf numFmtId="0" fontId="21" fillId="0" borderId="64" xfId="0" applyNumberFormat="1" applyFont="1" applyBorder="1" applyAlignment="1">
      <alignment horizontal="left" vertical="top"/>
    </xf>
    <xf numFmtId="0" fontId="21" fillId="0" borderId="65" xfId="0" applyNumberFormat="1" applyFont="1" applyBorder="1" applyAlignment="1">
      <alignment horizontal="left" vertical="top" wrapText="1"/>
    </xf>
    <xf numFmtId="0" fontId="21" fillId="0" borderId="65" xfId="0" applyFont="1" applyBorder="1" applyAlignment="1">
      <alignment horizontal="left" vertical="top" shrinkToFit="1"/>
    </xf>
    <xf numFmtId="166" fontId="21" fillId="0" borderId="65" xfId="0" applyNumberFormat="1" applyFont="1" applyBorder="1" applyAlignment="1">
      <alignment horizontal="left" vertical="top" shrinkToFit="1"/>
    </xf>
    <xf numFmtId="4" fontId="21" fillId="0" borderId="65" xfId="0" applyNumberFormat="1" applyFont="1" applyBorder="1" applyAlignment="1">
      <alignment horizontal="left" vertical="top" shrinkToFit="1"/>
    </xf>
    <xf numFmtId="4" fontId="21" fillId="0" borderId="66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23" fillId="4" borderId="25" xfId="0" applyNumberFormat="1" applyFont="1" applyFill="1" applyBorder="1" applyAlignment="1">
      <alignment horizontal="left" vertical="top" wrapText="1"/>
    </xf>
    <xf numFmtId="0" fontId="23" fillId="4" borderId="26" xfId="0" applyFont="1" applyFill="1" applyBorder="1"/>
    <xf numFmtId="4" fontId="23" fillId="4" borderId="27" xfId="0" applyNumberFormat="1" applyFont="1" applyFill="1" applyBorder="1"/>
    <xf numFmtId="0" fontId="4" fillId="0" borderId="55" xfId="1" applyFont="1" applyFill="1" applyBorder="1" applyAlignment="1">
      <alignment horizontal="center" wrapText="1"/>
    </xf>
    <xf numFmtId="0" fontId="9" fillId="0" borderId="0" xfId="1" applyAlignment="1">
      <alignment horizontal="center"/>
    </xf>
    <xf numFmtId="0" fontId="9" fillId="0" borderId="53" xfId="1" applyNumberFormat="1" applyFill="1" applyBorder="1" applyAlignment="1">
      <alignment horizontal="center"/>
    </xf>
    <xf numFmtId="4" fontId="15" fillId="0" borderId="53" xfId="1" applyNumberFormat="1" applyFont="1" applyFill="1" applyBorder="1" applyAlignment="1">
      <alignment horizontal="center"/>
    </xf>
    <xf numFmtId="4" fontId="5" fillId="0" borderId="57" xfId="1" applyNumberFormat="1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1" fontId="9" fillId="0" borderId="57" xfId="1" applyNumberFormat="1" applyFill="1" applyBorder="1" applyAlignment="1">
      <alignment horizontal="center" vertical="top"/>
    </xf>
    <xf numFmtId="1" fontId="5" fillId="0" borderId="53" xfId="1" applyNumberFormat="1" applyFont="1" applyFill="1" applyBorder="1" applyAlignment="1">
      <alignment horizontal="center" vertical="top"/>
    </xf>
    <xf numFmtId="3" fontId="5" fillId="0" borderId="0" xfId="0" applyNumberFormat="1" applyFont="1"/>
    <xf numFmtId="0" fontId="0" fillId="2" borderId="67" xfId="0" applyFill="1" applyBorder="1" applyAlignment="1">
      <alignment horizontal="center" vertical="top" wrapText="1"/>
    </xf>
    <xf numFmtId="4" fontId="21" fillId="0" borderId="70" xfId="0" applyNumberFormat="1" applyFont="1" applyBorder="1" applyAlignment="1">
      <alignment horizontal="center" vertical="top" shrinkToFit="1"/>
    </xf>
    <xf numFmtId="4" fontId="0" fillId="2" borderId="70" xfId="0" applyNumberFormat="1" applyFill="1" applyBorder="1" applyAlignment="1">
      <alignment horizontal="center" vertical="top" shrinkToFit="1"/>
    </xf>
    <xf numFmtId="4" fontId="21" fillId="0" borderId="69" xfId="0" applyNumberFormat="1" applyFont="1" applyBorder="1" applyAlignment="1">
      <alignment horizontal="center" vertical="top" shrinkToFit="1"/>
    </xf>
    <xf numFmtId="4" fontId="0" fillId="2" borderId="71" xfId="0" applyNumberFormat="1" applyFill="1" applyBorder="1" applyAlignment="1">
      <alignment horizontal="center" vertical="top" shrinkToFit="1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2" borderId="62" xfId="0" applyFill="1" applyBorder="1" applyAlignment="1">
      <alignment horizontal="left" vertical="top" wrapText="1"/>
    </xf>
    <xf numFmtId="0" fontId="0" fillId="2" borderId="68" xfId="0" applyFill="1" applyBorder="1" applyAlignment="1">
      <alignment horizontal="left" vertical="top"/>
    </xf>
    <xf numFmtId="0" fontId="22" fillId="0" borderId="13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left" vertical="top" wrapText="1" shrinkToFit="1"/>
    </xf>
    <xf numFmtId="166" fontId="22" fillId="0" borderId="0" xfId="0" applyNumberFormat="1" applyFont="1" applyBorder="1" applyAlignment="1">
      <alignment horizontal="left" vertical="top" wrapText="1" shrinkToFit="1"/>
    </xf>
    <xf numFmtId="4" fontId="22" fillId="0" borderId="0" xfId="0" applyNumberFormat="1" applyFont="1" applyBorder="1" applyAlignment="1">
      <alignment horizontal="left" vertical="top" wrapText="1" shrinkToFit="1"/>
    </xf>
    <xf numFmtId="4" fontId="22" fillId="0" borderId="6" xfId="0" applyNumberFormat="1" applyFont="1" applyBorder="1" applyAlignment="1">
      <alignment horizontal="left" vertical="top" wrapText="1" shrinkToFit="1"/>
    </xf>
    <xf numFmtId="0" fontId="0" fillId="2" borderId="62" xfId="0" applyFill="1" applyBorder="1" applyAlignment="1">
      <alignment horizontal="left" vertical="top"/>
    </xf>
    <xf numFmtId="166" fontId="0" fillId="2" borderId="62" xfId="0" applyNumberFormat="1" applyFill="1" applyBorder="1" applyAlignment="1">
      <alignment horizontal="left" vertical="top"/>
    </xf>
    <xf numFmtId="4" fontId="0" fillId="2" borderId="62" xfId="0" applyNumberFormat="1" applyFill="1" applyBorder="1" applyAlignment="1">
      <alignment horizontal="left" vertical="top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0" fontId="16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13" xfId="1" applyFont="1" applyFill="1" applyBorder="1" applyAlignment="1">
      <alignment horizontal="left" wrapText="1"/>
    </xf>
    <xf numFmtId="0" fontId="11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 vertical="top"/>
    </xf>
    <xf numFmtId="0" fontId="9" fillId="0" borderId="43" xfId="1" applyFont="1" applyFill="1" applyBorder="1" applyAlignment="1">
      <alignment horizontal="center" vertical="top"/>
    </xf>
    <xf numFmtId="49" fontId="9" fillId="0" borderId="46" xfId="1" applyNumberFormat="1" applyFont="1" applyFill="1" applyBorder="1" applyAlignment="1">
      <alignment horizontal="center" vertical="top"/>
    </xf>
    <xf numFmtId="0" fontId="9" fillId="0" borderId="47" xfId="1" applyFont="1" applyFill="1" applyBorder="1" applyAlignment="1">
      <alignment horizontal="center" vertical="top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4" fontId="15" fillId="0" borderId="53" xfId="1" applyNumberFormat="1" applyFont="1" applyFill="1" applyBorder="1" applyAlignment="1" applyProtection="1">
      <alignment horizontal="right"/>
    </xf>
    <xf numFmtId="4" fontId="15" fillId="0" borderId="57" xfId="1" applyNumberFormat="1" applyFont="1" applyFill="1" applyBorder="1" applyAlignment="1" applyProtection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view="pageBreakPreview" topLeftCell="A13" zoomScaleNormal="100" zoomScaleSheetLayoutView="100" workbookViewId="0">
      <selection activeCell="C7" sqref="C7:D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5.42578125" customWidth="1"/>
    <col min="6" max="6" width="21.570312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444</v>
      </c>
      <c r="G3" s="6"/>
    </row>
    <row r="4" spans="1:57" ht="12.95" customHeight="1" x14ac:dyDescent="0.2">
      <c r="A4" s="7"/>
      <c r="B4" s="8"/>
      <c r="C4" s="9" t="s">
        <v>495</v>
      </c>
      <c r="D4" s="10"/>
      <c r="E4" s="10"/>
      <c r="F4" s="11" t="s">
        <v>443</v>
      </c>
      <c r="G4" s="12"/>
    </row>
    <row r="5" spans="1:57" ht="12.95" customHeight="1" x14ac:dyDescent="0.2">
      <c r="A5" s="13" t="s">
        <v>4</v>
      </c>
      <c r="B5" s="14"/>
      <c r="C5" s="15" t="s">
        <v>5</v>
      </c>
      <c r="D5" s="15"/>
      <c r="E5" s="15"/>
      <c r="F5" s="16"/>
      <c r="G5" s="17"/>
    </row>
    <row r="6" spans="1:57" ht="12.95" customHeight="1" x14ac:dyDescent="0.2">
      <c r="A6" s="7"/>
      <c r="B6" s="8"/>
      <c r="C6" s="9" t="s">
        <v>60</v>
      </c>
      <c r="D6" s="10"/>
      <c r="E6" s="10"/>
      <c r="F6" s="18" t="s">
        <v>442</v>
      </c>
      <c r="G6" s="12"/>
    </row>
    <row r="7" spans="1:57" x14ac:dyDescent="0.2">
      <c r="A7" s="13" t="s">
        <v>6</v>
      </c>
      <c r="B7" s="15"/>
      <c r="C7" s="214"/>
      <c r="D7" s="215"/>
      <c r="E7" s="19" t="s">
        <v>7</v>
      </c>
      <c r="F7" s="20"/>
      <c r="G7" s="21">
        <v>0</v>
      </c>
      <c r="H7" s="22"/>
      <c r="I7" s="22"/>
    </row>
    <row r="8" spans="1:57" x14ac:dyDescent="0.2">
      <c r="A8" s="13" t="s">
        <v>8</v>
      </c>
      <c r="B8" s="15"/>
      <c r="C8" s="214"/>
      <c r="D8" s="215"/>
      <c r="E8" s="16" t="s">
        <v>9</v>
      </c>
      <c r="F8" s="15"/>
      <c r="G8" s="23">
        <f>IF(PocetMJ=0,,ROUND((F30+F32)/PocetMJ,1))</f>
        <v>0</v>
      </c>
    </row>
    <row r="9" spans="1:57" x14ac:dyDescent="0.2">
      <c r="A9" s="24" t="s">
        <v>10</v>
      </c>
      <c r="B9" s="25"/>
      <c r="C9" s="25"/>
      <c r="D9" s="25"/>
      <c r="E9" s="26" t="s">
        <v>11</v>
      </c>
      <c r="F9" s="25"/>
      <c r="G9" s="27"/>
    </row>
    <row r="10" spans="1:57" x14ac:dyDescent="0.2">
      <c r="A10" s="28" t="s">
        <v>12</v>
      </c>
      <c r="B10" s="11"/>
      <c r="C10" s="11"/>
      <c r="D10" s="11"/>
      <c r="E10" s="29" t="s">
        <v>13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216"/>
      <c r="F11" s="217"/>
      <c r="G11" s="218"/>
    </row>
    <row r="12" spans="1:57" ht="28.5" customHeight="1" thickBot="1" x14ac:dyDescent="0.25">
      <c r="A12" s="31" t="s">
        <v>14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15</v>
      </c>
      <c r="B13" s="36"/>
      <c r="C13" s="37"/>
      <c r="D13" s="38" t="s">
        <v>16</v>
      </c>
      <c r="E13" s="39"/>
      <c r="F13" s="39"/>
      <c r="G13" s="37"/>
    </row>
    <row r="14" spans="1:57" ht="15.95" customHeight="1" x14ac:dyDescent="0.2">
      <c r="A14" s="40"/>
      <c r="B14" s="41" t="s">
        <v>17</v>
      </c>
      <c r="C14" s="42">
        <f>Dodavka</f>
        <v>0</v>
      </c>
      <c r="D14" s="43" t="str">
        <f>'VN+ON'!C3</f>
        <v>Vedlejší náklady</v>
      </c>
      <c r="E14" s="44"/>
      <c r="F14" s="45"/>
      <c r="G14" s="42">
        <f>'VN+ON'!F3</f>
        <v>0</v>
      </c>
    </row>
    <row r="15" spans="1:57" ht="15.95" customHeight="1" x14ac:dyDescent="0.2">
      <c r="A15" s="40" t="s">
        <v>18</v>
      </c>
      <c r="B15" s="41" t="s">
        <v>19</v>
      </c>
      <c r="C15" s="42">
        <f>Mont</f>
        <v>0</v>
      </c>
      <c r="D15" s="24" t="str">
        <f>'VN+ON'!C16</f>
        <v>Ostatní náklady</v>
      </c>
      <c r="E15" s="46"/>
      <c r="F15" s="47"/>
      <c r="G15" s="42">
        <f>'VN+ON'!F16</f>
        <v>0</v>
      </c>
    </row>
    <row r="16" spans="1:57" ht="15.95" customHeight="1" x14ac:dyDescent="0.2">
      <c r="A16" s="40" t="s">
        <v>20</v>
      </c>
      <c r="B16" s="41" t="s">
        <v>21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22</v>
      </c>
      <c r="B17" s="41" t="s">
        <v>23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24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25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26</v>
      </c>
      <c r="B21" s="11"/>
      <c r="C21" s="42">
        <f>C18+C20</f>
        <v>0</v>
      </c>
      <c r="D21" s="24" t="s">
        <v>27</v>
      </c>
      <c r="E21" s="46"/>
      <c r="F21" s="47"/>
      <c r="G21" s="42">
        <v>0</v>
      </c>
    </row>
    <row r="22" spans="1:7" ht="15.95" customHeight="1" thickBot="1" x14ac:dyDescent="0.25">
      <c r="A22" s="24" t="s">
        <v>28</v>
      </c>
      <c r="B22" s="25"/>
      <c r="C22" s="51">
        <f>C21+G22</f>
        <v>0</v>
      </c>
      <c r="D22" s="52" t="s">
        <v>29</v>
      </c>
      <c r="E22" s="53"/>
      <c r="F22" s="54"/>
      <c r="G22" s="42">
        <f>SUM(G14:G18)</f>
        <v>0</v>
      </c>
    </row>
    <row r="23" spans="1:7" x14ac:dyDescent="0.2">
      <c r="A23" s="3" t="s">
        <v>30</v>
      </c>
      <c r="B23" s="5"/>
      <c r="C23" s="55" t="s">
        <v>31</v>
      </c>
      <c r="D23" s="5"/>
      <c r="E23" s="55" t="s">
        <v>32</v>
      </c>
      <c r="F23" s="5"/>
      <c r="G23" s="6"/>
    </row>
    <row r="24" spans="1:7" x14ac:dyDescent="0.2">
      <c r="A24" s="13"/>
      <c r="B24" s="15"/>
      <c r="C24" s="16" t="s">
        <v>33</v>
      </c>
      <c r="D24" s="15"/>
      <c r="E24" s="16" t="s">
        <v>33</v>
      </c>
      <c r="F24" s="15"/>
      <c r="G24" s="17"/>
    </row>
    <row r="25" spans="1:7" x14ac:dyDescent="0.2">
      <c r="A25" s="28" t="s">
        <v>34</v>
      </c>
      <c r="B25" s="56"/>
      <c r="C25" s="29" t="s">
        <v>34</v>
      </c>
      <c r="D25" s="11"/>
      <c r="E25" s="29" t="s">
        <v>34</v>
      </c>
      <c r="F25" s="11"/>
      <c r="G25" s="12"/>
    </row>
    <row r="26" spans="1:7" x14ac:dyDescent="0.2">
      <c r="A26" s="28"/>
      <c r="B26" s="57"/>
      <c r="C26" s="29" t="s">
        <v>35</v>
      </c>
      <c r="D26" s="11"/>
      <c r="E26" s="29" t="s">
        <v>36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37</v>
      </c>
      <c r="B29" s="15"/>
      <c r="C29" s="58">
        <v>0</v>
      </c>
      <c r="D29" s="15" t="s">
        <v>38</v>
      </c>
      <c r="E29" s="16"/>
      <c r="F29" s="59">
        <v>0</v>
      </c>
      <c r="G29" s="17"/>
    </row>
    <row r="30" spans="1:7" x14ac:dyDescent="0.2">
      <c r="A30" s="13" t="s">
        <v>37</v>
      </c>
      <c r="B30" s="15"/>
      <c r="C30" s="58">
        <v>15</v>
      </c>
      <c r="D30" s="15" t="s">
        <v>38</v>
      </c>
      <c r="E30" s="16"/>
      <c r="F30" s="59">
        <v>0</v>
      </c>
      <c r="G30" s="17"/>
    </row>
    <row r="31" spans="1:7" x14ac:dyDescent="0.2">
      <c r="A31" s="13" t="s">
        <v>39</v>
      </c>
      <c r="B31" s="15"/>
      <c r="C31" s="58">
        <v>15</v>
      </c>
      <c r="D31" s="15" t="s">
        <v>38</v>
      </c>
      <c r="E31" s="16"/>
      <c r="F31" s="60">
        <f>ROUND(PRODUCT(F30,C31/100),0)</f>
        <v>0</v>
      </c>
      <c r="G31" s="27"/>
    </row>
    <row r="32" spans="1:7" x14ac:dyDescent="0.2">
      <c r="A32" s="13" t="s">
        <v>37</v>
      </c>
      <c r="B32" s="15"/>
      <c r="C32" s="58">
        <v>21</v>
      </c>
      <c r="D32" s="15" t="s">
        <v>38</v>
      </c>
      <c r="E32" s="16"/>
      <c r="F32" s="59">
        <f>C22</f>
        <v>0</v>
      </c>
      <c r="G32" s="17"/>
    </row>
    <row r="33" spans="1:8" x14ac:dyDescent="0.2">
      <c r="A33" s="13" t="s">
        <v>39</v>
      </c>
      <c r="B33" s="15"/>
      <c r="C33" s="58">
        <v>21</v>
      </c>
      <c r="D33" s="15" t="s">
        <v>38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40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41</v>
      </c>
      <c r="B36" s="67"/>
      <c r="C36" s="67"/>
      <c r="D36" s="67"/>
      <c r="E36" s="67"/>
      <c r="F36" s="67"/>
      <c r="G36" s="67"/>
      <c r="H36" t="s">
        <v>3</v>
      </c>
    </row>
    <row r="37" spans="1:8" ht="14.25" customHeight="1" x14ac:dyDescent="0.2">
      <c r="A37" s="67"/>
      <c r="B37" s="219" t="s">
        <v>439</v>
      </c>
      <c r="C37" s="219"/>
      <c r="D37" s="219"/>
      <c r="E37" s="219"/>
      <c r="F37" s="219"/>
      <c r="G37" s="219"/>
      <c r="H37" t="s">
        <v>3</v>
      </c>
    </row>
    <row r="38" spans="1:8" ht="12.75" customHeight="1" x14ac:dyDescent="0.2">
      <c r="A38" s="68"/>
      <c r="B38" s="219"/>
      <c r="C38" s="219"/>
      <c r="D38" s="219"/>
      <c r="E38" s="219"/>
      <c r="F38" s="219"/>
      <c r="G38" s="219"/>
      <c r="H38" t="s">
        <v>3</v>
      </c>
    </row>
    <row r="39" spans="1:8" x14ac:dyDescent="0.2">
      <c r="A39" s="68"/>
      <c r="B39" s="219"/>
      <c r="C39" s="219"/>
      <c r="D39" s="219"/>
      <c r="E39" s="219"/>
      <c r="F39" s="219"/>
      <c r="G39" s="219"/>
      <c r="H39" t="s">
        <v>3</v>
      </c>
    </row>
    <row r="40" spans="1:8" x14ac:dyDescent="0.2">
      <c r="A40" s="68"/>
      <c r="B40" s="219"/>
      <c r="C40" s="219"/>
      <c r="D40" s="219"/>
      <c r="E40" s="219"/>
      <c r="F40" s="219"/>
      <c r="G40" s="219"/>
      <c r="H40" t="s">
        <v>3</v>
      </c>
    </row>
    <row r="41" spans="1:8" x14ac:dyDescent="0.2">
      <c r="A41" s="68"/>
      <c r="B41" s="219"/>
      <c r="C41" s="219"/>
      <c r="D41" s="219"/>
      <c r="E41" s="219"/>
      <c r="F41" s="219"/>
      <c r="G41" s="219"/>
      <c r="H41" t="s">
        <v>3</v>
      </c>
    </row>
    <row r="42" spans="1:8" x14ac:dyDescent="0.2">
      <c r="A42" s="68"/>
      <c r="B42" s="219"/>
      <c r="C42" s="219"/>
      <c r="D42" s="219"/>
      <c r="E42" s="219"/>
      <c r="F42" s="219"/>
      <c r="G42" s="219"/>
      <c r="H42" t="s">
        <v>3</v>
      </c>
    </row>
    <row r="43" spans="1:8" x14ac:dyDescent="0.2">
      <c r="A43" s="68"/>
      <c r="B43" s="219"/>
      <c r="C43" s="219"/>
      <c r="D43" s="219"/>
      <c r="E43" s="219"/>
      <c r="F43" s="219"/>
      <c r="G43" s="219"/>
      <c r="H43" t="s">
        <v>3</v>
      </c>
    </row>
    <row r="44" spans="1:8" x14ac:dyDescent="0.2">
      <c r="A44" s="68"/>
      <c r="B44" s="219"/>
      <c r="C44" s="219"/>
      <c r="D44" s="219"/>
      <c r="E44" s="219"/>
      <c r="F44" s="219"/>
      <c r="G44" s="219"/>
      <c r="H44" t="s">
        <v>3</v>
      </c>
    </row>
    <row r="45" spans="1:8" ht="3" customHeight="1" x14ac:dyDescent="0.2">
      <c r="A45" s="68"/>
      <c r="B45" s="219"/>
      <c r="C45" s="219"/>
      <c r="D45" s="219"/>
      <c r="E45" s="219"/>
      <c r="F45" s="219"/>
      <c r="G45" s="219"/>
      <c r="H45" t="s">
        <v>3</v>
      </c>
    </row>
    <row r="46" spans="1:8" x14ac:dyDescent="0.2">
      <c r="B46" s="213"/>
      <c r="C46" s="213"/>
      <c r="D46" s="213"/>
      <c r="E46" s="213"/>
      <c r="F46" s="213"/>
      <c r="G46" s="213"/>
    </row>
    <row r="47" spans="1:8" x14ac:dyDescent="0.2">
      <c r="B47" s="213"/>
      <c r="C47" s="213"/>
      <c r="D47" s="213"/>
      <c r="E47" s="213"/>
      <c r="F47" s="213"/>
      <c r="G47" s="213"/>
    </row>
    <row r="48" spans="1:8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213"/>
      <c r="C51" s="213"/>
      <c r="D51" s="213"/>
      <c r="E51" s="213"/>
      <c r="F51" s="213"/>
      <c r="G51" s="213"/>
    </row>
    <row r="52" spans="2:7" x14ac:dyDescent="0.2">
      <c r="B52" s="213"/>
      <c r="C52" s="213"/>
      <c r="D52" s="213"/>
      <c r="E52" s="213"/>
      <c r="F52" s="213"/>
      <c r="G52" s="213"/>
    </row>
    <row r="53" spans="2:7" x14ac:dyDescent="0.2">
      <c r="B53" s="213"/>
      <c r="C53" s="213"/>
      <c r="D53" s="213"/>
      <c r="E53" s="213"/>
      <c r="F53" s="213"/>
      <c r="G53" s="213"/>
    </row>
    <row r="54" spans="2:7" x14ac:dyDescent="0.2">
      <c r="B54" s="213"/>
      <c r="C54" s="213"/>
      <c r="D54" s="213"/>
      <c r="E54" s="213"/>
      <c r="F54" s="213"/>
      <c r="G54" s="213"/>
    </row>
    <row r="55" spans="2:7" x14ac:dyDescent="0.2">
      <c r="B55" s="213"/>
      <c r="C55" s="213"/>
      <c r="D55" s="213"/>
      <c r="E55" s="213"/>
      <c r="F55" s="213"/>
      <c r="G55" s="213"/>
    </row>
  </sheetData>
  <sheetProtection password="CF7A" sheet="1" objects="1" scenarios="1"/>
  <protectedRanges>
    <protectedRange sqref="C7:D11 F7:G9 E11 B24:G28" name="Oblast1"/>
  </protectedRanges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scale="86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19" zoomScaleNormal="100" zoomScaleSheetLayoutView="100" workbookViewId="0">
      <selection activeCell="K17" sqref="K17"/>
    </sheetView>
  </sheetViews>
  <sheetFormatPr defaultRowHeight="12.75" x14ac:dyDescent="0.2"/>
  <cols>
    <col min="1" max="1" width="5.5703125" customWidth="1"/>
    <col min="2" max="2" width="13.28515625" customWidth="1"/>
    <col min="3" max="3" width="72" customWidth="1"/>
    <col min="6" max="6" width="11.28515625" bestFit="1" customWidth="1"/>
    <col min="8" max="8" width="9.140625" style="195"/>
    <col min="9" max="9" width="11" style="195" customWidth="1"/>
  </cols>
  <sheetData>
    <row r="1" spans="1:9" ht="26.25" thickBot="1" x14ac:dyDescent="0.25">
      <c r="A1" s="162" t="s">
        <v>51</v>
      </c>
      <c r="B1" s="163" t="s">
        <v>52</v>
      </c>
      <c r="C1" s="164" t="s">
        <v>53</v>
      </c>
      <c r="D1" s="165" t="s">
        <v>54</v>
      </c>
      <c r="E1" s="165" t="s">
        <v>55</v>
      </c>
      <c r="F1" s="166" t="s">
        <v>56</v>
      </c>
      <c r="G1" s="162" t="s">
        <v>384</v>
      </c>
      <c r="H1" s="167" t="s">
        <v>385</v>
      </c>
      <c r="I1" s="208" t="s">
        <v>445</v>
      </c>
    </row>
    <row r="2" spans="1:9" x14ac:dyDescent="0.2">
      <c r="A2" s="168"/>
      <c r="B2" s="169" t="s">
        <v>386</v>
      </c>
      <c r="C2" s="220" t="s">
        <v>387</v>
      </c>
      <c r="D2" s="227"/>
      <c r="E2" s="228"/>
      <c r="F2" s="229"/>
      <c r="G2" s="229"/>
      <c r="H2" s="220"/>
      <c r="I2" s="221"/>
    </row>
    <row r="3" spans="1:9" x14ac:dyDescent="0.2">
      <c r="A3" s="170" t="s">
        <v>58</v>
      </c>
      <c r="B3" s="171" t="s">
        <v>388</v>
      </c>
      <c r="C3" s="172" t="s">
        <v>389</v>
      </c>
      <c r="D3" s="173"/>
      <c r="E3" s="174"/>
      <c r="F3" s="175">
        <f>SUM(G4:G15)</f>
        <v>0</v>
      </c>
      <c r="G3" s="176"/>
      <c r="H3" s="177"/>
      <c r="I3" s="212"/>
    </row>
    <row r="4" spans="1:9" x14ac:dyDescent="0.2">
      <c r="A4" s="178">
        <v>1</v>
      </c>
      <c r="B4" s="179" t="s">
        <v>390</v>
      </c>
      <c r="C4" s="180" t="s">
        <v>391</v>
      </c>
      <c r="D4" s="181" t="s">
        <v>392</v>
      </c>
      <c r="E4" s="182">
        <v>1</v>
      </c>
      <c r="F4" s="183"/>
      <c r="G4" s="184">
        <f>ROUND(E4*F4,2)</f>
        <v>0</v>
      </c>
      <c r="H4" s="185" t="s">
        <v>393</v>
      </c>
      <c r="I4" s="209" t="s">
        <v>446</v>
      </c>
    </row>
    <row r="5" spans="1:9" x14ac:dyDescent="0.2">
      <c r="A5" s="178">
        <v>2</v>
      </c>
      <c r="B5" s="179">
        <v>2</v>
      </c>
      <c r="C5" s="180" t="s">
        <v>394</v>
      </c>
      <c r="D5" s="181" t="s">
        <v>392</v>
      </c>
      <c r="E5" s="182">
        <v>1</v>
      </c>
      <c r="F5" s="183"/>
      <c r="G5" s="184">
        <f>ROUND(E5*F5,2)</f>
        <v>0</v>
      </c>
      <c r="H5" s="185" t="s">
        <v>395</v>
      </c>
      <c r="I5" s="209" t="s">
        <v>446</v>
      </c>
    </row>
    <row r="6" spans="1:9" x14ac:dyDescent="0.2">
      <c r="A6" s="178">
        <v>3</v>
      </c>
      <c r="B6" s="179" t="s">
        <v>396</v>
      </c>
      <c r="C6" s="180" t="s">
        <v>397</v>
      </c>
      <c r="D6" s="181" t="s">
        <v>392</v>
      </c>
      <c r="E6" s="182">
        <v>1</v>
      </c>
      <c r="F6" s="183"/>
      <c r="G6" s="184">
        <f>ROUND(E6*F6,2)</f>
        <v>0</v>
      </c>
      <c r="H6" s="185" t="s">
        <v>393</v>
      </c>
      <c r="I6" s="209" t="s">
        <v>446</v>
      </c>
    </row>
    <row r="7" spans="1:9" ht="36" customHeight="1" x14ac:dyDescent="0.2">
      <c r="A7" s="178"/>
      <c r="B7" s="179"/>
      <c r="C7" s="222" t="s">
        <v>398</v>
      </c>
      <c r="D7" s="223"/>
      <c r="E7" s="224"/>
      <c r="F7" s="225"/>
      <c r="G7" s="226"/>
      <c r="H7" s="185"/>
      <c r="I7" s="209"/>
    </row>
    <row r="8" spans="1:9" x14ac:dyDescent="0.2">
      <c r="A8" s="178">
        <v>4</v>
      </c>
      <c r="B8" s="179" t="s">
        <v>399</v>
      </c>
      <c r="C8" s="180" t="s">
        <v>400</v>
      </c>
      <c r="D8" s="181" t="s">
        <v>401</v>
      </c>
      <c r="E8" s="182">
        <v>1</v>
      </c>
      <c r="F8" s="183"/>
      <c r="G8" s="184">
        <f>ROUND(E8*F8,2)</f>
        <v>0</v>
      </c>
      <c r="H8" s="185" t="s">
        <v>393</v>
      </c>
      <c r="I8" s="209" t="s">
        <v>446</v>
      </c>
    </row>
    <row r="9" spans="1:9" ht="38.25" customHeight="1" x14ac:dyDescent="0.2">
      <c r="A9" s="178"/>
      <c r="B9" s="179"/>
      <c r="C9" s="222" t="s">
        <v>402</v>
      </c>
      <c r="D9" s="223"/>
      <c r="E9" s="224"/>
      <c r="F9" s="225"/>
      <c r="G9" s="226"/>
      <c r="H9" s="185"/>
      <c r="I9" s="209"/>
    </row>
    <row r="10" spans="1:9" x14ac:dyDescent="0.2">
      <c r="A10" s="178">
        <v>5</v>
      </c>
      <c r="B10" s="179" t="s">
        <v>403</v>
      </c>
      <c r="C10" s="180" t="s">
        <v>404</v>
      </c>
      <c r="D10" s="181" t="s">
        <v>392</v>
      </c>
      <c r="E10" s="182">
        <v>1</v>
      </c>
      <c r="F10" s="183"/>
      <c r="G10" s="184">
        <f>ROUND(E10*F10,2)</f>
        <v>0</v>
      </c>
      <c r="H10" s="185" t="s">
        <v>393</v>
      </c>
      <c r="I10" s="209" t="s">
        <v>446</v>
      </c>
    </row>
    <row r="11" spans="1:9" ht="24.75" customHeight="1" x14ac:dyDescent="0.2">
      <c r="A11" s="178"/>
      <c r="B11" s="179"/>
      <c r="C11" s="222" t="s">
        <v>405</v>
      </c>
      <c r="D11" s="223"/>
      <c r="E11" s="224"/>
      <c r="F11" s="225"/>
      <c r="G11" s="226"/>
      <c r="H11" s="185"/>
      <c r="I11" s="209"/>
    </row>
    <row r="12" spans="1:9" x14ac:dyDescent="0.2">
      <c r="A12" s="178">
        <v>6</v>
      </c>
      <c r="B12" s="179" t="s">
        <v>406</v>
      </c>
      <c r="C12" s="180" t="s">
        <v>407</v>
      </c>
      <c r="D12" s="181" t="s">
        <v>392</v>
      </c>
      <c r="E12" s="182">
        <v>1</v>
      </c>
      <c r="F12" s="183"/>
      <c r="G12" s="184">
        <f>ROUND(E12*F12,2)</f>
        <v>0</v>
      </c>
      <c r="H12" s="185" t="s">
        <v>393</v>
      </c>
      <c r="I12" s="209" t="s">
        <v>446</v>
      </c>
    </row>
    <row r="13" spans="1:9" ht="24" customHeight="1" x14ac:dyDescent="0.2">
      <c r="A13" s="178"/>
      <c r="B13" s="179"/>
      <c r="C13" s="222" t="s">
        <v>408</v>
      </c>
      <c r="D13" s="223"/>
      <c r="E13" s="224"/>
      <c r="F13" s="225"/>
      <c r="G13" s="226"/>
      <c r="H13" s="185"/>
      <c r="I13" s="209"/>
    </row>
    <row r="14" spans="1:9" x14ac:dyDescent="0.2">
      <c r="A14" s="178">
        <v>7</v>
      </c>
      <c r="B14" s="179" t="s">
        <v>409</v>
      </c>
      <c r="C14" s="180" t="s">
        <v>410</v>
      </c>
      <c r="D14" s="181" t="s">
        <v>392</v>
      </c>
      <c r="E14" s="182">
        <v>1</v>
      </c>
      <c r="F14" s="183"/>
      <c r="G14" s="184">
        <f>ROUND(E14*F14,2)</f>
        <v>0</v>
      </c>
      <c r="H14" s="185" t="s">
        <v>393</v>
      </c>
      <c r="I14" s="209" t="s">
        <v>446</v>
      </c>
    </row>
    <row r="15" spans="1:9" ht="15.75" customHeight="1" x14ac:dyDescent="0.2">
      <c r="A15" s="178"/>
      <c r="B15" s="179"/>
      <c r="C15" s="222" t="s">
        <v>411</v>
      </c>
      <c r="D15" s="223"/>
      <c r="E15" s="224"/>
      <c r="F15" s="225"/>
      <c r="G15" s="226"/>
      <c r="H15" s="185"/>
      <c r="I15" s="209"/>
    </row>
    <row r="16" spans="1:9" x14ac:dyDescent="0.2">
      <c r="A16" s="170" t="s">
        <v>58</v>
      </c>
      <c r="B16" s="171" t="s">
        <v>412</v>
      </c>
      <c r="C16" s="172" t="s">
        <v>413</v>
      </c>
      <c r="D16" s="173"/>
      <c r="E16" s="174"/>
      <c r="F16" s="186">
        <f>SUM(G17:G38)</f>
        <v>0</v>
      </c>
      <c r="G16" s="187"/>
      <c r="H16" s="177"/>
      <c r="I16" s="210"/>
    </row>
    <row r="17" spans="1:9" x14ac:dyDescent="0.2">
      <c r="A17" s="178">
        <v>8</v>
      </c>
      <c r="B17" s="179" t="s">
        <v>414</v>
      </c>
      <c r="C17" s="180" t="s">
        <v>415</v>
      </c>
      <c r="D17" s="181" t="s">
        <v>392</v>
      </c>
      <c r="E17" s="182">
        <v>1</v>
      </c>
      <c r="F17" s="183"/>
      <c r="G17" s="184">
        <f>ROUND(E17*F17,2)</f>
        <v>0</v>
      </c>
      <c r="H17" s="185" t="s">
        <v>393</v>
      </c>
      <c r="I17" s="209" t="s">
        <v>446</v>
      </c>
    </row>
    <row r="18" spans="1:9" ht="17.25" customHeight="1" x14ac:dyDescent="0.2">
      <c r="A18" s="178"/>
      <c r="B18" s="179"/>
      <c r="C18" s="222" t="s">
        <v>416</v>
      </c>
      <c r="D18" s="223"/>
      <c r="E18" s="224"/>
      <c r="F18" s="225"/>
      <c r="G18" s="226"/>
      <c r="H18" s="185"/>
      <c r="I18" s="209"/>
    </row>
    <row r="19" spans="1:9" ht="22.5" x14ac:dyDescent="0.2">
      <c r="A19" s="178">
        <v>11</v>
      </c>
      <c r="B19" s="179">
        <v>11</v>
      </c>
      <c r="C19" s="180" t="s">
        <v>417</v>
      </c>
      <c r="D19" s="181" t="s">
        <v>392</v>
      </c>
      <c r="E19" s="182">
        <v>1</v>
      </c>
      <c r="F19" s="183"/>
      <c r="G19" s="184">
        <f>ROUND(E19*F19,2)</f>
        <v>0</v>
      </c>
      <c r="H19" s="185" t="s">
        <v>395</v>
      </c>
      <c r="I19" s="209" t="s">
        <v>446</v>
      </c>
    </row>
    <row r="20" spans="1:9" x14ac:dyDescent="0.2">
      <c r="A20" s="178">
        <v>12</v>
      </c>
      <c r="B20" s="179" t="s">
        <v>418</v>
      </c>
      <c r="C20" s="180" t="s">
        <v>419</v>
      </c>
      <c r="D20" s="181" t="s">
        <v>392</v>
      </c>
      <c r="E20" s="182">
        <v>1</v>
      </c>
      <c r="F20" s="183"/>
      <c r="G20" s="184">
        <f>ROUND(E20*F20,2)</f>
        <v>0</v>
      </c>
      <c r="H20" s="185" t="s">
        <v>393</v>
      </c>
      <c r="I20" s="209" t="s">
        <v>446</v>
      </c>
    </row>
    <row r="21" spans="1:9" ht="38.25" customHeight="1" x14ac:dyDescent="0.2">
      <c r="A21" s="178"/>
      <c r="B21" s="179"/>
      <c r="C21" s="222" t="s">
        <v>420</v>
      </c>
      <c r="D21" s="223"/>
      <c r="E21" s="224"/>
      <c r="F21" s="225"/>
      <c r="G21" s="226"/>
      <c r="H21" s="185"/>
      <c r="I21" s="209"/>
    </row>
    <row r="22" spans="1:9" x14ac:dyDescent="0.2">
      <c r="A22" s="178">
        <v>16</v>
      </c>
      <c r="B22" s="179">
        <v>16</v>
      </c>
      <c r="C22" s="180" t="s">
        <v>421</v>
      </c>
      <c r="D22" s="181" t="s">
        <v>65</v>
      </c>
      <c r="E22" s="182">
        <v>10</v>
      </c>
      <c r="F22" s="183"/>
      <c r="G22" s="184">
        <f t="shared" ref="G22:G38" si="0">ROUND(E22*F22,2)</f>
        <v>0</v>
      </c>
      <c r="H22" s="185" t="s">
        <v>395</v>
      </c>
      <c r="I22" s="209" t="s">
        <v>446</v>
      </c>
    </row>
    <row r="23" spans="1:9" x14ac:dyDescent="0.2">
      <c r="A23" s="178">
        <v>17</v>
      </c>
      <c r="B23" s="179">
        <v>17</v>
      </c>
      <c r="C23" s="180" t="s">
        <v>422</v>
      </c>
      <c r="D23" s="181" t="s">
        <v>392</v>
      </c>
      <c r="E23" s="182">
        <v>1</v>
      </c>
      <c r="F23" s="183"/>
      <c r="G23" s="184">
        <f t="shared" si="0"/>
        <v>0</v>
      </c>
      <c r="H23" s="185" t="s">
        <v>395</v>
      </c>
      <c r="I23" s="209" t="s">
        <v>446</v>
      </c>
    </row>
    <row r="24" spans="1:9" ht="22.5" x14ac:dyDescent="0.2">
      <c r="A24" s="178">
        <v>18</v>
      </c>
      <c r="B24" s="179">
        <v>18</v>
      </c>
      <c r="C24" s="180" t="s">
        <v>423</v>
      </c>
      <c r="D24" s="181" t="s">
        <v>392</v>
      </c>
      <c r="E24" s="182">
        <v>1</v>
      </c>
      <c r="F24" s="183"/>
      <c r="G24" s="184">
        <f t="shared" si="0"/>
        <v>0</v>
      </c>
      <c r="H24" s="185" t="s">
        <v>395</v>
      </c>
      <c r="I24" s="209" t="s">
        <v>446</v>
      </c>
    </row>
    <row r="25" spans="1:9" ht="22.5" x14ac:dyDescent="0.2">
      <c r="A25" s="178">
        <v>19</v>
      </c>
      <c r="B25" s="179">
        <v>19</v>
      </c>
      <c r="C25" s="180" t="s">
        <v>424</v>
      </c>
      <c r="D25" s="181" t="s">
        <v>65</v>
      </c>
      <c r="E25" s="182">
        <v>15</v>
      </c>
      <c r="F25" s="183"/>
      <c r="G25" s="184">
        <f t="shared" si="0"/>
        <v>0</v>
      </c>
      <c r="H25" s="185" t="s">
        <v>395</v>
      </c>
      <c r="I25" s="209" t="s">
        <v>446</v>
      </c>
    </row>
    <row r="26" spans="1:9" x14ac:dyDescent="0.2">
      <c r="A26" s="178">
        <v>20</v>
      </c>
      <c r="B26" s="179">
        <v>20</v>
      </c>
      <c r="C26" s="180" t="s">
        <v>425</v>
      </c>
      <c r="D26" s="181" t="s">
        <v>392</v>
      </c>
      <c r="E26" s="182">
        <v>1</v>
      </c>
      <c r="F26" s="183"/>
      <c r="G26" s="184">
        <f t="shared" si="0"/>
        <v>0</v>
      </c>
      <c r="H26" s="185" t="s">
        <v>395</v>
      </c>
      <c r="I26" s="209" t="s">
        <v>446</v>
      </c>
    </row>
    <row r="27" spans="1:9" x14ac:dyDescent="0.2">
      <c r="A27" s="178">
        <v>21</v>
      </c>
      <c r="B27" s="179">
        <v>21</v>
      </c>
      <c r="C27" s="180" t="s">
        <v>426</v>
      </c>
      <c r="D27" s="181" t="s">
        <v>392</v>
      </c>
      <c r="E27" s="182">
        <v>1</v>
      </c>
      <c r="F27" s="183"/>
      <c r="G27" s="184">
        <f t="shared" si="0"/>
        <v>0</v>
      </c>
      <c r="H27" s="185" t="s">
        <v>395</v>
      </c>
      <c r="I27" s="209" t="s">
        <v>446</v>
      </c>
    </row>
    <row r="28" spans="1:9" ht="22.5" x14ac:dyDescent="0.2">
      <c r="A28" s="178">
        <v>23</v>
      </c>
      <c r="B28" s="179">
        <v>23</v>
      </c>
      <c r="C28" s="180" t="s">
        <v>427</v>
      </c>
      <c r="D28" s="181" t="s">
        <v>401</v>
      </c>
      <c r="E28" s="182">
        <v>1</v>
      </c>
      <c r="F28" s="183"/>
      <c r="G28" s="184">
        <f t="shared" si="0"/>
        <v>0</v>
      </c>
      <c r="H28" s="185" t="s">
        <v>395</v>
      </c>
      <c r="I28" s="209" t="s">
        <v>446</v>
      </c>
    </row>
    <row r="29" spans="1:9" ht="22.5" x14ac:dyDescent="0.2">
      <c r="A29" s="178">
        <v>24</v>
      </c>
      <c r="B29" s="179">
        <v>24</v>
      </c>
      <c r="C29" s="180" t="s">
        <v>428</v>
      </c>
      <c r="D29" s="181" t="s">
        <v>401</v>
      </c>
      <c r="E29" s="182">
        <v>1</v>
      </c>
      <c r="F29" s="183"/>
      <c r="G29" s="184">
        <f t="shared" si="0"/>
        <v>0</v>
      </c>
      <c r="H29" s="185" t="s">
        <v>395</v>
      </c>
      <c r="I29" s="209" t="s">
        <v>446</v>
      </c>
    </row>
    <row r="30" spans="1:9" x14ac:dyDescent="0.2">
      <c r="A30" s="178">
        <v>25</v>
      </c>
      <c r="B30" s="179">
        <v>25</v>
      </c>
      <c r="C30" s="180" t="s">
        <v>429</v>
      </c>
      <c r="D30" s="181" t="s">
        <v>392</v>
      </c>
      <c r="E30" s="182">
        <v>1</v>
      </c>
      <c r="F30" s="183"/>
      <c r="G30" s="184">
        <f t="shared" si="0"/>
        <v>0</v>
      </c>
      <c r="H30" s="185" t="s">
        <v>395</v>
      </c>
      <c r="I30" s="209" t="s">
        <v>446</v>
      </c>
    </row>
    <row r="31" spans="1:9" ht="33.75" x14ac:dyDescent="0.2">
      <c r="A31" s="178">
        <v>26</v>
      </c>
      <c r="B31" s="179">
        <v>26</v>
      </c>
      <c r="C31" s="180" t="s">
        <v>430</v>
      </c>
      <c r="D31" s="181" t="s">
        <v>392</v>
      </c>
      <c r="E31" s="182">
        <v>1</v>
      </c>
      <c r="F31" s="183"/>
      <c r="G31" s="184">
        <f t="shared" si="0"/>
        <v>0</v>
      </c>
      <c r="H31" s="185" t="s">
        <v>395</v>
      </c>
      <c r="I31" s="209" t="s">
        <v>446</v>
      </c>
    </row>
    <row r="32" spans="1:9" ht="22.5" x14ac:dyDescent="0.2">
      <c r="A32" s="178">
        <v>27</v>
      </c>
      <c r="B32" s="179">
        <v>27</v>
      </c>
      <c r="C32" s="180" t="s">
        <v>431</v>
      </c>
      <c r="D32" s="181" t="s">
        <v>65</v>
      </c>
      <c r="E32" s="182">
        <v>8</v>
      </c>
      <c r="F32" s="183"/>
      <c r="G32" s="184">
        <f t="shared" si="0"/>
        <v>0</v>
      </c>
      <c r="H32" s="185" t="s">
        <v>395</v>
      </c>
      <c r="I32" s="209" t="s">
        <v>446</v>
      </c>
    </row>
    <row r="33" spans="1:9" ht="22.5" x14ac:dyDescent="0.2">
      <c r="A33" s="178">
        <v>28</v>
      </c>
      <c r="B33" s="179">
        <v>28</v>
      </c>
      <c r="C33" s="180" t="s">
        <v>432</v>
      </c>
      <c r="D33" s="181" t="s">
        <v>392</v>
      </c>
      <c r="E33" s="182">
        <v>1</v>
      </c>
      <c r="F33" s="183"/>
      <c r="G33" s="184">
        <f t="shared" si="0"/>
        <v>0</v>
      </c>
      <c r="H33" s="185" t="s">
        <v>395</v>
      </c>
      <c r="I33" s="209" t="s">
        <v>446</v>
      </c>
    </row>
    <row r="34" spans="1:9" ht="33.75" x14ac:dyDescent="0.2">
      <c r="A34" s="178">
        <v>29</v>
      </c>
      <c r="B34" s="179">
        <v>29</v>
      </c>
      <c r="C34" s="180" t="s">
        <v>433</v>
      </c>
      <c r="D34" s="181" t="s">
        <v>65</v>
      </c>
      <c r="E34" s="182">
        <v>6</v>
      </c>
      <c r="F34" s="183"/>
      <c r="G34" s="184">
        <f t="shared" si="0"/>
        <v>0</v>
      </c>
      <c r="H34" s="185" t="s">
        <v>395</v>
      </c>
      <c r="I34" s="209" t="s">
        <v>446</v>
      </c>
    </row>
    <row r="35" spans="1:9" ht="33.75" x14ac:dyDescent="0.2">
      <c r="A35" s="178">
        <v>30</v>
      </c>
      <c r="B35" s="179">
        <v>30</v>
      </c>
      <c r="C35" s="180" t="s">
        <v>434</v>
      </c>
      <c r="D35" s="181" t="s">
        <v>392</v>
      </c>
      <c r="E35" s="182">
        <v>1</v>
      </c>
      <c r="F35" s="183"/>
      <c r="G35" s="184">
        <f t="shared" si="0"/>
        <v>0</v>
      </c>
      <c r="H35" s="185" t="s">
        <v>395</v>
      </c>
      <c r="I35" s="209" t="s">
        <v>447</v>
      </c>
    </row>
    <row r="36" spans="1:9" x14ac:dyDescent="0.2">
      <c r="A36" s="178">
        <v>32</v>
      </c>
      <c r="B36" s="179">
        <v>32</v>
      </c>
      <c r="C36" s="180" t="s">
        <v>435</v>
      </c>
      <c r="D36" s="181" t="s">
        <v>392</v>
      </c>
      <c r="E36" s="182">
        <v>1</v>
      </c>
      <c r="F36" s="183"/>
      <c r="G36" s="184">
        <f t="shared" si="0"/>
        <v>0</v>
      </c>
      <c r="H36" s="185" t="s">
        <v>395</v>
      </c>
      <c r="I36" s="209" t="s">
        <v>446</v>
      </c>
    </row>
    <row r="37" spans="1:9" ht="22.5" x14ac:dyDescent="0.2">
      <c r="A37" s="178">
        <v>34</v>
      </c>
      <c r="B37" s="179">
        <v>34</v>
      </c>
      <c r="C37" s="180" t="s">
        <v>436</v>
      </c>
      <c r="D37" s="181" t="s">
        <v>392</v>
      </c>
      <c r="E37" s="182">
        <v>1</v>
      </c>
      <c r="F37" s="183"/>
      <c r="G37" s="184">
        <f t="shared" si="0"/>
        <v>0</v>
      </c>
      <c r="H37" s="185" t="s">
        <v>395</v>
      </c>
      <c r="I37" s="209" t="s">
        <v>446</v>
      </c>
    </row>
    <row r="38" spans="1:9" ht="34.5" thickBot="1" x14ac:dyDescent="0.25">
      <c r="A38" s="188">
        <v>35</v>
      </c>
      <c r="B38" s="189">
        <v>35</v>
      </c>
      <c r="C38" s="190" t="s">
        <v>437</v>
      </c>
      <c r="D38" s="191" t="s">
        <v>65</v>
      </c>
      <c r="E38" s="192">
        <v>15</v>
      </c>
      <c r="F38" s="183"/>
      <c r="G38" s="193">
        <f t="shared" si="0"/>
        <v>0</v>
      </c>
      <c r="H38" s="194" t="s">
        <v>395</v>
      </c>
      <c r="I38" s="211" t="s">
        <v>446</v>
      </c>
    </row>
    <row r="39" spans="1:9" ht="13.5" thickBot="1" x14ac:dyDescent="0.25"/>
    <row r="40" spans="1:9" ht="15.75" thickBot="1" x14ac:dyDescent="0.3">
      <c r="C40" s="196" t="s">
        <v>438</v>
      </c>
      <c r="D40" s="197"/>
      <c r="E40" s="197"/>
      <c r="F40" s="198">
        <f>F16+F3</f>
        <v>0</v>
      </c>
    </row>
  </sheetData>
  <sheetProtection password="CF7A" sheet="1" objects="1" scenarios="1"/>
  <protectedRanges>
    <protectedRange sqref="F17 F19:F20 F22:F38 F4:F6 F8 F10 F12 F14" name="Oblast1"/>
  </protectedRanges>
  <mergeCells count="9">
    <mergeCell ref="H2:I2"/>
    <mergeCell ref="C18:G18"/>
    <mergeCell ref="C21:G21"/>
    <mergeCell ref="C15:G15"/>
    <mergeCell ref="C2:G2"/>
    <mergeCell ref="C7:G7"/>
    <mergeCell ref="C9:G9"/>
    <mergeCell ref="C11:G11"/>
    <mergeCell ref="C13:G13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J76"/>
  <sheetViews>
    <sheetView view="pageBreakPreview" zoomScaleNormal="100" zoomScaleSheetLayoutView="100" workbookViewId="0">
      <selection activeCell="L51" sqref="L5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30" t="s">
        <v>4</v>
      </c>
      <c r="B1" s="231"/>
      <c r="C1" s="69" t="str">
        <f>CONCATENATE(cislostavby," ",nazevstavby)</f>
        <v xml:space="preserve"> REKONSTRUKCE CHODBY N1063 V OBJEKTU A</v>
      </c>
      <c r="D1" s="70"/>
      <c r="E1" s="71"/>
      <c r="F1" s="70"/>
      <c r="G1" s="72"/>
      <c r="H1" s="73"/>
      <c r="I1" s="74"/>
    </row>
    <row r="2" spans="1:9" ht="13.5" thickBot="1" x14ac:dyDescent="0.25">
      <c r="A2" s="232" t="s">
        <v>1</v>
      </c>
      <c r="B2" s="233"/>
      <c r="C2" s="75" t="str">
        <f>CONCATENATE(cisloobjektu," ",nazevobjektu)</f>
        <v xml:space="preserve"> Rekonstrukce chodby - souhrnný výkaz výměr</v>
      </c>
      <c r="D2" s="76"/>
      <c r="E2" s="77"/>
      <c r="F2" s="76"/>
      <c r="G2" s="234"/>
      <c r="H2" s="234"/>
      <c r="I2" s="235"/>
    </row>
    <row r="3" spans="1:9" ht="13.5" thickTop="1" x14ac:dyDescent="0.2">
      <c r="F3" s="11"/>
    </row>
    <row r="4" spans="1:9" ht="19.5" customHeight="1" x14ac:dyDescent="0.25">
      <c r="A4" s="78" t="s">
        <v>42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43</v>
      </c>
      <c r="C6" s="81"/>
      <c r="D6" s="82"/>
      <c r="E6" s="83" t="s">
        <v>44</v>
      </c>
      <c r="F6" s="84" t="s">
        <v>45</v>
      </c>
      <c r="G6" s="84" t="s">
        <v>46</v>
      </c>
      <c r="H6" s="84" t="s">
        <v>47</v>
      </c>
      <c r="I6" s="85" t="s">
        <v>25</v>
      </c>
    </row>
    <row r="7" spans="1:9" s="11" customFormat="1" x14ac:dyDescent="0.2">
      <c r="A7" s="132" t="str">
        <f>Položky!B7</f>
        <v>0</v>
      </c>
      <c r="B7" s="86" t="str">
        <f>Položky!C7</f>
        <v>Přípravné a přidružené práce</v>
      </c>
      <c r="C7" s="87"/>
      <c r="D7" s="88"/>
      <c r="E7" s="133">
        <f>Položky!G11</f>
        <v>0</v>
      </c>
      <c r="F7" s="134">
        <f>Položky!BA11</f>
        <v>0</v>
      </c>
      <c r="G7" s="134">
        <f>Položky!BB11</f>
        <v>0</v>
      </c>
      <c r="H7" s="134">
        <f>Položky!BC11</f>
        <v>0</v>
      </c>
      <c r="I7" s="135">
        <f>Položky!BD11</f>
        <v>0</v>
      </c>
    </row>
    <row r="8" spans="1:9" s="11" customFormat="1" x14ac:dyDescent="0.2">
      <c r="A8" s="132" t="str">
        <f>Položky!B12</f>
        <v>3</v>
      </c>
      <c r="B8" s="86" t="str">
        <f>Položky!C12</f>
        <v>Svislé a kompletní konstrukce</v>
      </c>
      <c r="C8" s="87"/>
      <c r="D8" s="88"/>
      <c r="E8" s="133">
        <f>Položky!G25</f>
        <v>0</v>
      </c>
      <c r="F8" s="134">
        <f>Položky!BA25</f>
        <v>0</v>
      </c>
      <c r="G8" s="134">
        <f>Položky!BB25</f>
        <v>0</v>
      </c>
      <c r="H8" s="134">
        <f>Položky!BC25</f>
        <v>0</v>
      </c>
      <c r="I8" s="135">
        <f>Položky!BD25</f>
        <v>0</v>
      </c>
    </row>
    <row r="9" spans="1:9" s="11" customFormat="1" x14ac:dyDescent="0.2">
      <c r="A9" s="132" t="str">
        <f>Položky!B26</f>
        <v>311</v>
      </c>
      <c r="B9" s="86" t="str">
        <f>Položky!C26</f>
        <v>Sádrokartonové konstrukce</v>
      </c>
      <c r="C9" s="87"/>
      <c r="D9" s="88"/>
      <c r="E9" s="133">
        <f>Položky!G38</f>
        <v>0</v>
      </c>
      <c r="F9" s="134">
        <f>Položky!BA38</f>
        <v>0</v>
      </c>
      <c r="G9" s="134">
        <f>Položky!BB38</f>
        <v>0</v>
      </c>
      <c r="H9" s="134">
        <f>Položky!BC38</f>
        <v>0</v>
      </c>
      <c r="I9" s="135">
        <f>Položky!BD38</f>
        <v>0</v>
      </c>
    </row>
    <row r="10" spans="1:9" s="11" customFormat="1" x14ac:dyDescent="0.2">
      <c r="A10" s="132" t="str">
        <f>Položky!B39</f>
        <v>61</v>
      </c>
      <c r="B10" s="86" t="str">
        <f>Položky!C39</f>
        <v>Upravy povrchů vnitřní</v>
      </c>
      <c r="C10" s="87"/>
      <c r="D10" s="88"/>
      <c r="E10" s="133">
        <f>Položky!G67</f>
        <v>0</v>
      </c>
      <c r="F10" s="134">
        <f>Položky!BA67</f>
        <v>0</v>
      </c>
      <c r="G10" s="134">
        <f>Položky!BB67</f>
        <v>0</v>
      </c>
      <c r="H10" s="134">
        <f>Položky!BC67</f>
        <v>0</v>
      </c>
      <c r="I10" s="135">
        <f>Položky!BD67</f>
        <v>0</v>
      </c>
    </row>
    <row r="11" spans="1:9" s="11" customFormat="1" x14ac:dyDescent="0.2">
      <c r="A11" s="132" t="str">
        <f>Položky!B68</f>
        <v>63</v>
      </c>
      <c r="B11" s="86" t="str">
        <f>Položky!C68</f>
        <v>Podlahy a podlahové konstrukce</v>
      </c>
      <c r="C11" s="87"/>
      <c r="D11" s="88"/>
      <c r="E11" s="133">
        <f>Položky!G73</f>
        <v>0</v>
      </c>
      <c r="F11" s="134">
        <f>Položky!BA73</f>
        <v>0</v>
      </c>
      <c r="G11" s="134">
        <f>Položky!BB73</f>
        <v>0</v>
      </c>
      <c r="H11" s="134">
        <f>Položky!BC73</f>
        <v>0</v>
      </c>
      <c r="I11" s="135">
        <f>Položky!BD73</f>
        <v>0</v>
      </c>
    </row>
    <row r="12" spans="1:9" s="11" customFormat="1" x14ac:dyDescent="0.2">
      <c r="A12" s="132" t="str">
        <f>Položky!B74</f>
        <v>94</v>
      </c>
      <c r="B12" s="86" t="str">
        <f>Položky!C74</f>
        <v>Lešení a stavební výtahy</v>
      </c>
      <c r="C12" s="87"/>
      <c r="D12" s="88"/>
      <c r="E12" s="133">
        <f>Položky!G77</f>
        <v>0</v>
      </c>
      <c r="F12" s="134">
        <f>Položky!BA77</f>
        <v>0</v>
      </c>
      <c r="G12" s="134">
        <f>Položky!BB77</f>
        <v>0</v>
      </c>
      <c r="H12" s="134">
        <f>Položky!BC77</f>
        <v>0</v>
      </c>
      <c r="I12" s="135">
        <f>Položky!BD77</f>
        <v>0</v>
      </c>
    </row>
    <row r="13" spans="1:9" s="11" customFormat="1" x14ac:dyDescent="0.2">
      <c r="A13" s="132" t="str">
        <f>Položky!B78</f>
        <v>95</v>
      </c>
      <c r="B13" s="86" t="str">
        <f>Položky!C78</f>
        <v>Dokončovací kce na pozem.stav.</v>
      </c>
      <c r="C13" s="87"/>
      <c r="D13" s="88"/>
      <c r="E13" s="133">
        <f>Položky!G83</f>
        <v>0</v>
      </c>
      <c r="F13" s="134">
        <f>Položky!BA83</f>
        <v>0</v>
      </c>
      <c r="G13" s="134">
        <f>Položky!BB83</f>
        <v>0</v>
      </c>
      <c r="H13" s="134">
        <f>Položky!BC83</f>
        <v>0</v>
      </c>
      <c r="I13" s="135">
        <f>Položky!BD83</f>
        <v>0</v>
      </c>
    </row>
    <row r="14" spans="1:9" s="11" customFormat="1" x14ac:dyDescent="0.2">
      <c r="A14" s="132" t="str">
        <f>Položky!B84</f>
        <v>96</v>
      </c>
      <c r="B14" s="86" t="str">
        <f>Položky!C84</f>
        <v>Bourání konstrukcí</v>
      </c>
      <c r="C14" s="87"/>
      <c r="D14" s="88"/>
      <c r="E14" s="133">
        <f>Položky!G169</f>
        <v>0</v>
      </c>
      <c r="F14" s="134">
        <f>Položky!BA169</f>
        <v>0</v>
      </c>
      <c r="G14" s="134">
        <f>Položky!BB169</f>
        <v>0</v>
      </c>
      <c r="H14" s="134">
        <f>Položky!BC169</f>
        <v>0</v>
      </c>
      <c r="I14" s="135">
        <f>Položky!BD169</f>
        <v>0</v>
      </c>
    </row>
    <row r="15" spans="1:9" s="11" customFormat="1" x14ac:dyDescent="0.2">
      <c r="A15" s="132" t="str">
        <f>Položky!B170</f>
        <v>99</v>
      </c>
      <c r="B15" s="86" t="str">
        <f>Položky!C170</f>
        <v>Staveništní přesun hmot</v>
      </c>
      <c r="C15" s="87"/>
      <c r="D15" s="88"/>
      <c r="E15" s="133">
        <f>Položky!G173</f>
        <v>0</v>
      </c>
      <c r="F15" s="134">
        <f>Položky!BA173</f>
        <v>0</v>
      </c>
      <c r="G15" s="134">
        <f>Položky!BB173</f>
        <v>0</v>
      </c>
      <c r="H15" s="134">
        <f>Položky!BC173</f>
        <v>0</v>
      </c>
      <c r="I15" s="135">
        <f>Položky!BD173</f>
        <v>0</v>
      </c>
    </row>
    <row r="16" spans="1:9" s="11" customFormat="1" x14ac:dyDescent="0.2">
      <c r="A16" s="132" t="str">
        <f>Položky!B174</f>
        <v>713</v>
      </c>
      <c r="B16" s="86" t="str">
        <f>Položky!C174</f>
        <v>Izolace tepelné</v>
      </c>
      <c r="C16" s="87"/>
      <c r="D16" s="88"/>
      <c r="E16" s="133">
        <f>Položky!AZ180</f>
        <v>0</v>
      </c>
      <c r="F16" s="134">
        <f>Položky!G180</f>
        <v>0</v>
      </c>
      <c r="G16" s="134">
        <f>Položky!BB180</f>
        <v>0</v>
      </c>
      <c r="H16" s="134">
        <f>Položky!BC180</f>
        <v>0</v>
      </c>
      <c r="I16" s="135">
        <f>Položky!BD180</f>
        <v>0</v>
      </c>
    </row>
    <row r="17" spans="1:10" s="11" customFormat="1" x14ac:dyDescent="0.2">
      <c r="A17" s="132" t="str">
        <f>Položky!B181</f>
        <v>766</v>
      </c>
      <c r="B17" s="86" t="str">
        <f>Položky!C181</f>
        <v>Konstrukce truhlářské</v>
      </c>
      <c r="C17" s="87"/>
      <c r="D17" s="88"/>
      <c r="E17" s="133">
        <f>Položky!AZ207</f>
        <v>0</v>
      </c>
      <c r="F17" s="134">
        <f>Položky!G207</f>
        <v>0</v>
      </c>
      <c r="G17" s="134">
        <f>Položky!BB207</f>
        <v>0</v>
      </c>
      <c r="H17" s="134">
        <f>Položky!BC207</f>
        <v>0</v>
      </c>
      <c r="I17" s="135">
        <f>Položky!BD207</f>
        <v>0</v>
      </c>
    </row>
    <row r="18" spans="1:10" s="11" customFormat="1" x14ac:dyDescent="0.2">
      <c r="A18" s="132" t="str">
        <f>Položky!B208</f>
        <v>767</v>
      </c>
      <c r="B18" s="86" t="str">
        <f>Položky!C208</f>
        <v>Konstrukce zámečnické</v>
      </c>
      <c r="C18" s="87"/>
      <c r="D18" s="88"/>
      <c r="E18" s="133">
        <f>Položky!AZ250</f>
        <v>0</v>
      </c>
      <c r="F18" s="134">
        <f>Položky!G250</f>
        <v>0</v>
      </c>
      <c r="G18" s="134">
        <f>Položky!BB250</f>
        <v>0</v>
      </c>
      <c r="H18" s="134">
        <f>Položky!BC250</f>
        <v>0</v>
      </c>
      <c r="I18" s="135">
        <f>Položky!BD250</f>
        <v>0</v>
      </c>
    </row>
    <row r="19" spans="1:10" s="11" customFormat="1" x14ac:dyDescent="0.2">
      <c r="A19" s="132" t="str">
        <f>Položky!B251</f>
        <v>771</v>
      </c>
      <c r="B19" s="86" t="str">
        <f>Položky!C251</f>
        <v>Podlahy z dlaždic a obklady</v>
      </c>
      <c r="C19" s="87"/>
      <c r="D19" s="88"/>
      <c r="E19" s="133">
        <f>Položky!AZ275</f>
        <v>0</v>
      </c>
      <c r="F19" s="134">
        <f>Položky!G275</f>
        <v>0</v>
      </c>
      <c r="G19" s="134">
        <f>Položky!BB275</f>
        <v>0</v>
      </c>
      <c r="H19" s="134">
        <f>Položky!BC275</f>
        <v>0</v>
      </c>
      <c r="I19" s="135">
        <f>Položky!BD275</f>
        <v>0</v>
      </c>
    </row>
    <row r="20" spans="1:10" s="11" customFormat="1" x14ac:dyDescent="0.2">
      <c r="A20" s="132" t="str">
        <f>Položky!B276</f>
        <v>783</v>
      </c>
      <c r="B20" s="86" t="str">
        <f>Položky!C276</f>
        <v>Nátěry</v>
      </c>
      <c r="C20" s="87"/>
      <c r="D20" s="88"/>
      <c r="E20" s="133">
        <f>Položky!AZ279</f>
        <v>0</v>
      </c>
      <c r="F20" s="134">
        <f>Položky!G279</f>
        <v>0</v>
      </c>
      <c r="G20" s="134">
        <f>Položky!BB279</f>
        <v>0</v>
      </c>
      <c r="H20" s="134">
        <f>Položky!BC279</f>
        <v>0</v>
      </c>
      <c r="I20" s="135">
        <f>Položky!BD279</f>
        <v>0</v>
      </c>
    </row>
    <row r="21" spans="1:10" s="11" customFormat="1" x14ac:dyDescent="0.2">
      <c r="A21" s="132" t="str">
        <f>Položky!B280</f>
        <v>784</v>
      </c>
      <c r="B21" s="86" t="str">
        <f>Položky!C280</f>
        <v>Malby</v>
      </c>
      <c r="C21" s="87"/>
      <c r="D21" s="88"/>
      <c r="E21" s="133">
        <f>Položky!AZ288</f>
        <v>0</v>
      </c>
      <c r="F21" s="134">
        <f>Položky!G288</f>
        <v>0</v>
      </c>
      <c r="G21" s="134">
        <f>Položky!BB288</f>
        <v>0</v>
      </c>
      <c r="H21" s="134">
        <f>Položky!BC288</f>
        <v>0</v>
      </c>
      <c r="I21" s="135">
        <f>Položky!BD288</f>
        <v>0</v>
      </c>
    </row>
    <row r="22" spans="1:10" s="11" customFormat="1" x14ac:dyDescent="0.2">
      <c r="A22" s="132" t="s">
        <v>448</v>
      </c>
      <c r="B22" s="86" t="str">
        <f>Položky!C289</f>
        <v>Elektromontáže</v>
      </c>
      <c r="C22" s="87"/>
      <c r="D22" s="88"/>
      <c r="E22" s="133">
        <v>0</v>
      </c>
      <c r="F22" s="133">
        <v>0</v>
      </c>
      <c r="G22" s="133">
        <v>0</v>
      </c>
      <c r="H22" s="134">
        <f>Položky!G328</f>
        <v>0</v>
      </c>
      <c r="I22" s="135">
        <v>0</v>
      </c>
    </row>
    <row r="23" spans="1:10" s="11" customFormat="1" ht="13.5" thickBot="1" x14ac:dyDescent="0.25">
      <c r="A23" s="132" t="s">
        <v>475</v>
      </c>
      <c r="B23" s="86" t="str">
        <f>Položky!C329</f>
        <v>Montáž sdělovací a zabezp.techniky</v>
      </c>
      <c r="C23" s="87"/>
      <c r="D23" s="88"/>
      <c r="E23" s="133">
        <v>0</v>
      </c>
      <c r="F23" s="133">
        <v>0</v>
      </c>
      <c r="G23" s="133">
        <v>0</v>
      </c>
      <c r="H23" s="134">
        <f>Položky!G343</f>
        <v>0</v>
      </c>
      <c r="I23" s="135">
        <v>0</v>
      </c>
    </row>
    <row r="24" spans="1:10" s="92" customFormat="1" ht="13.5" thickBot="1" x14ac:dyDescent="0.25">
      <c r="A24" s="89"/>
      <c r="B24" s="81" t="s">
        <v>48</v>
      </c>
      <c r="C24" s="81"/>
      <c r="D24" s="90"/>
      <c r="E24" s="91">
        <f>SUM(E7:E23)</f>
        <v>0</v>
      </c>
      <c r="F24" s="91">
        <f t="shared" ref="F24:I24" si="0">SUM(F7:F23)</f>
        <v>0</v>
      </c>
      <c r="G24" s="91">
        <f t="shared" si="0"/>
        <v>0</v>
      </c>
      <c r="H24" s="91">
        <f t="shared" si="0"/>
        <v>0</v>
      </c>
      <c r="I24" s="91">
        <f t="shared" si="0"/>
        <v>0</v>
      </c>
      <c r="J24" s="207"/>
    </row>
    <row r="25" spans="1:10" x14ac:dyDescent="0.2">
      <c r="A25" s="87"/>
      <c r="B25" s="87"/>
      <c r="C25" s="87"/>
      <c r="D25" s="87"/>
      <c r="E25" s="87"/>
      <c r="F25" s="87"/>
      <c r="G25" s="87"/>
      <c r="H25" s="87"/>
      <c r="I25" s="87"/>
    </row>
    <row r="26" spans="1:10" x14ac:dyDescent="0.2">
      <c r="A26" s="93"/>
      <c r="B26" s="93"/>
      <c r="C26" s="93"/>
      <c r="D26" s="93"/>
      <c r="E26" s="93"/>
      <c r="F26" s="93"/>
      <c r="G26" s="93"/>
      <c r="H26" s="93"/>
      <c r="I26" s="93"/>
    </row>
    <row r="27" spans="1:10" x14ac:dyDescent="0.2">
      <c r="B27" s="92"/>
      <c r="F27" s="94"/>
      <c r="G27" s="95"/>
      <c r="H27" s="95"/>
      <c r="I27" s="96"/>
    </row>
    <row r="28" spans="1:10" x14ac:dyDescent="0.2">
      <c r="F28" s="94"/>
      <c r="G28" s="95"/>
      <c r="H28" s="95"/>
      <c r="I28" s="96"/>
    </row>
    <row r="29" spans="1:10" x14ac:dyDescent="0.2">
      <c r="F29" s="94"/>
      <c r="G29" s="95"/>
      <c r="H29" s="95"/>
      <c r="I29" s="96"/>
    </row>
    <row r="30" spans="1:10" x14ac:dyDescent="0.2">
      <c r="F30" s="94"/>
      <c r="G30" s="95"/>
      <c r="H30" s="95"/>
      <c r="I30" s="96"/>
    </row>
    <row r="31" spans="1:10" x14ac:dyDescent="0.2">
      <c r="F31" s="94"/>
      <c r="G31" s="95"/>
      <c r="H31" s="95"/>
      <c r="I31" s="96"/>
    </row>
    <row r="32" spans="1:10" x14ac:dyDescent="0.2">
      <c r="F32" s="94"/>
      <c r="G32" s="95"/>
      <c r="H32" s="95"/>
      <c r="I32" s="96"/>
    </row>
    <row r="33" spans="6:9" x14ac:dyDescent="0.2">
      <c r="F33" s="94"/>
      <c r="G33" s="95"/>
      <c r="H33" s="95"/>
      <c r="I33" s="96"/>
    </row>
    <row r="34" spans="6:9" x14ac:dyDescent="0.2">
      <c r="F34" s="94"/>
      <c r="G34" s="95"/>
      <c r="H34" s="95"/>
      <c r="I34" s="96"/>
    </row>
    <row r="35" spans="6:9" x14ac:dyDescent="0.2">
      <c r="F35" s="94"/>
      <c r="G35" s="95"/>
      <c r="H35" s="95"/>
      <c r="I35" s="96"/>
    </row>
    <row r="36" spans="6:9" x14ac:dyDescent="0.2">
      <c r="F36" s="94"/>
      <c r="G36" s="95"/>
      <c r="H36" s="95"/>
      <c r="I36" s="96"/>
    </row>
    <row r="37" spans="6:9" x14ac:dyDescent="0.2">
      <c r="F37" s="94"/>
      <c r="G37" s="95"/>
      <c r="H37" s="95"/>
      <c r="I37" s="96"/>
    </row>
    <row r="38" spans="6:9" x14ac:dyDescent="0.2">
      <c r="F38" s="94"/>
      <c r="G38" s="95"/>
      <c r="H38" s="95"/>
      <c r="I38" s="96"/>
    </row>
    <row r="39" spans="6:9" x14ac:dyDescent="0.2">
      <c r="F39" s="94"/>
      <c r="G39" s="95"/>
      <c r="H39" s="95"/>
      <c r="I39" s="96"/>
    </row>
    <row r="40" spans="6:9" x14ac:dyDescent="0.2">
      <c r="F40" s="94"/>
      <c r="G40" s="95"/>
      <c r="H40" s="95"/>
      <c r="I40" s="96"/>
    </row>
    <row r="41" spans="6:9" x14ac:dyDescent="0.2">
      <c r="F41" s="94"/>
      <c r="G41" s="95"/>
      <c r="H41" s="95"/>
      <c r="I41" s="96"/>
    </row>
    <row r="42" spans="6:9" x14ac:dyDescent="0.2">
      <c r="F42" s="94"/>
      <c r="G42" s="95"/>
      <c r="H42" s="95"/>
      <c r="I42" s="96"/>
    </row>
    <row r="43" spans="6:9" x14ac:dyDescent="0.2">
      <c r="F43" s="94"/>
      <c r="G43" s="95"/>
      <c r="H43" s="95"/>
      <c r="I43" s="96"/>
    </row>
    <row r="44" spans="6:9" x14ac:dyDescent="0.2">
      <c r="F44" s="94"/>
      <c r="G44" s="95"/>
      <c r="H44" s="95"/>
      <c r="I44" s="96"/>
    </row>
    <row r="45" spans="6:9" x14ac:dyDescent="0.2">
      <c r="F45" s="94"/>
      <c r="G45" s="95"/>
      <c r="H45" s="95"/>
      <c r="I45" s="96"/>
    </row>
    <row r="46" spans="6:9" x14ac:dyDescent="0.2">
      <c r="F46" s="94"/>
      <c r="G46" s="95"/>
      <c r="H46" s="95"/>
      <c r="I46" s="96"/>
    </row>
    <row r="47" spans="6:9" x14ac:dyDescent="0.2">
      <c r="F47" s="94"/>
      <c r="G47" s="95"/>
      <c r="H47" s="95"/>
      <c r="I47" s="96"/>
    </row>
    <row r="48" spans="6:9" x14ac:dyDescent="0.2">
      <c r="F48" s="94"/>
      <c r="G48" s="95"/>
      <c r="H48" s="95"/>
      <c r="I48" s="96"/>
    </row>
    <row r="49" spans="6:9" x14ac:dyDescent="0.2">
      <c r="F49" s="94"/>
      <c r="G49" s="95"/>
      <c r="H49" s="95"/>
      <c r="I49" s="96"/>
    </row>
    <row r="50" spans="6:9" x14ac:dyDescent="0.2">
      <c r="F50" s="94"/>
      <c r="G50" s="95"/>
      <c r="H50" s="95"/>
      <c r="I50" s="96"/>
    </row>
    <row r="51" spans="6:9" x14ac:dyDescent="0.2">
      <c r="F51" s="94"/>
      <c r="G51" s="95"/>
      <c r="H51" s="95"/>
      <c r="I51" s="96"/>
    </row>
    <row r="52" spans="6:9" x14ac:dyDescent="0.2">
      <c r="F52" s="94"/>
      <c r="G52" s="95"/>
      <c r="H52" s="95"/>
      <c r="I52" s="96"/>
    </row>
    <row r="53" spans="6:9" x14ac:dyDescent="0.2">
      <c r="F53" s="94"/>
      <c r="G53" s="95"/>
      <c r="H53" s="95"/>
      <c r="I53" s="96"/>
    </row>
    <row r="54" spans="6:9" x14ac:dyDescent="0.2">
      <c r="F54" s="94"/>
      <c r="G54" s="95"/>
      <c r="H54" s="95"/>
      <c r="I54" s="96"/>
    </row>
    <row r="55" spans="6:9" x14ac:dyDescent="0.2">
      <c r="F55" s="94"/>
      <c r="G55" s="95"/>
      <c r="H55" s="95"/>
      <c r="I55" s="96"/>
    </row>
    <row r="56" spans="6:9" x14ac:dyDescent="0.2">
      <c r="F56" s="94"/>
      <c r="G56" s="95"/>
      <c r="H56" s="95"/>
      <c r="I56" s="96"/>
    </row>
    <row r="57" spans="6:9" x14ac:dyDescent="0.2">
      <c r="F57" s="94"/>
      <c r="G57" s="95"/>
      <c r="H57" s="95"/>
      <c r="I57" s="96"/>
    </row>
    <row r="58" spans="6:9" x14ac:dyDescent="0.2">
      <c r="F58" s="94"/>
      <c r="G58" s="95"/>
      <c r="H58" s="95"/>
      <c r="I58" s="96"/>
    </row>
    <row r="59" spans="6:9" x14ac:dyDescent="0.2">
      <c r="F59" s="94"/>
      <c r="G59" s="95"/>
      <c r="H59" s="95"/>
      <c r="I59" s="96"/>
    </row>
    <row r="60" spans="6:9" x14ac:dyDescent="0.2">
      <c r="F60" s="94"/>
      <c r="G60" s="95"/>
      <c r="H60" s="95"/>
      <c r="I60" s="96"/>
    </row>
    <row r="61" spans="6:9" x14ac:dyDescent="0.2">
      <c r="F61" s="94"/>
      <c r="G61" s="95"/>
      <c r="H61" s="95"/>
      <c r="I61" s="96"/>
    </row>
    <row r="62" spans="6:9" x14ac:dyDescent="0.2">
      <c r="F62" s="94"/>
      <c r="G62" s="95"/>
      <c r="H62" s="95"/>
      <c r="I62" s="96"/>
    </row>
    <row r="63" spans="6:9" x14ac:dyDescent="0.2">
      <c r="F63" s="94"/>
      <c r="G63" s="95"/>
      <c r="H63" s="95"/>
      <c r="I63" s="96"/>
    </row>
    <row r="64" spans="6:9" x14ac:dyDescent="0.2">
      <c r="F64" s="94"/>
      <c r="G64" s="95"/>
      <c r="H64" s="95"/>
      <c r="I64" s="96"/>
    </row>
    <row r="65" spans="6:9" x14ac:dyDescent="0.2">
      <c r="F65" s="94"/>
      <c r="G65" s="95"/>
      <c r="H65" s="95"/>
      <c r="I65" s="96"/>
    </row>
    <row r="66" spans="6:9" x14ac:dyDescent="0.2">
      <c r="F66" s="94"/>
      <c r="G66" s="95"/>
      <c r="H66" s="95"/>
      <c r="I66" s="96"/>
    </row>
    <row r="67" spans="6:9" x14ac:dyDescent="0.2">
      <c r="F67" s="94"/>
      <c r="G67" s="95"/>
      <c r="H67" s="95"/>
      <c r="I67" s="96"/>
    </row>
    <row r="68" spans="6:9" x14ac:dyDescent="0.2">
      <c r="F68" s="94"/>
      <c r="G68" s="95"/>
      <c r="H68" s="95"/>
      <c r="I68" s="96"/>
    </row>
    <row r="69" spans="6:9" x14ac:dyDescent="0.2">
      <c r="F69" s="94"/>
      <c r="G69" s="95"/>
      <c r="H69" s="95"/>
      <c r="I69" s="96"/>
    </row>
    <row r="70" spans="6:9" x14ac:dyDescent="0.2">
      <c r="F70" s="94"/>
      <c r="G70" s="95"/>
      <c r="H70" s="95"/>
      <c r="I70" s="96"/>
    </row>
    <row r="71" spans="6:9" x14ac:dyDescent="0.2">
      <c r="F71" s="94"/>
      <c r="G71" s="95"/>
      <c r="H71" s="95"/>
      <c r="I71" s="96"/>
    </row>
    <row r="72" spans="6:9" x14ac:dyDescent="0.2">
      <c r="F72" s="94"/>
      <c r="G72" s="95"/>
      <c r="H72" s="95"/>
      <c r="I72" s="96"/>
    </row>
    <row r="73" spans="6:9" x14ac:dyDescent="0.2">
      <c r="F73" s="94"/>
      <c r="G73" s="95"/>
      <c r="H73" s="95"/>
      <c r="I73" s="96"/>
    </row>
    <row r="74" spans="6:9" x14ac:dyDescent="0.2">
      <c r="F74" s="94"/>
      <c r="G74" s="95"/>
      <c r="H74" s="95"/>
      <c r="I74" s="96"/>
    </row>
    <row r="75" spans="6:9" x14ac:dyDescent="0.2">
      <c r="F75" s="94"/>
      <c r="G75" s="95"/>
      <c r="H75" s="95"/>
      <c r="I75" s="96"/>
    </row>
    <row r="76" spans="6:9" x14ac:dyDescent="0.2">
      <c r="F76" s="94"/>
      <c r="G76" s="95"/>
      <c r="H76" s="95"/>
      <c r="I76" s="96"/>
    </row>
  </sheetData>
  <mergeCells count="3">
    <mergeCell ref="A1:B1"/>
    <mergeCell ref="A2:B2"/>
    <mergeCell ref="G2:I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Y362"/>
  <sheetViews>
    <sheetView showGridLines="0" showZeros="0" tabSelected="1" view="pageBreakPreview" topLeftCell="A301" zoomScaleNormal="85" zoomScaleSheetLayoutView="100" workbookViewId="0">
      <selection activeCell="G315" sqref="G315"/>
    </sheetView>
  </sheetViews>
  <sheetFormatPr defaultRowHeight="12.75" x14ac:dyDescent="0.2"/>
  <cols>
    <col min="1" max="1" width="5.5703125" style="157" customWidth="1"/>
    <col min="2" max="2" width="16" style="157" customWidth="1"/>
    <col min="3" max="3" width="52" style="157" customWidth="1"/>
    <col min="4" max="4" width="5.5703125" style="97" customWidth="1"/>
    <col min="5" max="5" width="8.5703125" style="127" customWidth="1"/>
    <col min="6" max="6" width="9.85546875" style="97" customWidth="1"/>
    <col min="7" max="7" width="13.85546875" style="97" customWidth="1"/>
    <col min="8" max="8" width="9.140625" style="200"/>
    <col min="9" max="9" width="11.28515625" style="200" customWidth="1"/>
    <col min="10" max="16384" width="9.140625" style="97"/>
  </cols>
  <sheetData>
    <row r="1" spans="1:103" ht="15.75" x14ac:dyDescent="0.25">
      <c r="A1" s="239" t="s">
        <v>50</v>
      </c>
      <c r="B1" s="239"/>
      <c r="C1" s="239"/>
      <c r="D1" s="239"/>
      <c r="E1" s="239"/>
      <c r="F1" s="239"/>
      <c r="G1" s="239"/>
    </row>
    <row r="2" spans="1:103" ht="13.5" thickBot="1" x14ac:dyDescent="0.25">
      <c r="A2" s="137"/>
      <c r="B2" s="138"/>
      <c r="C2" s="139"/>
      <c r="D2" s="99"/>
      <c r="E2" s="100"/>
      <c r="F2" s="99"/>
      <c r="G2" s="99"/>
    </row>
    <row r="3" spans="1:103" ht="13.5" thickTop="1" x14ac:dyDescent="0.2">
      <c r="A3" s="240" t="s">
        <v>4</v>
      </c>
      <c r="B3" s="241"/>
      <c r="C3" s="140" t="str">
        <f>CONCATENATE(cislostavby," ",nazevstavby)</f>
        <v xml:space="preserve"> REKONSTRUKCE CHODBY N1063 V OBJEKTU A</v>
      </c>
      <c r="D3" s="101"/>
      <c r="E3" s="102"/>
      <c r="F3" s="103">
        <f>Rekapitulace!H1</f>
        <v>0</v>
      </c>
      <c r="G3" s="104"/>
    </row>
    <row r="4" spans="1:103" ht="13.5" thickBot="1" x14ac:dyDescent="0.25">
      <c r="A4" s="242" t="s">
        <v>1</v>
      </c>
      <c r="B4" s="243"/>
      <c r="C4" s="141" t="str">
        <f>CONCATENATE(cisloobjektu," ",nazevobjektu)</f>
        <v xml:space="preserve"> Rekonstrukce chodby - souhrnný výkaz výměr</v>
      </c>
      <c r="D4" s="105"/>
      <c r="E4" s="244"/>
      <c r="F4" s="244"/>
      <c r="G4" s="245"/>
    </row>
    <row r="5" spans="1:103" ht="13.5" thickTop="1" x14ac:dyDescent="0.2">
      <c r="A5" s="142"/>
      <c r="B5" s="143"/>
      <c r="C5" s="143"/>
      <c r="D5" s="98"/>
      <c r="E5" s="106"/>
      <c r="F5" s="98"/>
      <c r="G5" s="107"/>
    </row>
    <row r="6" spans="1:103" ht="24" x14ac:dyDescent="0.2">
      <c r="A6" s="144" t="s">
        <v>51</v>
      </c>
      <c r="B6" s="145" t="s">
        <v>52</v>
      </c>
      <c r="C6" s="145" t="s">
        <v>53</v>
      </c>
      <c r="D6" s="108" t="s">
        <v>54</v>
      </c>
      <c r="E6" s="109" t="s">
        <v>55</v>
      </c>
      <c r="F6" s="108" t="s">
        <v>56</v>
      </c>
      <c r="G6" s="110" t="s">
        <v>57</v>
      </c>
      <c r="H6" s="199" t="s">
        <v>440</v>
      </c>
      <c r="I6" s="199" t="s">
        <v>445</v>
      </c>
    </row>
    <row r="7" spans="1:103" x14ac:dyDescent="0.2">
      <c r="A7" s="146" t="s">
        <v>58</v>
      </c>
      <c r="B7" s="147" t="s">
        <v>61</v>
      </c>
      <c r="C7" s="148" t="s">
        <v>62</v>
      </c>
      <c r="D7" s="111"/>
      <c r="E7" s="112"/>
      <c r="F7" s="112"/>
      <c r="G7" s="113"/>
      <c r="H7" s="201"/>
      <c r="I7" s="201"/>
      <c r="N7" s="114">
        <v>1</v>
      </c>
    </row>
    <row r="8" spans="1:103" x14ac:dyDescent="0.2">
      <c r="A8" s="149">
        <v>1</v>
      </c>
      <c r="B8" s="150" t="s">
        <v>63</v>
      </c>
      <c r="C8" s="151" t="s">
        <v>64</v>
      </c>
      <c r="D8" s="115" t="s">
        <v>65</v>
      </c>
      <c r="E8" s="116">
        <v>50</v>
      </c>
      <c r="F8" s="116"/>
      <c r="G8" s="117">
        <f>E8*F8</f>
        <v>0</v>
      </c>
      <c r="H8" s="202" t="s">
        <v>441</v>
      </c>
      <c r="I8" s="202" t="s">
        <v>446</v>
      </c>
      <c r="N8" s="114">
        <v>2</v>
      </c>
      <c r="Z8" s="97">
        <v>12</v>
      </c>
      <c r="AA8" s="97">
        <v>0</v>
      </c>
      <c r="AB8" s="97">
        <v>1</v>
      </c>
      <c r="AY8" s="97">
        <v>1</v>
      </c>
      <c r="AZ8" s="97">
        <f>IF(AY8=1,G8,0)</f>
        <v>0</v>
      </c>
      <c r="BA8" s="97">
        <f>IF(AY8=2,G8,0)</f>
        <v>0</v>
      </c>
      <c r="BB8" s="97">
        <f>IF(AY8=3,G8,0)</f>
        <v>0</v>
      </c>
      <c r="BC8" s="97">
        <f>IF(AY8=4,G8,0)</f>
        <v>0</v>
      </c>
      <c r="BD8" s="97">
        <f>IF(AY8=5,G8,0)</f>
        <v>0</v>
      </c>
      <c r="CY8" s="97">
        <v>0</v>
      </c>
    </row>
    <row r="9" spans="1:103" x14ac:dyDescent="0.2">
      <c r="A9" s="149">
        <v>2</v>
      </c>
      <c r="B9" s="150" t="s">
        <v>66</v>
      </c>
      <c r="C9" s="151" t="s">
        <v>67</v>
      </c>
      <c r="D9" s="115" t="s">
        <v>65</v>
      </c>
      <c r="E9" s="116">
        <v>80</v>
      </c>
      <c r="F9" s="116"/>
      <c r="G9" s="117">
        <f>E9*F9</f>
        <v>0</v>
      </c>
      <c r="H9" s="202" t="s">
        <v>441</v>
      </c>
      <c r="I9" s="202" t="s">
        <v>446</v>
      </c>
      <c r="N9" s="114">
        <v>2</v>
      </c>
      <c r="Z9" s="97">
        <v>12</v>
      </c>
      <c r="AA9" s="97">
        <v>0</v>
      </c>
      <c r="AB9" s="97">
        <v>2</v>
      </c>
      <c r="AY9" s="97">
        <v>1</v>
      </c>
      <c r="AZ9" s="97">
        <f>IF(AY9=1,G9,0)</f>
        <v>0</v>
      </c>
      <c r="BA9" s="97">
        <f>IF(AY9=2,G9,0)</f>
        <v>0</v>
      </c>
      <c r="BB9" s="97">
        <f>IF(AY9=3,G9,0)</f>
        <v>0</v>
      </c>
      <c r="BC9" s="97">
        <f>IF(AY9=4,G9,0)</f>
        <v>0</v>
      </c>
      <c r="BD9" s="97">
        <f>IF(AY9=5,G9,0)</f>
        <v>0</v>
      </c>
      <c r="CY9" s="97">
        <v>0</v>
      </c>
    </row>
    <row r="10" spans="1:103" x14ac:dyDescent="0.2">
      <c r="A10" s="149">
        <v>3</v>
      </c>
      <c r="B10" s="150" t="s">
        <v>68</v>
      </c>
      <c r="C10" s="151" t="s">
        <v>69</v>
      </c>
      <c r="D10" s="115" t="s">
        <v>70</v>
      </c>
      <c r="E10" s="116">
        <v>1</v>
      </c>
      <c r="F10" s="116"/>
      <c r="G10" s="117">
        <f>E10*F10</f>
        <v>0</v>
      </c>
      <c r="H10" s="202" t="s">
        <v>441</v>
      </c>
      <c r="I10" s="202" t="s">
        <v>446</v>
      </c>
      <c r="N10" s="114">
        <v>2</v>
      </c>
      <c r="Z10" s="97">
        <v>12</v>
      </c>
      <c r="AA10" s="97">
        <v>0</v>
      </c>
      <c r="AB10" s="97">
        <v>3</v>
      </c>
      <c r="AY10" s="97">
        <v>1</v>
      </c>
      <c r="AZ10" s="97">
        <f>IF(AY10=1,G10,0)</f>
        <v>0</v>
      </c>
      <c r="BA10" s="97">
        <f>IF(AY10=2,G10,0)</f>
        <v>0</v>
      </c>
      <c r="BB10" s="97">
        <f>IF(AY10=3,G10,0)</f>
        <v>0</v>
      </c>
      <c r="BC10" s="97">
        <f>IF(AY10=4,G10,0)</f>
        <v>0</v>
      </c>
      <c r="BD10" s="97">
        <f>IF(AY10=5,G10,0)</f>
        <v>0</v>
      </c>
      <c r="CY10" s="97">
        <v>0</v>
      </c>
    </row>
    <row r="11" spans="1:103" x14ac:dyDescent="0.2">
      <c r="A11" s="152"/>
      <c r="B11" s="153" t="s">
        <v>59</v>
      </c>
      <c r="C11" s="154" t="str">
        <f>CONCATENATE(B7," ",C7)</f>
        <v>0 Přípravné a přidružené práce</v>
      </c>
      <c r="D11" s="122"/>
      <c r="E11" s="123"/>
      <c r="F11" s="123"/>
      <c r="G11" s="124">
        <f>SUM(G7:G10)</f>
        <v>0</v>
      </c>
      <c r="H11" s="203"/>
      <c r="I11" s="203"/>
      <c r="N11" s="114">
        <v>4</v>
      </c>
      <c r="AZ11" s="125">
        <f>SUM(AZ7:AZ10)</f>
        <v>0</v>
      </c>
      <c r="BA11" s="125">
        <f>SUM(BA7:BA10)</f>
        <v>0</v>
      </c>
      <c r="BB11" s="125">
        <f>SUM(BB7:BB10)</f>
        <v>0</v>
      </c>
      <c r="BC11" s="125">
        <f>SUM(BC7:BC10)</f>
        <v>0</v>
      </c>
      <c r="BD11" s="125">
        <f>SUM(BD7:BD10)</f>
        <v>0</v>
      </c>
    </row>
    <row r="12" spans="1:103" x14ac:dyDescent="0.2">
      <c r="A12" s="146" t="s">
        <v>58</v>
      </c>
      <c r="B12" s="147" t="s">
        <v>71</v>
      </c>
      <c r="C12" s="148" t="s">
        <v>72</v>
      </c>
      <c r="D12" s="111"/>
      <c r="E12" s="112"/>
      <c r="F12" s="112"/>
      <c r="G12" s="113"/>
      <c r="H12" s="201"/>
      <c r="I12" s="201"/>
      <c r="N12" s="114">
        <v>1</v>
      </c>
    </row>
    <row r="13" spans="1:103" ht="22.5" x14ac:dyDescent="0.2">
      <c r="A13" s="149">
        <v>4</v>
      </c>
      <c r="B13" s="150" t="s">
        <v>73</v>
      </c>
      <c r="C13" s="151" t="s">
        <v>74</v>
      </c>
      <c r="D13" s="115" t="s">
        <v>75</v>
      </c>
      <c r="E13" s="116">
        <v>36.64</v>
      </c>
      <c r="F13" s="116"/>
      <c r="G13" s="117">
        <f>E13*F13</f>
        <v>0</v>
      </c>
      <c r="H13" s="202" t="s">
        <v>441</v>
      </c>
      <c r="I13" s="202" t="s">
        <v>446</v>
      </c>
      <c r="N13" s="114">
        <v>2</v>
      </c>
      <c r="Z13" s="97">
        <v>12</v>
      </c>
      <c r="AA13" s="97">
        <v>0</v>
      </c>
      <c r="AB13" s="97">
        <v>4</v>
      </c>
      <c r="AY13" s="97">
        <v>1</v>
      </c>
      <c r="AZ13" s="97">
        <f>IF(AY13=1,G13,0)</f>
        <v>0</v>
      </c>
      <c r="BA13" s="97">
        <f>IF(AY13=2,G13,0)</f>
        <v>0</v>
      </c>
      <c r="BB13" s="97">
        <f>IF(AY13=3,G13,0)</f>
        <v>0</v>
      </c>
      <c r="BC13" s="97">
        <f>IF(AY13=4,G13,0)</f>
        <v>0</v>
      </c>
      <c r="BD13" s="97">
        <f>IF(AY13=5,G13,0)</f>
        <v>0</v>
      </c>
      <c r="CY13" s="97">
        <v>0</v>
      </c>
    </row>
    <row r="14" spans="1:103" x14ac:dyDescent="0.2">
      <c r="A14" s="155"/>
      <c r="B14" s="156"/>
      <c r="C14" s="236" t="s">
        <v>76</v>
      </c>
      <c r="D14" s="237"/>
      <c r="E14" s="118">
        <v>36.64</v>
      </c>
      <c r="F14" s="119"/>
      <c r="G14" s="120"/>
      <c r="H14" s="204"/>
      <c r="I14" s="204"/>
      <c r="L14" s="121" t="s">
        <v>76</v>
      </c>
      <c r="N14" s="114"/>
    </row>
    <row r="15" spans="1:103" x14ac:dyDescent="0.2">
      <c r="A15" s="149">
        <v>5</v>
      </c>
      <c r="B15" s="150" t="s">
        <v>77</v>
      </c>
      <c r="C15" s="151" t="s">
        <v>78</v>
      </c>
      <c r="D15" s="115" t="s">
        <v>79</v>
      </c>
      <c r="E15" s="116">
        <v>8.14E-2</v>
      </c>
      <c r="F15" s="116"/>
      <c r="G15" s="117">
        <f>E15*F15</f>
        <v>0</v>
      </c>
      <c r="H15" s="202" t="s">
        <v>393</v>
      </c>
      <c r="I15" s="202" t="s">
        <v>446</v>
      </c>
      <c r="N15" s="114">
        <v>2</v>
      </c>
      <c r="Z15" s="97">
        <v>12</v>
      </c>
      <c r="AA15" s="97">
        <v>0</v>
      </c>
      <c r="AB15" s="97">
        <v>5</v>
      </c>
      <c r="AY15" s="97">
        <v>1</v>
      </c>
      <c r="AZ15" s="97">
        <f>IF(AY15=1,G15,0)</f>
        <v>0</v>
      </c>
      <c r="BA15" s="97">
        <f>IF(AY15=2,G15,0)</f>
        <v>0</v>
      </c>
      <c r="BB15" s="97">
        <f>IF(AY15=3,G15,0)</f>
        <v>0</v>
      </c>
      <c r="BC15" s="97">
        <f>IF(AY15=4,G15,0)</f>
        <v>0</v>
      </c>
      <c r="BD15" s="97">
        <f>IF(AY15=5,G15,0)</f>
        <v>0</v>
      </c>
      <c r="CY15" s="97">
        <v>1.9539999999999998E-2</v>
      </c>
    </row>
    <row r="16" spans="1:103" x14ac:dyDescent="0.2">
      <c r="A16" s="155"/>
      <c r="B16" s="156"/>
      <c r="C16" s="236" t="s">
        <v>80</v>
      </c>
      <c r="D16" s="237"/>
      <c r="E16" s="118">
        <v>8.14E-2</v>
      </c>
      <c r="F16" s="119"/>
      <c r="G16" s="120"/>
      <c r="H16" s="204"/>
      <c r="I16" s="204"/>
      <c r="L16" s="121" t="s">
        <v>80</v>
      </c>
      <c r="N16" s="114"/>
    </row>
    <row r="17" spans="1:103" x14ac:dyDescent="0.2">
      <c r="A17" s="149">
        <v>6</v>
      </c>
      <c r="B17" s="150" t="s">
        <v>81</v>
      </c>
      <c r="C17" s="151" t="s">
        <v>82</v>
      </c>
      <c r="D17" s="115" t="s">
        <v>83</v>
      </c>
      <c r="E17" s="116">
        <v>8.9599999999999999E-2</v>
      </c>
      <c r="F17" s="116"/>
      <c r="G17" s="117">
        <f>E17*F17</f>
        <v>0</v>
      </c>
      <c r="H17" s="202" t="s">
        <v>393</v>
      </c>
      <c r="I17" s="202" t="s">
        <v>446</v>
      </c>
      <c r="N17" s="114">
        <v>2</v>
      </c>
      <c r="Z17" s="97">
        <v>12</v>
      </c>
      <c r="AA17" s="97">
        <v>1</v>
      </c>
      <c r="AB17" s="97">
        <v>6</v>
      </c>
      <c r="AY17" s="97">
        <v>1</v>
      </c>
      <c r="AZ17" s="97">
        <f>IF(AY17=1,G17,0)</f>
        <v>0</v>
      </c>
      <c r="BA17" s="97">
        <f>IF(AY17=2,G17,0)</f>
        <v>0</v>
      </c>
      <c r="BB17" s="97">
        <f>IF(AY17=3,G17,0)</f>
        <v>0</v>
      </c>
      <c r="BC17" s="97">
        <f>IF(AY17=4,G17,0)</f>
        <v>0</v>
      </c>
      <c r="BD17" s="97">
        <f>IF(AY17=5,G17,0)</f>
        <v>0</v>
      </c>
      <c r="CY17" s="97">
        <v>1</v>
      </c>
    </row>
    <row r="18" spans="1:103" x14ac:dyDescent="0.2">
      <c r="A18" s="155"/>
      <c r="B18" s="156"/>
      <c r="C18" s="236" t="s">
        <v>84</v>
      </c>
      <c r="D18" s="237"/>
      <c r="E18" s="118">
        <v>8.9599999999999999E-2</v>
      </c>
      <c r="F18" s="119"/>
      <c r="G18" s="120"/>
      <c r="H18" s="204"/>
      <c r="I18" s="204"/>
      <c r="L18" s="121" t="s">
        <v>84</v>
      </c>
      <c r="N18" s="114"/>
    </row>
    <row r="19" spans="1:103" ht="22.5" x14ac:dyDescent="0.2">
      <c r="A19" s="149">
        <v>7</v>
      </c>
      <c r="B19" s="150" t="s">
        <v>85</v>
      </c>
      <c r="C19" s="151" t="s">
        <v>86</v>
      </c>
      <c r="D19" s="115" t="s">
        <v>75</v>
      </c>
      <c r="E19" s="116">
        <v>2.16</v>
      </c>
      <c r="F19" s="116"/>
      <c r="G19" s="117">
        <f>E19*F19</f>
        <v>0</v>
      </c>
      <c r="H19" s="202" t="s">
        <v>393</v>
      </c>
      <c r="I19" s="202" t="s">
        <v>446</v>
      </c>
      <c r="N19" s="114">
        <v>2</v>
      </c>
      <c r="Z19" s="97">
        <v>12</v>
      </c>
      <c r="AA19" s="97">
        <v>0</v>
      </c>
      <c r="AB19" s="97">
        <v>7</v>
      </c>
      <c r="AY19" s="97">
        <v>1</v>
      </c>
      <c r="AZ19" s="97">
        <f>IF(AY19=1,G19,0)</f>
        <v>0</v>
      </c>
      <c r="BA19" s="97">
        <f>IF(AY19=2,G19,0)</f>
        <v>0</v>
      </c>
      <c r="BB19" s="97">
        <f>IF(AY19=3,G19,0)</f>
        <v>0</v>
      </c>
      <c r="BC19" s="97">
        <f>IF(AY19=4,G19,0)</f>
        <v>0</v>
      </c>
      <c r="BD19" s="97">
        <f>IF(AY19=5,G19,0)</f>
        <v>0</v>
      </c>
      <c r="CY19" s="97">
        <v>6.1700000000000001E-3</v>
      </c>
    </row>
    <row r="20" spans="1:103" x14ac:dyDescent="0.2">
      <c r="A20" s="155"/>
      <c r="B20" s="156"/>
      <c r="C20" s="236" t="s">
        <v>87</v>
      </c>
      <c r="D20" s="237"/>
      <c r="E20" s="118">
        <v>2.16</v>
      </c>
      <c r="F20" s="119"/>
      <c r="G20" s="120"/>
      <c r="H20" s="204"/>
      <c r="I20" s="202"/>
      <c r="L20" s="121" t="s">
        <v>87</v>
      </c>
      <c r="N20" s="114"/>
    </row>
    <row r="21" spans="1:103" x14ac:dyDescent="0.2">
      <c r="A21" s="149">
        <v>8</v>
      </c>
      <c r="B21" s="150" t="s">
        <v>88</v>
      </c>
      <c r="C21" s="151" t="s">
        <v>89</v>
      </c>
      <c r="D21" s="115" t="s">
        <v>75</v>
      </c>
      <c r="E21" s="116">
        <v>52.857999999999997</v>
      </c>
      <c r="F21" s="116"/>
      <c r="G21" s="117">
        <f>E21*F21</f>
        <v>0</v>
      </c>
      <c r="H21" s="202" t="s">
        <v>441</v>
      </c>
      <c r="I21" s="202" t="s">
        <v>446</v>
      </c>
      <c r="N21" s="114">
        <v>2</v>
      </c>
      <c r="Z21" s="97">
        <v>12</v>
      </c>
      <c r="AA21" s="97">
        <v>0</v>
      </c>
      <c r="AB21" s="97">
        <v>8</v>
      </c>
      <c r="AY21" s="97">
        <v>1</v>
      </c>
      <c r="AZ21" s="97">
        <f>IF(AY21=1,G21,0)</f>
        <v>0</v>
      </c>
      <c r="BA21" s="97">
        <f>IF(AY21=2,G21,0)</f>
        <v>0</v>
      </c>
      <c r="BB21" s="97">
        <f>IF(AY21=3,G21,0)</f>
        <v>0</v>
      </c>
      <c r="BC21" s="97">
        <f>IF(AY21=4,G21,0)</f>
        <v>0</v>
      </c>
      <c r="BD21" s="97">
        <f>IF(AY21=5,G21,0)</f>
        <v>0</v>
      </c>
      <c r="CY21" s="97">
        <v>0.15232000000000001</v>
      </c>
    </row>
    <row r="22" spans="1:103" x14ac:dyDescent="0.2">
      <c r="A22" s="155"/>
      <c r="B22" s="156"/>
      <c r="C22" s="236" t="s">
        <v>90</v>
      </c>
      <c r="D22" s="237"/>
      <c r="E22" s="118">
        <v>52.857999999999997</v>
      </c>
      <c r="F22" s="119"/>
      <c r="G22" s="120"/>
      <c r="H22" s="204"/>
      <c r="I22" s="204"/>
      <c r="L22" s="121" t="s">
        <v>90</v>
      </c>
      <c r="N22" s="114"/>
    </row>
    <row r="23" spans="1:103" x14ac:dyDescent="0.2">
      <c r="A23" s="149">
        <v>9</v>
      </c>
      <c r="B23" s="150" t="s">
        <v>91</v>
      </c>
      <c r="C23" s="151" t="s">
        <v>92</v>
      </c>
      <c r="D23" s="115" t="s">
        <v>93</v>
      </c>
      <c r="E23" s="116">
        <v>57.2</v>
      </c>
      <c r="F23" s="116"/>
      <c r="G23" s="117">
        <f>E23*F23</f>
        <v>0</v>
      </c>
      <c r="H23" s="202" t="s">
        <v>393</v>
      </c>
      <c r="I23" s="202" t="s">
        <v>446</v>
      </c>
      <c r="N23" s="114">
        <v>2</v>
      </c>
      <c r="Z23" s="97">
        <v>12</v>
      </c>
      <c r="AA23" s="97">
        <v>0</v>
      </c>
      <c r="AB23" s="97">
        <v>9</v>
      </c>
      <c r="AY23" s="97">
        <v>1</v>
      </c>
      <c r="AZ23" s="97">
        <f>IF(AY23=1,G23,0)</f>
        <v>0</v>
      </c>
      <c r="BA23" s="97">
        <f>IF(AY23=2,G23,0)</f>
        <v>0</v>
      </c>
      <c r="BB23" s="97">
        <f>IF(AY23=3,G23,0)</f>
        <v>0</v>
      </c>
      <c r="BC23" s="97">
        <f>IF(AY23=4,G23,0)</f>
        <v>0</v>
      </c>
      <c r="BD23" s="97">
        <f>IF(AY23=5,G23,0)</f>
        <v>0</v>
      </c>
      <c r="CY23" s="97">
        <v>1.0200000000000001E-3</v>
      </c>
    </row>
    <row r="24" spans="1:103" x14ac:dyDescent="0.2">
      <c r="A24" s="155"/>
      <c r="B24" s="156"/>
      <c r="C24" s="236" t="s">
        <v>94</v>
      </c>
      <c r="D24" s="237"/>
      <c r="E24" s="118">
        <v>57.2</v>
      </c>
      <c r="F24" s="246"/>
      <c r="G24" s="120"/>
      <c r="H24" s="204"/>
      <c r="I24" s="204"/>
      <c r="L24" s="121" t="s">
        <v>94</v>
      </c>
      <c r="N24" s="114"/>
    </row>
    <row r="25" spans="1:103" x14ac:dyDescent="0.2">
      <c r="A25" s="152"/>
      <c r="B25" s="153" t="s">
        <v>59</v>
      </c>
      <c r="C25" s="154" t="str">
        <f>CONCATENATE(B12," ",C12)</f>
        <v>3 Svislé a kompletní konstrukce</v>
      </c>
      <c r="D25" s="122"/>
      <c r="E25" s="123"/>
      <c r="F25" s="247"/>
      <c r="G25" s="124">
        <f>SUM(G12:G24)</f>
        <v>0</v>
      </c>
      <c r="H25" s="203"/>
      <c r="I25" s="203"/>
      <c r="N25" s="114">
        <v>4</v>
      </c>
      <c r="AZ25" s="125">
        <f>SUM(AZ12:AZ24)</f>
        <v>0</v>
      </c>
      <c r="BA25" s="125">
        <f>SUM(BA12:BA24)</f>
        <v>0</v>
      </c>
      <c r="BB25" s="125">
        <f>SUM(BB12:BB24)</f>
        <v>0</v>
      </c>
      <c r="BC25" s="125">
        <f>SUM(BC12:BC24)</f>
        <v>0</v>
      </c>
      <c r="BD25" s="125">
        <f>SUM(BD12:BD24)</f>
        <v>0</v>
      </c>
    </row>
    <row r="26" spans="1:103" x14ac:dyDescent="0.2">
      <c r="A26" s="146" t="s">
        <v>58</v>
      </c>
      <c r="B26" s="147" t="s">
        <v>95</v>
      </c>
      <c r="C26" s="148" t="s">
        <v>96</v>
      </c>
      <c r="D26" s="111"/>
      <c r="E26" s="112"/>
      <c r="F26" s="246"/>
      <c r="G26" s="113"/>
      <c r="H26" s="201"/>
      <c r="I26" s="201"/>
      <c r="N26" s="114">
        <v>1</v>
      </c>
    </row>
    <row r="27" spans="1:103" ht="22.5" x14ac:dyDescent="0.2">
      <c r="A27" s="149">
        <v>10</v>
      </c>
      <c r="B27" s="150" t="s">
        <v>97</v>
      </c>
      <c r="C27" s="151" t="s">
        <v>98</v>
      </c>
      <c r="D27" s="115" t="s">
        <v>75</v>
      </c>
      <c r="E27" s="116">
        <v>24.9</v>
      </c>
      <c r="F27" s="246"/>
      <c r="G27" s="117">
        <f>E27*F27</f>
        <v>0</v>
      </c>
      <c r="H27" s="202" t="s">
        <v>393</v>
      </c>
      <c r="I27" s="202" t="s">
        <v>446</v>
      </c>
      <c r="N27" s="114">
        <v>2</v>
      </c>
      <c r="Z27" s="97">
        <v>12</v>
      </c>
      <c r="AA27" s="97">
        <v>0</v>
      </c>
      <c r="AB27" s="97">
        <v>10</v>
      </c>
      <c r="AY27" s="97">
        <v>1</v>
      </c>
      <c r="AZ27" s="97">
        <f>IF(AY27=1,G27,0)</f>
        <v>0</v>
      </c>
      <c r="BA27" s="97">
        <f>IF(AY27=2,G27,0)</f>
        <v>0</v>
      </c>
      <c r="BB27" s="97">
        <f>IF(AY27=3,G27,0)</f>
        <v>0</v>
      </c>
      <c r="BC27" s="97">
        <f>IF(AY27=4,G27,0)</f>
        <v>0</v>
      </c>
      <c r="BD27" s="97">
        <f>IF(AY27=5,G27,0)</f>
        <v>0</v>
      </c>
      <c r="CY27" s="97">
        <v>1.8599999999999998E-2</v>
      </c>
    </row>
    <row r="28" spans="1:103" x14ac:dyDescent="0.2">
      <c r="A28" s="155"/>
      <c r="B28" s="156"/>
      <c r="C28" s="236" t="s">
        <v>99</v>
      </c>
      <c r="D28" s="237"/>
      <c r="E28" s="118">
        <v>0.75</v>
      </c>
      <c r="F28" s="246"/>
      <c r="G28" s="120"/>
      <c r="H28" s="204"/>
      <c r="I28" s="204"/>
      <c r="L28" s="121" t="s">
        <v>99</v>
      </c>
      <c r="N28" s="114"/>
    </row>
    <row r="29" spans="1:103" x14ac:dyDescent="0.2">
      <c r="A29" s="155"/>
      <c r="B29" s="156"/>
      <c r="C29" s="236" t="s">
        <v>100</v>
      </c>
      <c r="D29" s="237"/>
      <c r="E29" s="118">
        <v>24.15</v>
      </c>
      <c r="F29" s="246"/>
      <c r="G29" s="120"/>
      <c r="H29" s="204"/>
      <c r="I29" s="204"/>
      <c r="L29" s="121" t="s">
        <v>100</v>
      </c>
      <c r="N29" s="114"/>
    </row>
    <row r="30" spans="1:103" x14ac:dyDescent="0.2">
      <c r="A30" s="149">
        <v>11</v>
      </c>
      <c r="B30" s="150" t="s">
        <v>101</v>
      </c>
      <c r="C30" s="151" t="s">
        <v>102</v>
      </c>
      <c r="D30" s="115" t="s">
        <v>75</v>
      </c>
      <c r="E30" s="116">
        <v>24.9</v>
      </c>
      <c r="F30" s="246"/>
      <c r="G30" s="117">
        <f>E30*F30</f>
        <v>0</v>
      </c>
      <c r="H30" s="202" t="s">
        <v>393</v>
      </c>
      <c r="I30" s="202" t="s">
        <v>446</v>
      </c>
      <c r="N30" s="114">
        <v>2</v>
      </c>
      <c r="Z30" s="97">
        <v>12</v>
      </c>
      <c r="AA30" s="97">
        <v>0</v>
      </c>
      <c r="AB30" s="97">
        <v>11</v>
      </c>
      <c r="AY30" s="97">
        <v>1</v>
      </c>
      <c r="AZ30" s="97">
        <f>IF(AY30=1,G30,0)</f>
        <v>0</v>
      </c>
      <c r="BA30" s="97">
        <f>IF(AY30=2,G30,0)</f>
        <v>0</v>
      </c>
      <c r="BB30" s="97">
        <f>IF(AY30=3,G30,0)</f>
        <v>0</v>
      </c>
      <c r="BC30" s="97">
        <f>IF(AY30=4,G30,0)</f>
        <v>0</v>
      </c>
      <c r="BD30" s="97">
        <f>IF(AY30=5,G30,0)</f>
        <v>0</v>
      </c>
      <c r="CY30" s="97">
        <v>0</v>
      </c>
    </row>
    <row r="31" spans="1:103" x14ac:dyDescent="0.2">
      <c r="A31" s="155"/>
      <c r="B31" s="156"/>
      <c r="C31" s="236" t="s">
        <v>99</v>
      </c>
      <c r="D31" s="237"/>
      <c r="E31" s="118">
        <v>0.75</v>
      </c>
      <c r="F31" s="246"/>
      <c r="G31" s="120"/>
      <c r="H31" s="204"/>
      <c r="I31" s="204"/>
      <c r="L31" s="121" t="s">
        <v>99</v>
      </c>
      <c r="N31" s="114"/>
    </row>
    <row r="32" spans="1:103" x14ac:dyDescent="0.2">
      <c r="A32" s="155"/>
      <c r="B32" s="156"/>
      <c r="C32" s="236" t="s">
        <v>100</v>
      </c>
      <c r="D32" s="237"/>
      <c r="E32" s="118">
        <v>24.15</v>
      </c>
      <c r="F32" s="246"/>
      <c r="G32" s="120"/>
      <c r="H32" s="204"/>
      <c r="I32" s="204"/>
      <c r="L32" s="121" t="s">
        <v>100</v>
      </c>
      <c r="N32" s="114"/>
    </row>
    <row r="33" spans="1:103" x14ac:dyDescent="0.2">
      <c r="A33" s="155"/>
      <c r="B33" s="156"/>
      <c r="C33" s="236"/>
      <c r="D33" s="237"/>
      <c r="E33" s="118">
        <v>0</v>
      </c>
      <c r="F33" s="246"/>
      <c r="G33" s="120"/>
      <c r="H33" s="204"/>
      <c r="I33" s="204"/>
      <c r="L33" s="121"/>
      <c r="N33" s="114"/>
    </row>
    <row r="34" spans="1:103" ht="22.5" x14ac:dyDescent="0.2">
      <c r="A34" s="149">
        <v>12</v>
      </c>
      <c r="B34" s="150" t="s">
        <v>103</v>
      </c>
      <c r="C34" s="151" t="s">
        <v>104</v>
      </c>
      <c r="D34" s="115" t="s">
        <v>75</v>
      </c>
      <c r="E34" s="116">
        <v>87.75</v>
      </c>
      <c r="F34" s="246"/>
      <c r="G34" s="117">
        <f>E34*F34</f>
        <v>0</v>
      </c>
      <c r="H34" s="202" t="s">
        <v>441</v>
      </c>
      <c r="I34" s="202" t="s">
        <v>446</v>
      </c>
      <c r="N34" s="114">
        <v>2</v>
      </c>
      <c r="Z34" s="97">
        <v>12</v>
      </c>
      <c r="AA34" s="97">
        <v>0</v>
      </c>
      <c r="AB34" s="97">
        <v>12</v>
      </c>
      <c r="AY34" s="97">
        <v>1</v>
      </c>
      <c r="AZ34" s="97">
        <f>IF(AY34=1,G34,0)</f>
        <v>0</v>
      </c>
      <c r="BA34" s="97">
        <f>IF(AY34=2,G34,0)</f>
        <v>0</v>
      </c>
      <c r="BB34" s="97">
        <f>IF(AY34=3,G34,0)</f>
        <v>0</v>
      </c>
      <c r="BC34" s="97">
        <f>IF(AY34=4,G34,0)</f>
        <v>0</v>
      </c>
      <c r="BD34" s="97">
        <f>IF(AY34=5,G34,0)</f>
        <v>0</v>
      </c>
      <c r="CY34" s="97">
        <v>4.7299999999999998E-3</v>
      </c>
    </row>
    <row r="35" spans="1:103" x14ac:dyDescent="0.2">
      <c r="A35" s="155"/>
      <c r="B35" s="156"/>
      <c r="C35" s="236" t="s">
        <v>105</v>
      </c>
      <c r="D35" s="237"/>
      <c r="E35" s="118">
        <v>87.75</v>
      </c>
      <c r="F35" s="246"/>
      <c r="G35" s="120"/>
      <c r="H35" s="204"/>
      <c r="I35" s="204"/>
      <c r="L35" s="121" t="s">
        <v>105</v>
      </c>
      <c r="N35" s="114"/>
    </row>
    <row r="36" spans="1:103" x14ac:dyDescent="0.2">
      <c r="A36" s="149">
        <v>13</v>
      </c>
      <c r="B36" s="150" t="s">
        <v>106</v>
      </c>
      <c r="C36" s="151" t="s">
        <v>107</v>
      </c>
      <c r="D36" s="115" t="s">
        <v>75</v>
      </c>
      <c r="E36" s="116">
        <v>1.25</v>
      </c>
      <c r="F36" s="246"/>
      <c r="G36" s="117">
        <f>E36*F36</f>
        <v>0</v>
      </c>
      <c r="H36" s="202" t="s">
        <v>393</v>
      </c>
      <c r="I36" s="202" t="s">
        <v>446</v>
      </c>
      <c r="N36" s="114">
        <v>2</v>
      </c>
      <c r="Z36" s="97">
        <v>12</v>
      </c>
      <c r="AA36" s="97">
        <v>0</v>
      </c>
      <c r="AB36" s="97">
        <v>13</v>
      </c>
      <c r="AY36" s="97">
        <v>1</v>
      </c>
      <c r="AZ36" s="97">
        <f>IF(AY36=1,G36,0)</f>
        <v>0</v>
      </c>
      <c r="BA36" s="97">
        <f>IF(AY36=2,G36,0)</f>
        <v>0</v>
      </c>
      <c r="BB36" s="97">
        <f>IF(AY36=3,G36,0)</f>
        <v>0</v>
      </c>
      <c r="BC36" s="97">
        <f>IF(AY36=4,G36,0)</f>
        <v>0</v>
      </c>
      <c r="BD36" s="97">
        <f>IF(AY36=5,G36,0)</f>
        <v>0</v>
      </c>
      <c r="CY36" s="97">
        <v>1.34E-2</v>
      </c>
    </row>
    <row r="37" spans="1:103" x14ac:dyDescent="0.2">
      <c r="A37" s="155"/>
      <c r="B37" s="156"/>
      <c r="C37" s="236" t="s">
        <v>108</v>
      </c>
      <c r="D37" s="237"/>
      <c r="E37" s="118">
        <v>1.25</v>
      </c>
      <c r="F37" s="246"/>
      <c r="G37" s="120"/>
      <c r="H37" s="204"/>
      <c r="I37" s="204"/>
      <c r="L37" s="121" t="s">
        <v>108</v>
      </c>
      <c r="N37" s="114"/>
    </row>
    <row r="38" spans="1:103" x14ac:dyDescent="0.2">
      <c r="A38" s="152"/>
      <c r="B38" s="153" t="s">
        <v>59</v>
      </c>
      <c r="C38" s="154" t="str">
        <f>CONCATENATE(B26," ",C26)</f>
        <v>311 Sádrokartonové konstrukce</v>
      </c>
      <c r="D38" s="122"/>
      <c r="E38" s="123"/>
      <c r="F38" s="247"/>
      <c r="G38" s="124">
        <f>SUM(G26:G37)</f>
        <v>0</v>
      </c>
      <c r="H38" s="203"/>
      <c r="I38" s="203"/>
      <c r="N38" s="114">
        <v>4</v>
      </c>
      <c r="AZ38" s="125">
        <f>SUM(AZ26:AZ37)</f>
        <v>0</v>
      </c>
      <c r="BA38" s="125">
        <f>SUM(BA26:BA37)</f>
        <v>0</v>
      </c>
      <c r="BB38" s="125">
        <f>SUM(BB26:BB37)</f>
        <v>0</v>
      </c>
      <c r="BC38" s="125">
        <f>SUM(BC26:BC37)</f>
        <v>0</v>
      </c>
      <c r="BD38" s="125">
        <f>SUM(BD26:BD37)</f>
        <v>0</v>
      </c>
    </row>
    <row r="39" spans="1:103" x14ac:dyDescent="0.2">
      <c r="A39" s="146" t="s">
        <v>58</v>
      </c>
      <c r="B39" s="147" t="s">
        <v>109</v>
      </c>
      <c r="C39" s="148" t="s">
        <v>110</v>
      </c>
      <c r="D39" s="111"/>
      <c r="E39" s="112"/>
      <c r="F39" s="246"/>
      <c r="G39" s="113"/>
      <c r="H39" s="201"/>
      <c r="I39" s="201"/>
      <c r="N39" s="114">
        <v>1</v>
      </c>
    </row>
    <row r="40" spans="1:103" x14ac:dyDescent="0.2">
      <c r="A40" s="149">
        <v>14</v>
      </c>
      <c r="B40" s="150" t="s">
        <v>111</v>
      </c>
      <c r="C40" s="151" t="s">
        <v>112</v>
      </c>
      <c r="D40" s="115" t="s">
        <v>93</v>
      </c>
      <c r="E40" s="116">
        <v>65</v>
      </c>
      <c r="F40" s="246"/>
      <c r="G40" s="117">
        <f>E40*F40</f>
        <v>0</v>
      </c>
      <c r="H40" s="202" t="s">
        <v>393</v>
      </c>
      <c r="I40" s="202" t="s">
        <v>446</v>
      </c>
      <c r="N40" s="114">
        <v>2</v>
      </c>
      <c r="Z40" s="97">
        <v>12</v>
      </c>
      <c r="AA40" s="97">
        <v>0</v>
      </c>
      <c r="AB40" s="97">
        <v>14</v>
      </c>
      <c r="AY40" s="97">
        <v>1</v>
      </c>
      <c r="AZ40" s="97">
        <f>IF(AY40=1,G40,0)</f>
        <v>0</v>
      </c>
      <c r="BA40" s="97">
        <f>IF(AY40=2,G40,0)</f>
        <v>0</v>
      </c>
      <c r="BB40" s="97">
        <f>IF(AY40=3,G40,0)</f>
        <v>0</v>
      </c>
      <c r="BC40" s="97">
        <f>IF(AY40=4,G40,0)</f>
        <v>0</v>
      </c>
      <c r="BD40" s="97">
        <f>IF(AY40=5,G40,0)</f>
        <v>0</v>
      </c>
      <c r="CY40" s="97">
        <v>1.56E-3</v>
      </c>
    </row>
    <row r="41" spans="1:103" x14ac:dyDescent="0.2">
      <c r="A41" s="155"/>
      <c r="B41" s="156"/>
      <c r="C41" s="236" t="s">
        <v>113</v>
      </c>
      <c r="D41" s="237"/>
      <c r="E41" s="118">
        <v>65</v>
      </c>
      <c r="F41" s="246"/>
      <c r="G41" s="120"/>
      <c r="H41" s="204"/>
      <c r="I41" s="204"/>
      <c r="L41" s="121" t="s">
        <v>113</v>
      </c>
      <c r="N41" s="114"/>
    </row>
    <row r="42" spans="1:103" x14ac:dyDescent="0.2">
      <c r="A42" s="155"/>
      <c r="B42" s="156"/>
      <c r="C42" s="236"/>
      <c r="D42" s="237"/>
      <c r="E42" s="118">
        <v>0</v>
      </c>
      <c r="F42" s="246"/>
      <c r="G42" s="120"/>
      <c r="H42" s="204"/>
      <c r="I42" s="204"/>
      <c r="L42" s="121"/>
      <c r="N42" s="114"/>
    </row>
    <row r="43" spans="1:103" x14ac:dyDescent="0.2">
      <c r="A43" s="149">
        <v>15</v>
      </c>
      <c r="B43" s="150" t="s">
        <v>114</v>
      </c>
      <c r="C43" s="151" t="s">
        <v>115</v>
      </c>
      <c r="D43" s="115" t="s">
        <v>93</v>
      </c>
      <c r="E43" s="116">
        <v>42</v>
      </c>
      <c r="F43" s="246"/>
      <c r="G43" s="117">
        <f>E43*F43</f>
        <v>0</v>
      </c>
      <c r="H43" s="202" t="s">
        <v>393</v>
      </c>
      <c r="I43" s="202" t="s">
        <v>446</v>
      </c>
      <c r="N43" s="114">
        <v>2</v>
      </c>
      <c r="Z43" s="97">
        <v>12</v>
      </c>
      <c r="AA43" s="97">
        <v>0</v>
      </c>
      <c r="AB43" s="97">
        <v>15</v>
      </c>
      <c r="AY43" s="97">
        <v>1</v>
      </c>
      <c r="AZ43" s="97">
        <f>IF(AY43=1,G43,0)</f>
        <v>0</v>
      </c>
      <c r="BA43" s="97">
        <f>IF(AY43=2,G43,0)</f>
        <v>0</v>
      </c>
      <c r="BB43" s="97">
        <f>IF(AY43=3,G43,0)</f>
        <v>0</v>
      </c>
      <c r="BC43" s="97">
        <f>IF(AY43=4,G43,0)</f>
        <v>0</v>
      </c>
      <c r="BD43" s="97">
        <f>IF(AY43=5,G43,0)</f>
        <v>0</v>
      </c>
      <c r="CY43" s="97">
        <v>8.4899999999999993E-3</v>
      </c>
    </row>
    <row r="44" spans="1:103" x14ac:dyDescent="0.2">
      <c r="A44" s="155"/>
      <c r="B44" s="156"/>
      <c r="C44" s="236" t="s">
        <v>116</v>
      </c>
      <c r="D44" s="237"/>
      <c r="E44" s="118">
        <v>42</v>
      </c>
      <c r="F44" s="246"/>
      <c r="G44" s="120"/>
      <c r="H44" s="204"/>
      <c r="I44" s="204"/>
      <c r="L44" s="121" t="s">
        <v>116</v>
      </c>
      <c r="N44" s="114"/>
    </row>
    <row r="45" spans="1:103" x14ac:dyDescent="0.2">
      <c r="A45" s="155"/>
      <c r="B45" s="156"/>
      <c r="C45" s="236"/>
      <c r="D45" s="237"/>
      <c r="E45" s="118">
        <v>0</v>
      </c>
      <c r="F45" s="246"/>
      <c r="G45" s="120"/>
      <c r="H45" s="204"/>
      <c r="I45" s="204"/>
      <c r="L45" s="121"/>
      <c r="N45" s="114"/>
    </row>
    <row r="46" spans="1:103" x14ac:dyDescent="0.2">
      <c r="A46" s="149">
        <v>16</v>
      </c>
      <c r="B46" s="150" t="s">
        <v>117</v>
      </c>
      <c r="C46" s="151" t="s">
        <v>118</v>
      </c>
      <c r="D46" s="115" t="s">
        <v>75</v>
      </c>
      <c r="E46" s="116">
        <v>24</v>
      </c>
      <c r="F46" s="246"/>
      <c r="G46" s="117">
        <f>E46*F46</f>
        <v>0</v>
      </c>
      <c r="H46" s="202" t="s">
        <v>393</v>
      </c>
      <c r="I46" s="202" t="s">
        <v>446</v>
      </c>
      <c r="N46" s="114">
        <v>2</v>
      </c>
      <c r="Z46" s="97">
        <v>12</v>
      </c>
      <c r="AA46" s="97">
        <v>0</v>
      </c>
      <c r="AB46" s="97">
        <v>16</v>
      </c>
      <c r="AY46" s="97">
        <v>1</v>
      </c>
      <c r="AZ46" s="97">
        <f>IF(AY46=1,G46,0)</f>
        <v>0</v>
      </c>
      <c r="BA46" s="97">
        <f>IF(AY46=2,G46,0)</f>
        <v>0</v>
      </c>
      <c r="BB46" s="97">
        <f>IF(AY46=3,G46,0)</f>
        <v>0</v>
      </c>
      <c r="BC46" s="97">
        <f>IF(AY46=4,G46,0)</f>
        <v>0</v>
      </c>
      <c r="BD46" s="97">
        <f>IF(AY46=5,G46,0)</f>
        <v>0</v>
      </c>
      <c r="CY46" s="97">
        <v>3.4000000000000002E-4</v>
      </c>
    </row>
    <row r="47" spans="1:103" x14ac:dyDescent="0.2">
      <c r="A47" s="155"/>
      <c r="B47" s="156"/>
      <c r="C47" s="236" t="s">
        <v>119</v>
      </c>
      <c r="D47" s="237"/>
      <c r="E47" s="118">
        <v>24</v>
      </c>
      <c r="F47" s="246"/>
      <c r="G47" s="120"/>
      <c r="H47" s="204"/>
      <c r="I47" s="204"/>
      <c r="L47" s="121" t="s">
        <v>119</v>
      </c>
      <c r="N47" s="114"/>
    </row>
    <row r="48" spans="1:103" x14ac:dyDescent="0.2">
      <c r="A48" s="149">
        <v>17</v>
      </c>
      <c r="B48" s="150" t="s">
        <v>120</v>
      </c>
      <c r="C48" s="151" t="s">
        <v>121</v>
      </c>
      <c r="D48" s="115" t="s">
        <v>93</v>
      </c>
      <c r="E48" s="116">
        <v>208.99</v>
      </c>
      <c r="F48" s="246"/>
      <c r="G48" s="117">
        <f>E48*F48</f>
        <v>0</v>
      </c>
      <c r="H48" s="202" t="s">
        <v>393</v>
      </c>
      <c r="I48" s="202" t="s">
        <v>446</v>
      </c>
      <c r="N48" s="114">
        <v>2</v>
      </c>
      <c r="Z48" s="97">
        <v>12</v>
      </c>
      <c r="AA48" s="97">
        <v>0</v>
      </c>
      <c r="AB48" s="97">
        <v>17</v>
      </c>
      <c r="AY48" s="97">
        <v>1</v>
      </c>
      <c r="AZ48" s="97">
        <f>IF(AY48=1,G48,0)</f>
        <v>0</v>
      </c>
      <c r="BA48" s="97">
        <f>IF(AY48=2,G48,0)</f>
        <v>0</v>
      </c>
      <c r="BB48" s="97">
        <f>IF(AY48=3,G48,0)</f>
        <v>0</v>
      </c>
      <c r="BC48" s="97">
        <f>IF(AY48=4,G48,0)</f>
        <v>0</v>
      </c>
      <c r="BD48" s="97">
        <f>IF(AY48=5,G48,0)</f>
        <v>0</v>
      </c>
      <c r="CY48" s="97">
        <v>2.3800000000000002E-3</v>
      </c>
    </row>
    <row r="49" spans="1:103" x14ac:dyDescent="0.2">
      <c r="A49" s="155"/>
      <c r="B49" s="156"/>
      <c r="C49" s="236" t="s">
        <v>122</v>
      </c>
      <c r="D49" s="237"/>
      <c r="E49" s="118">
        <v>119.99</v>
      </c>
      <c r="F49" s="246"/>
      <c r="G49" s="120"/>
      <c r="H49" s="204"/>
      <c r="I49" s="204"/>
      <c r="L49" s="121" t="s">
        <v>122</v>
      </c>
      <c r="N49" s="114"/>
    </row>
    <row r="50" spans="1:103" x14ac:dyDescent="0.2">
      <c r="A50" s="155"/>
      <c r="B50" s="156"/>
      <c r="C50" s="236" t="s">
        <v>123</v>
      </c>
      <c r="D50" s="237"/>
      <c r="E50" s="118">
        <v>89</v>
      </c>
      <c r="F50" s="246"/>
      <c r="G50" s="120"/>
      <c r="H50" s="204"/>
      <c r="I50" s="204"/>
      <c r="L50" s="121" t="s">
        <v>123</v>
      </c>
      <c r="N50" s="114"/>
    </row>
    <row r="51" spans="1:103" x14ac:dyDescent="0.2">
      <c r="A51" s="149">
        <v>18</v>
      </c>
      <c r="B51" s="150" t="s">
        <v>124</v>
      </c>
      <c r="C51" s="151" t="s">
        <v>125</v>
      </c>
      <c r="D51" s="115" t="s">
        <v>75</v>
      </c>
      <c r="E51" s="116">
        <v>207.565</v>
      </c>
      <c r="F51" s="246"/>
      <c r="G51" s="117">
        <f>E51*F51</f>
        <v>0</v>
      </c>
      <c r="H51" s="202" t="s">
        <v>393</v>
      </c>
      <c r="I51" s="202" t="s">
        <v>446</v>
      </c>
      <c r="N51" s="114">
        <v>2</v>
      </c>
      <c r="Z51" s="97">
        <v>12</v>
      </c>
      <c r="AA51" s="97">
        <v>0</v>
      </c>
      <c r="AB51" s="97">
        <v>18</v>
      </c>
      <c r="AY51" s="97">
        <v>1</v>
      </c>
      <c r="AZ51" s="97">
        <f>IF(AY51=1,G51,0)</f>
        <v>0</v>
      </c>
      <c r="BA51" s="97">
        <f>IF(AY51=2,G51,0)</f>
        <v>0</v>
      </c>
      <c r="BB51" s="97">
        <f>IF(AY51=3,G51,0)</f>
        <v>0</v>
      </c>
      <c r="BC51" s="97">
        <f>IF(AY51=4,G51,0)</f>
        <v>0</v>
      </c>
      <c r="BD51" s="97">
        <f>IF(AY51=5,G51,0)</f>
        <v>0</v>
      </c>
      <c r="CY51" s="97">
        <v>2.7980000000000001E-2</v>
      </c>
    </row>
    <row r="52" spans="1:103" x14ac:dyDescent="0.2">
      <c r="A52" s="155"/>
      <c r="B52" s="156"/>
      <c r="C52" s="236" t="s">
        <v>126</v>
      </c>
      <c r="D52" s="237"/>
      <c r="E52" s="118">
        <v>0</v>
      </c>
      <c r="F52" s="246"/>
      <c r="G52" s="120"/>
      <c r="H52" s="204"/>
      <c r="I52" s="204"/>
      <c r="L52" s="121" t="s">
        <v>126</v>
      </c>
      <c r="N52" s="114"/>
    </row>
    <row r="53" spans="1:103" x14ac:dyDescent="0.2">
      <c r="A53" s="155"/>
      <c r="B53" s="156"/>
      <c r="C53" s="236" t="s">
        <v>127</v>
      </c>
      <c r="D53" s="237"/>
      <c r="E53" s="118">
        <v>52.844999999999999</v>
      </c>
      <c r="F53" s="246"/>
      <c r="G53" s="120"/>
      <c r="H53" s="204"/>
      <c r="I53" s="204"/>
      <c r="L53" s="121" t="s">
        <v>127</v>
      </c>
      <c r="N53" s="114"/>
    </row>
    <row r="54" spans="1:103" x14ac:dyDescent="0.2">
      <c r="A54" s="155"/>
      <c r="B54" s="156"/>
      <c r="C54" s="236" t="s">
        <v>128</v>
      </c>
      <c r="D54" s="237"/>
      <c r="E54" s="118">
        <v>25</v>
      </c>
      <c r="F54" s="246"/>
      <c r="G54" s="120"/>
      <c r="H54" s="204"/>
      <c r="I54" s="204"/>
      <c r="L54" s="121" t="s">
        <v>128</v>
      </c>
      <c r="N54" s="114"/>
    </row>
    <row r="55" spans="1:103" x14ac:dyDescent="0.2">
      <c r="A55" s="155"/>
      <c r="B55" s="156"/>
      <c r="C55" s="236" t="s">
        <v>129</v>
      </c>
      <c r="D55" s="237"/>
      <c r="E55" s="118">
        <v>0</v>
      </c>
      <c r="F55" s="246"/>
      <c r="G55" s="120"/>
      <c r="H55" s="204"/>
      <c r="I55" s="204"/>
      <c r="L55" s="121" t="s">
        <v>129</v>
      </c>
      <c r="N55" s="114"/>
    </row>
    <row r="56" spans="1:103" x14ac:dyDescent="0.2">
      <c r="A56" s="155"/>
      <c r="B56" s="156"/>
      <c r="C56" s="236" t="s">
        <v>130</v>
      </c>
      <c r="D56" s="237"/>
      <c r="E56" s="118">
        <v>105.72</v>
      </c>
      <c r="F56" s="246"/>
      <c r="G56" s="120"/>
      <c r="H56" s="204"/>
      <c r="I56" s="204"/>
      <c r="L56" s="121" t="s">
        <v>130</v>
      </c>
      <c r="N56" s="114"/>
    </row>
    <row r="57" spans="1:103" x14ac:dyDescent="0.2">
      <c r="A57" s="155"/>
      <c r="B57" s="156"/>
      <c r="C57" s="236" t="s">
        <v>119</v>
      </c>
      <c r="D57" s="237"/>
      <c r="E57" s="118">
        <v>24</v>
      </c>
      <c r="F57" s="246"/>
      <c r="G57" s="120"/>
      <c r="H57" s="204"/>
      <c r="I57" s="204"/>
      <c r="L57" s="121" t="s">
        <v>119</v>
      </c>
      <c r="N57" s="114"/>
    </row>
    <row r="58" spans="1:103" x14ac:dyDescent="0.2">
      <c r="A58" s="149">
        <v>19</v>
      </c>
      <c r="B58" s="150" t="s">
        <v>131</v>
      </c>
      <c r="C58" s="151" t="s">
        <v>132</v>
      </c>
      <c r="D58" s="115" t="s">
        <v>75</v>
      </c>
      <c r="E58" s="116">
        <v>207.565</v>
      </c>
      <c r="F58" s="246"/>
      <c r="G58" s="117">
        <f>E58*F58</f>
        <v>0</v>
      </c>
      <c r="H58" s="202" t="s">
        <v>393</v>
      </c>
      <c r="I58" s="202" t="s">
        <v>446</v>
      </c>
      <c r="N58" s="114">
        <v>2</v>
      </c>
      <c r="Z58" s="97">
        <v>12</v>
      </c>
      <c r="AA58" s="97">
        <v>0</v>
      </c>
      <c r="AB58" s="97">
        <v>19</v>
      </c>
      <c r="AY58" s="97">
        <v>1</v>
      </c>
      <c r="AZ58" s="97">
        <f>IF(AY58=1,G58,0)</f>
        <v>0</v>
      </c>
      <c r="BA58" s="97">
        <f>IF(AY58=2,G58,0)</f>
        <v>0</v>
      </c>
      <c r="BB58" s="97">
        <f>IF(AY58=3,G58,0)</f>
        <v>0</v>
      </c>
      <c r="BC58" s="97">
        <f>IF(AY58=4,G58,0)</f>
        <v>0</v>
      </c>
      <c r="BD58" s="97">
        <f>IF(AY58=5,G58,0)</f>
        <v>0</v>
      </c>
      <c r="CY58" s="97">
        <v>8.0000000000000007E-5</v>
      </c>
    </row>
    <row r="59" spans="1:103" x14ac:dyDescent="0.2">
      <c r="A59" s="155"/>
      <c r="B59" s="156"/>
      <c r="C59" s="236" t="s">
        <v>126</v>
      </c>
      <c r="D59" s="237"/>
      <c r="E59" s="118">
        <v>0</v>
      </c>
      <c r="F59" s="246"/>
      <c r="G59" s="120"/>
      <c r="H59" s="204"/>
      <c r="I59" s="204"/>
      <c r="L59" s="121" t="s">
        <v>126</v>
      </c>
      <c r="N59" s="114"/>
    </row>
    <row r="60" spans="1:103" x14ac:dyDescent="0.2">
      <c r="A60" s="155"/>
      <c r="B60" s="156"/>
      <c r="C60" s="236" t="s">
        <v>127</v>
      </c>
      <c r="D60" s="237"/>
      <c r="E60" s="118">
        <v>52.844999999999999</v>
      </c>
      <c r="F60" s="246"/>
      <c r="G60" s="120"/>
      <c r="H60" s="204"/>
      <c r="I60" s="204"/>
      <c r="L60" s="121" t="s">
        <v>127</v>
      </c>
      <c r="N60" s="114"/>
    </row>
    <row r="61" spans="1:103" x14ac:dyDescent="0.2">
      <c r="A61" s="155"/>
      <c r="B61" s="156"/>
      <c r="C61" s="236" t="s">
        <v>128</v>
      </c>
      <c r="D61" s="237"/>
      <c r="E61" s="118">
        <v>25</v>
      </c>
      <c r="F61" s="246"/>
      <c r="G61" s="120"/>
      <c r="H61" s="204"/>
      <c r="I61" s="204"/>
      <c r="L61" s="121" t="s">
        <v>128</v>
      </c>
      <c r="N61" s="114"/>
    </row>
    <row r="62" spans="1:103" x14ac:dyDescent="0.2">
      <c r="A62" s="155"/>
      <c r="B62" s="156"/>
      <c r="C62" s="236" t="s">
        <v>129</v>
      </c>
      <c r="D62" s="237"/>
      <c r="E62" s="118">
        <v>0</v>
      </c>
      <c r="F62" s="246"/>
      <c r="G62" s="120"/>
      <c r="H62" s="204"/>
      <c r="I62" s="204"/>
      <c r="L62" s="121" t="s">
        <v>129</v>
      </c>
      <c r="N62" s="114"/>
    </row>
    <row r="63" spans="1:103" x14ac:dyDescent="0.2">
      <c r="A63" s="155"/>
      <c r="B63" s="156"/>
      <c r="C63" s="236" t="s">
        <v>130</v>
      </c>
      <c r="D63" s="237"/>
      <c r="E63" s="118">
        <v>105.72</v>
      </c>
      <c r="F63" s="246"/>
      <c r="G63" s="120"/>
      <c r="H63" s="204"/>
      <c r="I63" s="204"/>
      <c r="L63" s="121" t="s">
        <v>130</v>
      </c>
      <c r="N63" s="114"/>
    </row>
    <row r="64" spans="1:103" x14ac:dyDescent="0.2">
      <c r="A64" s="155"/>
      <c r="B64" s="156"/>
      <c r="C64" s="236" t="s">
        <v>119</v>
      </c>
      <c r="D64" s="237"/>
      <c r="E64" s="118">
        <v>24</v>
      </c>
      <c r="F64" s="246"/>
      <c r="G64" s="120"/>
      <c r="H64" s="204"/>
      <c r="I64" s="204"/>
      <c r="L64" s="121" t="s">
        <v>119</v>
      </c>
      <c r="N64" s="114"/>
    </row>
    <row r="65" spans="1:103" x14ac:dyDescent="0.2">
      <c r="A65" s="149">
        <v>20</v>
      </c>
      <c r="B65" s="150" t="s">
        <v>133</v>
      </c>
      <c r="C65" s="151" t="s">
        <v>134</v>
      </c>
      <c r="D65" s="115" t="s">
        <v>93</v>
      </c>
      <c r="E65" s="116">
        <v>127.5</v>
      </c>
      <c r="F65" s="246"/>
      <c r="G65" s="117">
        <f>E65*F65</f>
        <v>0</v>
      </c>
      <c r="H65" s="202" t="s">
        <v>393</v>
      </c>
      <c r="I65" s="202" t="s">
        <v>446</v>
      </c>
      <c r="N65" s="114">
        <v>2</v>
      </c>
      <c r="Z65" s="97">
        <v>12</v>
      </c>
      <c r="AA65" s="97">
        <v>0</v>
      </c>
      <c r="AB65" s="97">
        <v>20</v>
      </c>
      <c r="AY65" s="97">
        <v>1</v>
      </c>
      <c r="AZ65" s="97">
        <f>IF(AY65=1,G65,0)</f>
        <v>0</v>
      </c>
      <c r="BA65" s="97">
        <f>IF(AY65=2,G65,0)</f>
        <v>0</v>
      </c>
      <c r="BB65" s="97">
        <f>IF(AY65=3,G65,0)</f>
        <v>0</v>
      </c>
      <c r="BC65" s="97">
        <f>IF(AY65=4,G65,0)</f>
        <v>0</v>
      </c>
      <c r="BD65" s="97">
        <f>IF(AY65=5,G65,0)</f>
        <v>0</v>
      </c>
      <c r="CY65" s="97">
        <v>4.6000000000000001E-4</v>
      </c>
    </row>
    <row r="66" spans="1:103" x14ac:dyDescent="0.2">
      <c r="A66" s="155"/>
      <c r="B66" s="156"/>
      <c r="C66" s="236" t="s">
        <v>135</v>
      </c>
      <c r="D66" s="237"/>
      <c r="E66" s="118">
        <v>127.5</v>
      </c>
      <c r="F66" s="246"/>
      <c r="G66" s="120"/>
      <c r="H66" s="204"/>
      <c r="I66" s="204"/>
      <c r="L66" s="121" t="s">
        <v>135</v>
      </c>
      <c r="N66" s="114"/>
    </row>
    <row r="67" spans="1:103" x14ac:dyDescent="0.2">
      <c r="A67" s="152"/>
      <c r="B67" s="153" t="s">
        <v>59</v>
      </c>
      <c r="C67" s="154" t="str">
        <f>CONCATENATE(B39," ",C39)</f>
        <v>61 Upravy povrchů vnitřní</v>
      </c>
      <c r="D67" s="122"/>
      <c r="E67" s="123"/>
      <c r="F67" s="247"/>
      <c r="G67" s="124">
        <f>SUM(G39:G66)</f>
        <v>0</v>
      </c>
      <c r="H67" s="203"/>
      <c r="I67" s="203"/>
      <c r="N67" s="114">
        <v>4</v>
      </c>
      <c r="AZ67" s="125">
        <f>SUM(AZ39:AZ66)</f>
        <v>0</v>
      </c>
      <c r="BA67" s="125">
        <f>SUM(BA39:BA66)</f>
        <v>0</v>
      </c>
      <c r="BB67" s="125">
        <f>SUM(BB39:BB66)</f>
        <v>0</v>
      </c>
      <c r="BC67" s="125">
        <f>SUM(BC39:BC66)</f>
        <v>0</v>
      </c>
      <c r="BD67" s="125">
        <f>SUM(BD39:BD66)</f>
        <v>0</v>
      </c>
    </row>
    <row r="68" spans="1:103" x14ac:dyDescent="0.2">
      <c r="A68" s="146" t="s">
        <v>58</v>
      </c>
      <c r="B68" s="147" t="s">
        <v>136</v>
      </c>
      <c r="C68" s="148" t="s">
        <v>137</v>
      </c>
      <c r="D68" s="111"/>
      <c r="E68" s="112"/>
      <c r="F68" s="246"/>
      <c r="G68" s="113"/>
      <c r="H68" s="201"/>
      <c r="I68" s="201"/>
      <c r="N68" s="114">
        <v>1</v>
      </c>
    </row>
    <row r="69" spans="1:103" x14ac:dyDescent="0.2">
      <c r="A69" s="149">
        <v>21</v>
      </c>
      <c r="B69" s="150" t="s">
        <v>138</v>
      </c>
      <c r="C69" s="151" t="s">
        <v>139</v>
      </c>
      <c r="D69" s="115" t="s">
        <v>75</v>
      </c>
      <c r="E69" s="116">
        <v>116.55</v>
      </c>
      <c r="F69" s="246"/>
      <c r="G69" s="117">
        <f>E69*F69</f>
        <v>0</v>
      </c>
      <c r="H69" s="202" t="s">
        <v>393</v>
      </c>
      <c r="I69" s="202" t="s">
        <v>446</v>
      </c>
      <c r="N69" s="114">
        <v>2</v>
      </c>
      <c r="Z69" s="97">
        <v>12</v>
      </c>
      <c r="AA69" s="97">
        <v>0</v>
      </c>
      <c r="AB69" s="97">
        <v>21</v>
      </c>
      <c r="AY69" s="97">
        <v>1</v>
      </c>
      <c r="AZ69" s="97">
        <f>IF(AY69=1,G69,0)</f>
        <v>0</v>
      </c>
      <c r="BA69" s="97">
        <f>IF(AY69=2,G69,0)</f>
        <v>0</v>
      </c>
      <c r="BB69" s="97">
        <f>IF(AY69=3,G69,0)</f>
        <v>0</v>
      </c>
      <c r="BC69" s="97">
        <f>IF(AY69=4,G69,0)</f>
        <v>0</v>
      </c>
      <c r="BD69" s="97">
        <f>IF(AY69=5,G69,0)</f>
        <v>0</v>
      </c>
      <c r="CY69" s="97">
        <v>2.7999999999999998E-4</v>
      </c>
    </row>
    <row r="70" spans="1:103" x14ac:dyDescent="0.2">
      <c r="A70" s="155"/>
      <c r="B70" s="156"/>
      <c r="C70" s="236" t="s">
        <v>140</v>
      </c>
      <c r="D70" s="237"/>
      <c r="E70" s="118">
        <v>116.55</v>
      </c>
      <c r="F70" s="246"/>
      <c r="G70" s="120"/>
      <c r="H70" s="204"/>
      <c r="I70" s="204"/>
      <c r="L70" s="121" t="s">
        <v>140</v>
      </c>
      <c r="N70" s="114"/>
    </row>
    <row r="71" spans="1:103" ht="22.5" x14ac:dyDescent="0.2">
      <c r="A71" s="149">
        <v>22</v>
      </c>
      <c r="B71" s="150" t="s">
        <v>141</v>
      </c>
      <c r="C71" s="151" t="s">
        <v>142</v>
      </c>
      <c r="D71" s="115" t="s">
        <v>75</v>
      </c>
      <c r="E71" s="116">
        <v>116.55</v>
      </c>
      <c r="F71" s="246"/>
      <c r="G71" s="117">
        <f>E71*F71</f>
        <v>0</v>
      </c>
      <c r="H71" s="202" t="s">
        <v>441</v>
      </c>
      <c r="I71" s="202" t="s">
        <v>446</v>
      </c>
      <c r="N71" s="114">
        <v>2</v>
      </c>
      <c r="Z71" s="97">
        <v>12</v>
      </c>
      <c r="AA71" s="97">
        <v>0</v>
      </c>
      <c r="AB71" s="97">
        <v>22</v>
      </c>
      <c r="AY71" s="97">
        <v>1</v>
      </c>
      <c r="AZ71" s="97">
        <f>IF(AY71=1,G71,0)</f>
        <v>0</v>
      </c>
      <c r="BA71" s="97">
        <f>IF(AY71=2,G71,0)</f>
        <v>0</v>
      </c>
      <c r="BB71" s="97">
        <f>IF(AY71=3,G71,0)</f>
        <v>0</v>
      </c>
      <c r="BC71" s="97">
        <f>IF(AY71=4,G71,0)</f>
        <v>0</v>
      </c>
      <c r="BD71" s="97">
        <f>IF(AY71=5,G71,0)</f>
        <v>0</v>
      </c>
      <c r="CY71" s="97">
        <v>7.0000000000000001E-3</v>
      </c>
    </row>
    <row r="72" spans="1:103" x14ac:dyDescent="0.2">
      <c r="A72" s="155"/>
      <c r="B72" s="156"/>
      <c r="C72" s="236" t="s">
        <v>140</v>
      </c>
      <c r="D72" s="237"/>
      <c r="E72" s="118">
        <v>116.55</v>
      </c>
      <c r="F72" s="246"/>
      <c r="G72" s="120"/>
      <c r="H72" s="204"/>
      <c r="I72" s="204"/>
      <c r="L72" s="121" t="s">
        <v>140</v>
      </c>
      <c r="N72" s="114"/>
    </row>
    <row r="73" spans="1:103" x14ac:dyDescent="0.2">
      <c r="A73" s="152"/>
      <c r="B73" s="153" t="s">
        <v>59</v>
      </c>
      <c r="C73" s="154" t="str">
        <f>CONCATENATE(B68," ",C68)</f>
        <v>63 Podlahy a podlahové konstrukce</v>
      </c>
      <c r="D73" s="122"/>
      <c r="E73" s="123"/>
      <c r="F73" s="247"/>
      <c r="G73" s="124">
        <f>SUM(G68:G72)</f>
        <v>0</v>
      </c>
      <c r="H73" s="203"/>
      <c r="I73" s="203"/>
      <c r="N73" s="114">
        <v>4</v>
      </c>
      <c r="AZ73" s="125">
        <f>SUM(AZ68:AZ72)</f>
        <v>0</v>
      </c>
      <c r="BA73" s="125">
        <f>SUM(BA68:BA72)</f>
        <v>0</v>
      </c>
      <c r="BB73" s="125">
        <f>SUM(BB68:BB72)</f>
        <v>0</v>
      </c>
      <c r="BC73" s="125">
        <f>SUM(BC68:BC72)</f>
        <v>0</v>
      </c>
      <c r="BD73" s="125">
        <f>SUM(BD68:BD72)</f>
        <v>0</v>
      </c>
    </row>
    <row r="74" spans="1:103" x14ac:dyDescent="0.2">
      <c r="A74" s="146" t="s">
        <v>58</v>
      </c>
      <c r="B74" s="147" t="s">
        <v>143</v>
      </c>
      <c r="C74" s="148" t="s">
        <v>144</v>
      </c>
      <c r="D74" s="111"/>
      <c r="E74" s="112"/>
      <c r="F74" s="246"/>
      <c r="G74" s="113"/>
      <c r="H74" s="201"/>
      <c r="I74" s="201"/>
      <c r="N74" s="114">
        <v>1</v>
      </c>
    </row>
    <row r="75" spans="1:103" x14ac:dyDescent="0.2">
      <c r="A75" s="149">
        <v>23</v>
      </c>
      <c r="B75" s="150" t="s">
        <v>145</v>
      </c>
      <c r="C75" s="151" t="s">
        <v>146</v>
      </c>
      <c r="D75" s="115" t="s">
        <v>75</v>
      </c>
      <c r="E75" s="116">
        <v>120.5</v>
      </c>
      <c r="F75" s="246"/>
      <c r="G75" s="117">
        <f>E75*F75</f>
        <v>0</v>
      </c>
      <c r="H75" s="202" t="s">
        <v>393</v>
      </c>
      <c r="I75" s="202" t="s">
        <v>446</v>
      </c>
      <c r="N75" s="114">
        <v>2</v>
      </c>
      <c r="Z75" s="97">
        <v>12</v>
      </c>
      <c r="AA75" s="97">
        <v>0</v>
      </c>
      <c r="AB75" s="97">
        <v>23</v>
      </c>
      <c r="AY75" s="97">
        <v>1</v>
      </c>
      <c r="AZ75" s="97">
        <f>IF(AY75=1,G75,0)</f>
        <v>0</v>
      </c>
      <c r="BA75" s="97">
        <f>IF(AY75=2,G75,0)</f>
        <v>0</v>
      </c>
      <c r="BB75" s="97">
        <f>IF(AY75=3,G75,0)</f>
        <v>0</v>
      </c>
      <c r="BC75" s="97">
        <f>IF(AY75=4,G75,0)</f>
        <v>0</v>
      </c>
      <c r="BD75" s="97">
        <f>IF(AY75=5,G75,0)</f>
        <v>0</v>
      </c>
      <c r="CY75" s="97">
        <v>1.58E-3</v>
      </c>
    </row>
    <row r="76" spans="1:103" x14ac:dyDescent="0.2">
      <c r="A76" s="155"/>
      <c r="B76" s="156"/>
      <c r="C76" s="236" t="s">
        <v>147</v>
      </c>
      <c r="D76" s="237"/>
      <c r="E76" s="118">
        <v>120.5</v>
      </c>
      <c r="F76" s="246"/>
      <c r="G76" s="120"/>
      <c r="H76" s="204"/>
      <c r="I76" s="204"/>
      <c r="L76" s="121" t="s">
        <v>147</v>
      </c>
      <c r="N76" s="114"/>
    </row>
    <row r="77" spans="1:103" x14ac:dyDescent="0.2">
      <c r="A77" s="152"/>
      <c r="B77" s="153" t="s">
        <v>59</v>
      </c>
      <c r="C77" s="154" t="str">
        <f>CONCATENATE(B74," ",C74)</f>
        <v>94 Lešení a stavební výtahy</v>
      </c>
      <c r="D77" s="122"/>
      <c r="E77" s="123"/>
      <c r="F77" s="247"/>
      <c r="G77" s="124">
        <f>SUM(G74:G76)</f>
        <v>0</v>
      </c>
      <c r="H77" s="203"/>
      <c r="I77" s="203"/>
      <c r="N77" s="114">
        <v>4</v>
      </c>
      <c r="AZ77" s="125">
        <f>SUM(AZ74:AZ76)</f>
        <v>0</v>
      </c>
      <c r="BA77" s="125">
        <f>SUM(BA74:BA76)</f>
        <v>0</v>
      </c>
      <c r="BB77" s="125">
        <f>SUM(BB74:BB76)</f>
        <v>0</v>
      </c>
      <c r="BC77" s="125">
        <f>SUM(BC74:BC76)</f>
        <v>0</v>
      </c>
      <c r="BD77" s="125">
        <f>SUM(BD74:BD76)</f>
        <v>0</v>
      </c>
    </row>
    <row r="78" spans="1:103" x14ac:dyDescent="0.2">
      <c r="A78" s="146" t="s">
        <v>58</v>
      </c>
      <c r="B78" s="147" t="s">
        <v>148</v>
      </c>
      <c r="C78" s="148" t="s">
        <v>149</v>
      </c>
      <c r="D78" s="111"/>
      <c r="E78" s="112"/>
      <c r="F78" s="246"/>
      <c r="G78" s="113"/>
      <c r="H78" s="201"/>
      <c r="I78" s="201"/>
      <c r="N78" s="114">
        <v>1</v>
      </c>
    </row>
    <row r="79" spans="1:103" x14ac:dyDescent="0.2">
      <c r="A79" s="149">
        <v>24</v>
      </c>
      <c r="B79" s="150" t="s">
        <v>150</v>
      </c>
      <c r="C79" s="151" t="s">
        <v>151</v>
      </c>
      <c r="D79" s="115" t="s">
        <v>75</v>
      </c>
      <c r="E79" s="116">
        <v>120.5</v>
      </c>
      <c r="F79" s="246"/>
      <c r="G79" s="117">
        <f>E79*F79</f>
        <v>0</v>
      </c>
      <c r="H79" s="202" t="s">
        <v>393</v>
      </c>
      <c r="I79" s="202" t="s">
        <v>446</v>
      </c>
      <c r="N79" s="114">
        <v>2</v>
      </c>
      <c r="Z79" s="97">
        <v>12</v>
      </c>
      <c r="AA79" s="97">
        <v>0</v>
      </c>
      <c r="AB79" s="97">
        <v>24</v>
      </c>
      <c r="AY79" s="97">
        <v>1</v>
      </c>
      <c r="AZ79" s="97">
        <f>IF(AY79=1,G79,0)</f>
        <v>0</v>
      </c>
      <c r="BA79" s="97">
        <f>IF(AY79=2,G79,0)</f>
        <v>0</v>
      </c>
      <c r="BB79" s="97">
        <f>IF(AY79=3,G79,0)</f>
        <v>0</v>
      </c>
      <c r="BC79" s="97">
        <f>IF(AY79=4,G79,0)</f>
        <v>0</v>
      </c>
      <c r="BD79" s="97">
        <f>IF(AY79=5,G79,0)</f>
        <v>0</v>
      </c>
      <c r="CY79" s="97">
        <v>4.0000000000000003E-5</v>
      </c>
    </row>
    <row r="80" spans="1:103" x14ac:dyDescent="0.2">
      <c r="A80" s="155"/>
      <c r="B80" s="156"/>
      <c r="C80" s="236" t="s">
        <v>147</v>
      </c>
      <c r="D80" s="237"/>
      <c r="E80" s="118">
        <v>120.5</v>
      </c>
      <c r="F80" s="246"/>
      <c r="G80" s="120"/>
      <c r="H80" s="204"/>
      <c r="I80" s="204"/>
      <c r="L80" s="121" t="s">
        <v>147</v>
      </c>
      <c r="N80" s="114"/>
    </row>
    <row r="81" spans="1:103" x14ac:dyDescent="0.2">
      <c r="A81" s="149">
        <v>25</v>
      </c>
      <c r="B81" s="150" t="s">
        <v>152</v>
      </c>
      <c r="C81" s="151" t="s">
        <v>153</v>
      </c>
      <c r="D81" s="115" t="s">
        <v>65</v>
      </c>
      <c r="E81" s="116">
        <v>30</v>
      </c>
      <c r="F81" s="246"/>
      <c r="G81" s="117">
        <f>E81*F81</f>
        <v>0</v>
      </c>
      <c r="H81" s="202" t="s">
        <v>441</v>
      </c>
      <c r="I81" s="202" t="s">
        <v>446</v>
      </c>
      <c r="N81" s="114">
        <v>2</v>
      </c>
      <c r="Z81" s="97">
        <v>12</v>
      </c>
      <c r="AA81" s="97">
        <v>0</v>
      </c>
      <c r="AB81" s="97">
        <v>25</v>
      </c>
      <c r="AY81" s="97">
        <v>1</v>
      </c>
      <c r="AZ81" s="97">
        <f>IF(AY81=1,G81,0)</f>
        <v>0</v>
      </c>
      <c r="BA81" s="97">
        <f>IF(AY81=2,G81,0)</f>
        <v>0</v>
      </c>
      <c r="BB81" s="97">
        <f>IF(AY81=3,G81,0)</f>
        <v>0</v>
      </c>
      <c r="BC81" s="97">
        <f>IF(AY81=4,G81,0)</f>
        <v>0</v>
      </c>
      <c r="BD81" s="97">
        <f>IF(AY81=5,G81,0)</f>
        <v>0</v>
      </c>
      <c r="CY81" s="97">
        <v>0</v>
      </c>
    </row>
    <row r="82" spans="1:103" x14ac:dyDescent="0.2">
      <c r="A82" s="155"/>
      <c r="B82" s="156"/>
      <c r="C82" s="236" t="s">
        <v>154</v>
      </c>
      <c r="D82" s="237"/>
      <c r="E82" s="118">
        <v>30</v>
      </c>
      <c r="F82" s="246"/>
      <c r="G82" s="120"/>
      <c r="H82" s="204"/>
      <c r="I82" s="202"/>
      <c r="L82" s="121" t="s">
        <v>154</v>
      </c>
      <c r="N82" s="114"/>
    </row>
    <row r="83" spans="1:103" x14ac:dyDescent="0.2">
      <c r="A83" s="152"/>
      <c r="B83" s="153" t="s">
        <v>59</v>
      </c>
      <c r="C83" s="154" t="str">
        <f>CONCATENATE(B78," ",C78)</f>
        <v>95 Dokončovací kce na pozem.stav.</v>
      </c>
      <c r="D83" s="122"/>
      <c r="E83" s="123"/>
      <c r="F83" s="247"/>
      <c r="G83" s="124">
        <f>SUM(G78:G82)</f>
        <v>0</v>
      </c>
      <c r="H83" s="203"/>
      <c r="I83" s="203"/>
      <c r="N83" s="114">
        <v>4</v>
      </c>
      <c r="AZ83" s="125">
        <f>SUM(AZ78:AZ82)</f>
        <v>0</v>
      </c>
      <c r="BA83" s="125">
        <f>SUM(BA78:BA82)</f>
        <v>0</v>
      </c>
      <c r="BB83" s="125">
        <f>SUM(BB78:BB82)</f>
        <v>0</v>
      </c>
      <c r="BC83" s="125">
        <f>SUM(BC78:BC82)</f>
        <v>0</v>
      </c>
      <c r="BD83" s="125">
        <f>SUM(BD78:BD82)</f>
        <v>0</v>
      </c>
    </row>
    <row r="84" spans="1:103" x14ac:dyDescent="0.2">
      <c r="A84" s="146" t="s">
        <v>58</v>
      </c>
      <c r="B84" s="147" t="s">
        <v>155</v>
      </c>
      <c r="C84" s="148" t="s">
        <v>156</v>
      </c>
      <c r="D84" s="111"/>
      <c r="E84" s="112"/>
      <c r="F84" s="246"/>
      <c r="G84" s="113"/>
      <c r="H84" s="201"/>
      <c r="I84" s="201"/>
      <c r="N84" s="114">
        <v>1</v>
      </c>
    </row>
    <row r="85" spans="1:103" x14ac:dyDescent="0.2">
      <c r="A85" s="149">
        <v>26</v>
      </c>
      <c r="B85" s="150" t="s">
        <v>157</v>
      </c>
      <c r="C85" s="151" t="s">
        <v>158</v>
      </c>
      <c r="D85" s="115" t="s">
        <v>75</v>
      </c>
      <c r="E85" s="116">
        <v>12.109</v>
      </c>
      <c r="F85" s="246"/>
      <c r="G85" s="117">
        <f>E85*F85</f>
        <v>0</v>
      </c>
      <c r="H85" s="202" t="s">
        <v>393</v>
      </c>
      <c r="I85" s="202" t="s">
        <v>446</v>
      </c>
      <c r="N85" s="114">
        <v>2</v>
      </c>
      <c r="Z85" s="97">
        <v>12</v>
      </c>
      <c r="AA85" s="97">
        <v>0</v>
      </c>
      <c r="AB85" s="97">
        <v>26</v>
      </c>
      <c r="AY85" s="97">
        <v>1</v>
      </c>
      <c r="AZ85" s="97">
        <f>IF(AY85=1,G85,0)</f>
        <v>0</v>
      </c>
      <c r="BA85" s="97">
        <f>IF(AY85=2,G85,0)</f>
        <v>0</v>
      </c>
      <c r="BB85" s="97">
        <f>IF(AY85=3,G85,0)</f>
        <v>0</v>
      </c>
      <c r="BC85" s="97">
        <f>IF(AY85=4,G85,0)</f>
        <v>0</v>
      </c>
      <c r="BD85" s="97">
        <f>IF(AY85=5,G85,0)</f>
        <v>0</v>
      </c>
      <c r="CY85" s="97">
        <v>6.7000000000000002E-4</v>
      </c>
    </row>
    <row r="86" spans="1:103" x14ac:dyDescent="0.2">
      <c r="A86" s="155"/>
      <c r="B86" s="156"/>
      <c r="C86" s="236" t="s">
        <v>159</v>
      </c>
      <c r="D86" s="237"/>
      <c r="E86" s="118">
        <v>12.109</v>
      </c>
      <c r="F86" s="246"/>
      <c r="G86" s="120"/>
      <c r="H86" s="204"/>
      <c r="I86" s="204">
        <v>0</v>
      </c>
      <c r="L86" s="121" t="s">
        <v>159</v>
      </c>
      <c r="N86" s="114"/>
    </row>
    <row r="87" spans="1:103" x14ac:dyDescent="0.2">
      <c r="A87" s="149">
        <v>27</v>
      </c>
      <c r="B87" s="150" t="s">
        <v>160</v>
      </c>
      <c r="C87" s="151" t="s">
        <v>161</v>
      </c>
      <c r="D87" s="115" t="s">
        <v>75</v>
      </c>
      <c r="E87" s="116">
        <v>4.1399999999999997</v>
      </c>
      <c r="F87" s="246"/>
      <c r="G87" s="117">
        <f>E87*F87</f>
        <v>0</v>
      </c>
      <c r="H87" s="202" t="s">
        <v>393</v>
      </c>
      <c r="I87" s="202" t="s">
        <v>446</v>
      </c>
      <c r="N87" s="114">
        <v>2</v>
      </c>
      <c r="Z87" s="97">
        <v>12</v>
      </c>
      <c r="AA87" s="97">
        <v>0</v>
      </c>
      <c r="AB87" s="97">
        <v>27</v>
      </c>
      <c r="AY87" s="97">
        <v>1</v>
      </c>
      <c r="AZ87" s="97">
        <f>IF(AY87=1,G87,0)</f>
        <v>0</v>
      </c>
      <c r="BA87" s="97">
        <f>IF(AY87=2,G87,0)</f>
        <v>0</v>
      </c>
      <c r="BB87" s="97">
        <f>IF(AY87=3,G87,0)</f>
        <v>0</v>
      </c>
      <c r="BC87" s="97">
        <f>IF(AY87=4,G87,0)</f>
        <v>0</v>
      </c>
      <c r="BD87" s="97">
        <f>IF(AY87=5,G87,0)</f>
        <v>0</v>
      </c>
      <c r="CY87" s="97">
        <v>6.7000000000000002E-4</v>
      </c>
    </row>
    <row r="88" spans="1:103" x14ac:dyDescent="0.2">
      <c r="A88" s="155"/>
      <c r="B88" s="156"/>
      <c r="C88" s="236" t="s">
        <v>162</v>
      </c>
      <c r="D88" s="237"/>
      <c r="E88" s="118">
        <v>4.1399999999999997</v>
      </c>
      <c r="F88" s="246"/>
      <c r="G88" s="120"/>
      <c r="H88" s="204"/>
      <c r="I88" s="204">
        <v>0</v>
      </c>
      <c r="L88" s="121" t="s">
        <v>162</v>
      </c>
      <c r="N88" s="114"/>
    </row>
    <row r="89" spans="1:103" x14ac:dyDescent="0.2">
      <c r="A89" s="149">
        <v>28</v>
      </c>
      <c r="B89" s="150" t="s">
        <v>163</v>
      </c>
      <c r="C89" s="151" t="s">
        <v>164</v>
      </c>
      <c r="D89" s="115" t="s">
        <v>75</v>
      </c>
      <c r="E89" s="116">
        <v>15.026999999999999</v>
      </c>
      <c r="F89" s="246"/>
      <c r="G89" s="117">
        <f>E89*F89</f>
        <v>0</v>
      </c>
      <c r="H89" s="202" t="s">
        <v>393</v>
      </c>
      <c r="I89" s="202" t="s">
        <v>446</v>
      </c>
      <c r="N89" s="114">
        <v>2</v>
      </c>
      <c r="Z89" s="97">
        <v>12</v>
      </c>
      <c r="AA89" s="97">
        <v>0</v>
      </c>
      <c r="AB89" s="97">
        <v>28</v>
      </c>
      <c r="AY89" s="97">
        <v>1</v>
      </c>
      <c r="AZ89" s="97">
        <f>IF(AY89=1,G89,0)</f>
        <v>0</v>
      </c>
      <c r="BA89" s="97">
        <f>IF(AY89=2,G89,0)</f>
        <v>0</v>
      </c>
      <c r="BB89" s="97">
        <f>IF(AY89=3,G89,0)</f>
        <v>0</v>
      </c>
      <c r="BC89" s="97">
        <f>IF(AY89=4,G89,0)</f>
        <v>0</v>
      </c>
      <c r="BD89" s="97">
        <f>IF(AY89=5,G89,0)</f>
        <v>0</v>
      </c>
      <c r="CY89" s="97">
        <v>0</v>
      </c>
    </row>
    <row r="90" spans="1:103" x14ac:dyDescent="0.2">
      <c r="A90" s="155"/>
      <c r="B90" s="156"/>
      <c r="C90" s="236" t="s">
        <v>165</v>
      </c>
      <c r="D90" s="237"/>
      <c r="E90" s="118">
        <v>5.8769999999999998</v>
      </c>
      <c r="F90" s="246"/>
      <c r="G90" s="120"/>
      <c r="H90" s="204"/>
      <c r="I90" s="204">
        <v>0</v>
      </c>
      <c r="L90" s="121" t="s">
        <v>165</v>
      </c>
      <c r="N90" s="114"/>
    </row>
    <row r="91" spans="1:103" x14ac:dyDescent="0.2">
      <c r="A91" s="155"/>
      <c r="B91" s="156"/>
      <c r="C91" s="236" t="s">
        <v>166</v>
      </c>
      <c r="D91" s="237"/>
      <c r="E91" s="118">
        <v>9.15</v>
      </c>
      <c r="F91" s="246"/>
      <c r="G91" s="120"/>
      <c r="H91" s="204"/>
      <c r="I91" s="204">
        <v>0</v>
      </c>
      <c r="L91" s="121" t="s">
        <v>166</v>
      </c>
      <c r="N91" s="114"/>
    </row>
    <row r="92" spans="1:103" x14ac:dyDescent="0.2">
      <c r="A92" s="149">
        <v>29</v>
      </c>
      <c r="B92" s="150" t="s">
        <v>167</v>
      </c>
      <c r="C92" s="151" t="s">
        <v>168</v>
      </c>
      <c r="D92" s="115" t="s">
        <v>75</v>
      </c>
      <c r="E92" s="116">
        <v>20.684999999999999</v>
      </c>
      <c r="F92" s="246"/>
      <c r="G92" s="117">
        <f>E92*F92</f>
        <v>0</v>
      </c>
      <c r="H92" s="202" t="s">
        <v>393</v>
      </c>
      <c r="I92" s="202" t="s">
        <v>446</v>
      </c>
      <c r="N92" s="114">
        <v>2</v>
      </c>
      <c r="Z92" s="97">
        <v>12</v>
      </c>
      <c r="AA92" s="97">
        <v>0</v>
      </c>
      <c r="AB92" s="97">
        <v>29</v>
      </c>
      <c r="AY92" s="97">
        <v>1</v>
      </c>
      <c r="AZ92" s="97">
        <f>IF(AY92=1,G92,0)</f>
        <v>0</v>
      </c>
      <c r="BA92" s="97">
        <f>IF(AY92=2,G92,0)</f>
        <v>0</v>
      </c>
      <c r="BB92" s="97">
        <f>IF(AY92=3,G92,0)</f>
        <v>0</v>
      </c>
      <c r="BC92" s="97">
        <f>IF(AY92=4,G92,0)</f>
        <v>0</v>
      </c>
      <c r="BD92" s="97">
        <f>IF(AY92=5,G92,0)</f>
        <v>0</v>
      </c>
      <c r="CY92" s="97">
        <v>1.17E-3</v>
      </c>
    </row>
    <row r="93" spans="1:103" x14ac:dyDescent="0.2">
      <c r="A93" s="155"/>
      <c r="B93" s="156"/>
      <c r="C93" s="236" t="s">
        <v>169</v>
      </c>
      <c r="D93" s="237"/>
      <c r="E93" s="118">
        <v>20.684999999999999</v>
      </c>
      <c r="F93" s="246"/>
      <c r="G93" s="120"/>
      <c r="H93" s="204"/>
      <c r="I93" s="204">
        <v>0</v>
      </c>
      <c r="L93" s="121" t="s">
        <v>169</v>
      </c>
      <c r="N93" s="114"/>
    </row>
    <row r="94" spans="1:103" x14ac:dyDescent="0.2">
      <c r="A94" s="149">
        <v>30</v>
      </c>
      <c r="B94" s="150" t="s">
        <v>170</v>
      </c>
      <c r="C94" s="151" t="s">
        <v>171</v>
      </c>
      <c r="D94" s="115" t="s">
        <v>75</v>
      </c>
      <c r="E94" s="116">
        <v>23.812000000000001</v>
      </c>
      <c r="F94" s="246"/>
      <c r="G94" s="117">
        <f>E94*F94</f>
        <v>0</v>
      </c>
      <c r="H94" s="202" t="s">
        <v>393</v>
      </c>
      <c r="I94" s="202" t="s">
        <v>446</v>
      </c>
      <c r="N94" s="114">
        <v>2</v>
      </c>
      <c r="Z94" s="97">
        <v>12</v>
      </c>
      <c r="AA94" s="97">
        <v>0</v>
      </c>
      <c r="AB94" s="97">
        <v>30</v>
      </c>
      <c r="AY94" s="97">
        <v>1</v>
      </c>
      <c r="AZ94" s="97">
        <f>IF(AY94=1,G94,0)</f>
        <v>0</v>
      </c>
      <c r="BA94" s="97">
        <f>IF(AY94=2,G94,0)</f>
        <v>0</v>
      </c>
      <c r="BB94" s="97">
        <f>IF(AY94=3,G94,0)</f>
        <v>0</v>
      </c>
      <c r="BC94" s="97">
        <f>IF(AY94=4,G94,0)</f>
        <v>0</v>
      </c>
      <c r="BD94" s="97">
        <f>IF(AY94=5,G94,0)</f>
        <v>0</v>
      </c>
      <c r="CY94" s="97">
        <v>1E-3</v>
      </c>
    </row>
    <row r="95" spans="1:103" x14ac:dyDescent="0.2">
      <c r="A95" s="155"/>
      <c r="B95" s="156"/>
      <c r="C95" s="236" t="s">
        <v>172</v>
      </c>
      <c r="D95" s="237"/>
      <c r="E95" s="118">
        <v>23.812000000000001</v>
      </c>
      <c r="F95" s="246"/>
      <c r="G95" s="120"/>
      <c r="H95" s="204"/>
      <c r="I95" s="204">
        <v>0</v>
      </c>
      <c r="L95" s="121" t="s">
        <v>172</v>
      </c>
      <c r="N95" s="114"/>
    </row>
    <row r="96" spans="1:103" x14ac:dyDescent="0.2">
      <c r="A96" s="149">
        <v>31</v>
      </c>
      <c r="B96" s="150" t="s">
        <v>173</v>
      </c>
      <c r="C96" s="151" t="s">
        <v>174</v>
      </c>
      <c r="D96" s="115" t="s">
        <v>75</v>
      </c>
      <c r="E96" s="116">
        <v>5.9640000000000004</v>
      </c>
      <c r="F96" s="246"/>
      <c r="G96" s="117">
        <f>E96*F96</f>
        <v>0</v>
      </c>
      <c r="H96" s="202" t="s">
        <v>393</v>
      </c>
      <c r="I96" s="202" t="s">
        <v>446</v>
      </c>
      <c r="N96" s="114">
        <v>2</v>
      </c>
      <c r="Z96" s="97">
        <v>12</v>
      </c>
      <c r="AA96" s="97">
        <v>0</v>
      </c>
      <c r="AB96" s="97">
        <v>31</v>
      </c>
      <c r="AY96" s="97">
        <v>1</v>
      </c>
      <c r="AZ96" s="97">
        <f>IF(AY96=1,G96,0)</f>
        <v>0</v>
      </c>
      <c r="BA96" s="97">
        <f>IF(AY96=2,G96,0)</f>
        <v>0</v>
      </c>
      <c r="BB96" s="97">
        <f>IF(AY96=3,G96,0)</f>
        <v>0</v>
      </c>
      <c r="BC96" s="97">
        <f>IF(AY96=4,G96,0)</f>
        <v>0</v>
      </c>
      <c r="BD96" s="97">
        <f>IF(AY96=5,G96,0)</f>
        <v>0</v>
      </c>
      <c r="CY96" s="97">
        <v>1E-3</v>
      </c>
    </row>
    <row r="97" spans="1:103" x14ac:dyDescent="0.2">
      <c r="A97" s="155"/>
      <c r="B97" s="156"/>
      <c r="C97" s="236" t="s">
        <v>175</v>
      </c>
      <c r="D97" s="237"/>
      <c r="E97" s="118">
        <v>5.9640000000000004</v>
      </c>
      <c r="F97" s="246"/>
      <c r="G97" s="120"/>
      <c r="H97" s="204"/>
      <c r="I97" s="204">
        <v>0</v>
      </c>
      <c r="L97" s="121" t="s">
        <v>175</v>
      </c>
      <c r="N97" s="114"/>
    </row>
    <row r="98" spans="1:103" x14ac:dyDescent="0.2">
      <c r="A98" s="149">
        <v>32</v>
      </c>
      <c r="B98" s="150" t="s">
        <v>176</v>
      </c>
      <c r="C98" s="151" t="s">
        <v>177</v>
      </c>
      <c r="D98" s="115" t="s">
        <v>70</v>
      </c>
      <c r="E98" s="116">
        <v>13</v>
      </c>
      <c r="F98" s="246"/>
      <c r="G98" s="117">
        <f>E98*F98</f>
        <v>0</v>
      </c>
      <c r="H98" s="202" t="s">
        <v>393</v>
      </c>
      <c r="I98" s="202" t="s">
        <v>446</v>
      </c>
      <c r="N98" s="114">
        <v>2</v>
      </c>
      <c r="Z98" s="97">
        <v>12</v>
      </c>
      <c r="AA98" s="97">
        <v>0</v>
      </c>
      <c r="AB98" s="97">
        <v>32</v>
      </c>
      <c r="AY98" s="97">
        <v>1</v>
      </c>
      <c r="AZ98" s="97">
        <f>IF(AY98=1,G98,0)</f>
        <v>0</v>
      </c>
      <c r="BA98" s="97">
        <f>IF(AY98=2,G98,0)</f>
        <v>0</v>
      </c>
      <c r="BB98" s="97">
        <f>IF(AY98=3,G98,0)</f>
        <v>0</v>
      </c>
      <c r="BC98" s="97">
        <f>IF(AY98=4,G98,0)</f>
        <v>0</v>
      </c>
      <c r="BD98" s="97">
        <f>IF(AY98=5,G98,0)</f>
        <v>0</v>
      </c>
      <c r="CY98" s="97">
        <v>0</v>
      </c>
    </row>
    <row r="99" spans="1:103" x14ac:dyDescent="0.2">
      <c r="A99" s="155"/>
      <c r="B99" s="156"/>
      <c r="C99" s="236" t="s">
        <v>178</v>
      </c>
      <c r="D99" s="237"/>
      <c r="E99" s="118">
        <v>13</v>
      </c>
      <c r="F99" s="246"/>
      <c r="G99" s="120"/>
      <c r="H99" s="204"/>
      <c r="I99" s="204">
        <v>0</v>
      </c>
      <c r="L99" s="121" t="s">
        <v>178</v>
      </c>
      <c r="N99" s="114"/>
    </row>
    <row r="100" spans="1:103" x14ac:dyDescent="0.2">
      <c r="A100" s="149">
        <v>33</v>
      </c>
      <c r="B100" s="150" t="s">
        <v>179</v>
      </c>
      <c r="C100" s="151" t="s">
        <v>180</v>
      </c>
      <c r="D100" s="115" t="s">
        <v>70</v>
      </c>
      <c r="E100" s="116">
        <v>9</v>
      </c>
      <c r="F100" s="246"/>
      <c r="G100" s="117">
        <f>E100*F100</f>
        <v>0</v>
      </c>
      <c r="H100" s="202" t="s">
        <v>393</v>
      </c>
      <c r="I100" s="202" t="s">
        <v>446</v>
      </c>
      <c r="N100" s="114">
        <v>2</v>
      </c>
      <c r="Z100" s="97">
        <v>12</v>
      </c>
      <c r="AA100" s="97">
        <v>0</v>
      </c>
      <c r="AB100" s="97">
        <v>33</v>
      </c>
      <c r="AY100" s="97">
        <v>1</v>
      </c>
      <c r="AZ100" s="97">
        <f>IF(AY100=1,G100,0)</f>
        <v>0</v>
      </c>
      <c r="BA100" s="97">
        <f>IF(AY100=2,G100,0)</f>
        <v>0</v>
      </c>
      <c r="BB100" s="97">
        <f>IF(AY100=3,G100,0)</f>
        <v>0</v>
      </c>
      <c r="BC100" s="97">
        <f>IF(AY100=4,G100,0)</f>
        <v>0</v>
      </c>
      <c r="BD100" s="97">
        <f>IF(AY100=5,G100,0)</f>
        <v>0</v>
      </c>
      <c r="CY100" s="97">
        <v>0</v>
      </c>
    </row>
    <row r="101" spans="1:103" x14ac:dyDescent="0.2">
      <c r="A101" s="155"/>
      <c r="B101" s="156"/>
      <c r="C101" s="236" t="s">
        <v>181</v>
      </c>
      <c r="D101" s="237"/>
      <c r="E101" s="118">
        <v>9</v>
      </c>
      <c r="F101" s="246"/>
      <c r="G101" s="120"/>
      <c r="H101" s="204"/>
      <c r="I101" s="204">
        <v>0</v>
      </c>
      <c r="L101" s="121" t="s">
        <v>181</v>
      </c>
      <c r="N101" s="114"/>
    </row>
    <row r="102" spans="1:103" x14ac:dyDescent="0.2">
      <c r="A102" s="149">
        <v>34</v>
      </c>
      <c r="B102" s="150" t="s">
        <v>182</v>
      </c>
      <c r="C102" s="151" t="s">
        <v>183</v>
      </c>
      <c r="D102" s="115" t="s">
        <v>70</v>
      </c>
      <c r="E102" s="116">
        <v>2</v>
      </c>
      <c r="F102" s="246"/>
      <c r="G102" s="117">
        <f>E102*F102</f>
        <v>0</v>
      </c>
      <c r="H102" s="202" t="s">
        <v>393</v>
      </c>
      <c r="I102" s="202" t="s">
        <v>446</v>
      </c>
      <c r="N102" s="114">
        <v>2</v>
      </c>
      <c r="Z102" s="97">
        <v>12</v>
      </c>
      <c r="AA102" s="97">
        <v>0</v>
      </c>
      <c r="AB102" s="97">
        <v>34</v>
      </c>
      <c r="AY102" s="97">
        <v>1</v>
      </c>
      <c r="AZ102" s="97">
        <f>IF(AY102=1,G102,0)</f>
        <v>0</v>
      </c>
      <c r="BA102" s="97">
        <f>IF(AY102=2,G102,0)</f>
        <v>0</v>
      </c>
      <c r="BB102" s="97">
        <f>IF(AY102=3,G102,0)</f>
        <v>0</v>
      </c>
      <c r="BC102" s="97">
        <f>IF(AY102=4,G102,0)</f>
        <v>0</v>
      </c>
      <c r="BD102" s="97">
        <f>IF(AY102=5,G102,0)</f>
        <v>0</v>
      </c>
      <c r="CY102" s="97">
        <v>0</v>
      </c>
    </row>
    <row r="103" spans="1:103" x14ac:dyDescent="0.2">
      <c r="A103" s="155"/>
      <c r="B103" s="156"/>
      <c r="C103" s="236" t="s">
        <v>184</v>
      </c>
      <c r="D103" s="237"/>
      <c r="E103" s="118">
        <v>2</v>
      </c>
      <c r="F103" s="246"/>
      <c r="G103" s="120"/>
      <c r="H103" s="204"/>
      <c r="I103" s="204">
        <v>0</v>
      </c>
      <c r="L103" s="121" t="s">
        <v>184</v>
      </c>
      <c r="N103" s="114"/>
    </row>
    <row r="104" spans="1:103" ht="22.5" x14ac:dyDescent="0.2">
      <c r="A104" s="149">
        <v>35</v>
      </c>
      <c r="B104" s="150" t="s">
        <v>185</v>
      </c>
      <c r="C104" s="151" t="s">
        <v>186</v>
      </c>
      <c r="D104" s="115" t="s">
        <v>75</v>
      </c>
      <c r="E104" s="116">
        <v>13.65</v>
      </c>
      <c r="F104" s="246"/>
      <c r="G104" s="117">
        <f>E104*F104</f>
        <v>0</v>
      </c>
      <c r="H104" s="202" t="s">
        <v>393</v>
      </c>
      <c r="I104" s="202" t="s">
        <v>446</v>
      </c>
      <c r="N104" s="114">
        <v>2</v>
      </c>
      <c r="Z104" s="97">
        <v>12</v>
      </c>
      <c r="AA104" s="97">
        <v>0</v>
      </c>
      <c r="AB104" s="97">
        <v>35</v>
      </c>
      <c r="AY104" s="97">
        <v>1</v>
      </c>
      <c r="AZ104" s="97">
        <f>IF(AY104=1,G104,0)</f>
        <v>0</v>
      </c>
      <c r="BA104" s="97">
        <f>IF(AY104=2,G104,0)</f>
        <v>0</v>
      </c>
      <c r="BB104" s="97">
        <f>IF(AY104=3,G104,0)</f>
        <v>0</v>
      </c>
      <c r="BC104" s="97">
        <f>IF(AY104=4,G104,0)</f>
        <v>0</v>
      </c>
      <c r="BD104" s="97">
        <f>IF(AY104=5,G104,0)</f>
        <v>0</v>
      </c>
      <c r="CY104" s="97">
        <v>0</v>
      </c>
    </row>
    <row r="105" spans="1:103" x14ac:dyDescent="0.2">
      <c r="A105" s="155"/>
      <c r="B105" s="156"/>
      <c r="C105" s="236" t="s">
        <v>187</v>
      </c>
      <c r="D105" s="237"/>
      <c r="E105" s="118">
        <v>0.3</v>
      </c>
      <c r="F105" s="246"/>
      <c r="G105" s="120"/>
      <c r="H105" s="204"/>
      <c r="I105" s="204">
        <v>0</v>
      </c>
      <c r="L105" s="121" t="s">
        <v>187</v>
      </c>
      <c r="N105" s="114"/>
    </row>
    <row r="106" spans="1:103" x14ac:dyDescent="0.2">
      <c r="A106" s="155"/>
      <c r="B106" s="156"/>
      <c r="C106" s="236" t="s">
        <v>188</v>
      </c>
      <c r="D106" s="237"/>
      <c r="E106" s="118">
        <v>13.35</v>
      </c>
      <c r="F106" s="246"/>
      <c r="G106" s="120"/>
      <c r="H106" s="204"/>
      <c r="I106" s="204">
        <v>0</v>
      </c>
      <c r="L106" s="121" t="s">
        <v>188</v>
      </c>
      <c r="N106" s="114"/>
    </row>
    <row r="107" spans="1:103" x14ac:dyDescent="0.2">
      <c r="A107" s="149">
        <v>36</v>
      </c>
      <c r="B107" s="150" t="s">
        <v>189</v>
      </c>
      <c r="C107" s="151" t="s">
        <v>190</v>
      </c>
      <c r="D107" s="115" t="s">
        <v>75</v>
      </c>
      <c r="E107" s="116">
        <v>117.72</v>
      </c>
      <c r="F107" s="246"/>
      <c r="G107" s="117">
        <f>E107*F107</f>
        <v>0</v>
      </c>
      <c r="H107" s="202" t="s">
        <v>393</v>
      </c>
      <c r="I107" s="202" t="s">
        <v>446</v>
      </c>
      <c r="N107" s="114">
        <v>2</v>
      </c>
      <c r="Z107" s="97">
        <v>12</v>
      </c>
      <c r="AA107" s="97">
        <v>0</v>
      </c>
      <c r="AB107" s="97">
        <v>36</v>
      </c>
      <c r="AY107" s="97">
        <v>1</v>
      </c>
      <c r="AZ107" s="97">
        <f>IF(AY107=1,G107,0)</f>
        <v>0</v>
      </c>
      <c r="BA107" s="97">
        <f>IF(AY107=2,G107,0)</f>
        <v>0</v>
      </c>
      <c r="BB107" s="97">
        <f>IF(AY107=3,G107,0)</f>
        <v>0</v>
      </c>
      <c r="BC107" s="97">
        <f>IF(AY107=4,G107,0)</f>
        <v>0</v>
      </c>
      <c r="BD107" s="97">
        <f>IF(AY107=5,G107,0)</f>
        <v>0</v>
      </c>
      <c r="CY107" s="97">
        <v>0</v>
      </c>
    </row>
    <row r="108" spans="1:103" x14ac:dyDescent="0.2">
      <c r="A108" s="155"/>
      <c r="B108" s="156"/>
      <c r="C108" s="236" t="s">
        <v>191</v>
      </c>
      <c r="D108" s="237"/>
      <c r="E108" s="118">
        <v>1.1200000000000001</v>
      </c>
      <c r="F108" s="246"/>
      <c r="G108" s="120"/>
      <c r="H108" s="204"/>
      <c r="I108" s="204">
        <v>0</v>
      </c>
      <c r="L108" s="121" t="s">
        <v>191</v>
      </c>
      <c r="N108" s="114"/>
    </row>
    <row r="109" spans="1:103" x14ac:dyDescent="0.2">
      <c r="A109" s="155"/>
      <c r="B109" s="156"/>
      <c r="C109" s="236" t="s">
        <v>192</v>
      </c>
      <c r="D109" s="237"/>
      <c r="E109" s="118">
        <v>116.6</v>
      </c>
      <c r="F109" s="246"/>
      <c r="G109" s="120"/>
      <c r="H109" s="204"/>
      <c r="I109" s="204">
        <v>0</v>
      </c>
      <c r="L109" s="121" t="s">
        <v>192</v>
      </c>
      <c r="N109" s="114"/>
    </row>
    <row r="110" spans="1:103" x14ac:dyDescent="0.2">
      <c r="A110" s="149">
        <v>37</v>
      </c>
      <c r="B110" s="150" t="s">
        <v>193</v>
      </c>
      <c r="C110" s="151" t="s">
        <v>194</v>
      </c>
      <c r="D110" s="115" t="s">
        <v>93</v>
      </c>
      <c r="E110" s="116">
        <v>2.4</v>
      </c>
      <c r="F110" s="246"/>
      <c r="G110" s="117">
        <f>E110*F110</f>
        <v>0</v>
      </c>
      <c r="H110" s="202" t="s">
        <v>393</v>
      </c>
      <c r="I110" s="202" t="s">
        <v>446</v>
      </c>
      <c r="N110" s="114">
        <v>2</v>
      </c>
      <c r="Z110" s="97">
        <v>12</v>
      </c>
      <c r="AA110" s="97">
        <v>0</v>
      </c>
      <c r="AB110" s="97">
        <v>37</v>
      </c>
      <c r="AY110" s="97">
        <v>1</v>
      </c>
      <c r="AZ110" s="97">
        <f>IF(AY110=1,G110,0)</f>
        <v>0</v>
      </c>
      <c r="BA110" s="97">
        <f>IF(AY110=2,G110,0)</f>
        <v>0</v>
      </c>
      <c r="BB110" s="97">
        <f>IF(AY110=3,G110,0)</f>
        <v>0</v>
      </c>
      <c r="BC110" s="97">
        <f>IF(AY110=4,G110,0)</f>
        <v>0</v>
      </c>
      <c r="BD110" s="97">
        <f>IF(AY110=5,G110,0)</f>
        <v>0</v>
      </c>
      <c r="CY110" s="97">
        <v>0</v>
      </c>
    </row>
    <row r="111" spans="1:103" x14ac:dyDescent="0.2">
      <c r="A111" s="155"/>
      <c r="B111" s="156"/>
      <c r="C111" s="236" t="s">
        <v>195</v>
      </c>
      <c r="D111" s="237"/>
      <c r="E111" s="118">
        <v>2.4</v>
      </c>
      <c r="F111" s="246"/>
      <c r="G111" s="120"/>
      <c r="H111" s="204"/>
      <c r="I111" s="204">
        <v>0</v>
      </c>
      <c r="L111" s="121" t="s">
        <v>195</v>
      </c>
      <c r="N111" s="114"/>
    </row>
    <row r="112" spans="1:103" x14ac:dyDescent="0.2">
      <c r="A112" s="149">
        <v>38</v>
      </c>
      <c r="B112" s="150" t="s">
        <v>196</v>
      </c>
      <c r="C112" s="151" t="s">
        <v>197</v>
      </c>
      <c r="D112" s="115" t="s">
        <v>75</v>
      </c>
      <c r="E112" s="116">
        <v>77.844999999999999</v>
      </c>
      <c r="F112" s="246"/>
      <c r="G112" s="117">
        <f>E112*F112</f>
        <v>0</v>
      </c>
      <c r="H112" s="202" t="s">
        <v>393</v>
      </c>
      <c r="I112" s="202" t="s">
        <v>446</v>
      </c>
      <c r="N112" s="114">
        <v>2</v>
      </c>
      <c r="Z112" s="97">
        <v>12</v>
      </c>
      <c r="AA112" s="97">
        <v>0</v>
      </c>
      <c r="AB112" s="97">
        <v>38</v>
      </c>
      <c r="AY112" s="97">
        <v>1</v>
      </c>
      <c r="AZ112" s="97">
        <f>IF(AY112=1,G112,0)</f>
        <v>0</v>
      </c>
      <c r="BA112" s="97">
        <f>IF(AY112=2,G112,0)</f>
        <v>0</v>
      </c>
      <c r="BB112" s="97">
        <f>IF(AY112=3,G112,0)</f>
        <v>0</v>
      </c>
      <c r="BC112" s="97">
        <f>IF(AY112=4,G112,0)</f>
        <v>0</v>
      </c>
      <c r="BD112" s="97">
        <f>IF(AY112=5,G112,0)</f>
        <v>0</v>
      </c>
      <c r="CY112" s="97">
        <v>0</v>
      </c>
    </row>
    <row r="113" spans="1:103" x14ac:dyDescent="0.2">
      <c r="A113" s="155"/>
      <c r="B113" s="156"/>
      <c r="C113" s="236" t="s">
        <v>127</v>
      </c>
      <c r="D113" s="237"/>
      <c r="E113" s="118">
        <v>52.844999999999999</v>
      </c>
      <c r="F113" s="246"/>
      <c r="G113" s="120"/>
      <c r="H113" s="204"/>
      <c r="I113" s="204">
        <v>0</v>
      </c>
      <c r="L113" s="121" t="s">
        <v>127</v>
      </c>
      <c r="N113" s="114"/>
    </row>
    <row r="114" spans="1:103" x14ac:dyDescent="0.2">
      <c r="A114" s="155"/>
      <c r="B114" s="156"/>
      <c r="C114" s="236" t="s">
        <v>128</v>
      </c>
      <c r="D114" s="237"/>
      <c r="E114" s="118">
        <v>25</v>
      </c>
      <c r="F114" s="246"/>
      <c r="G114" s="120"/>
      <c r="H114" s="204"/>
      <c r="I114" s="204">
        <v>0</v>
      </c>
      <c r="L114" s="121" t="s">
        <v>128</v>
      </c>
      <c r="N114" s="114"/>
    </row>
    <row r="115" spans="1:103" x14ac:dyDescent="0.2">
      <c r="A115" s="149">
        <v>39</v>
      </c>
      <c r="B115" s="150" t="s">
        <v>198</v>
      </c>
      <c r="C115" s="151" t="s">
        <v>199</v>
      </c>
      <c r="D115" s="115" t="s">
        <v>93</v>
      </c>
      <c r="E115" s="116">
        <v>65</v>
      </c>
      <c r="F115" s="246"/>
      <c r="G115" s="117">
        <f>E115*F115</f>
        <v>0</v>
      </c>
      <c r="H115" s="202" t="s">
        <v>393</v>
      </c>
      <c r="I115" s="202" t="s">
        <v>446</v>
      </c>
      <c r="N115" s="114">
        <v>2</v>
      </c>
      <c r="Z115" s="97">
        <v>12</v>
      </c>
      <c r="AA115" s="97">
        <v>0</v>
      </c>
      <c r="AB115" s="97">
        <v>39</v>
      </c>
      <c r="AY115" s="97">
        <v>1</v>
      </c>
      <c r="AZ115" s="97">
        <f>IF(AY115=1,G115,0)</f>
        <v>0</v>
      </c>
      <c r="BA115" s="97">
        <f>IF(AY115=2,G115,0)</f>
        <v>0</v>
      </c>
      <c r="BB115" s="97">
        <f>IF(AY115=3,G115,0)</f>
        <v>0</v>
      </c>
      <c r="BC115" s="97">
        <f>IF(AY115=4,G115,0)</f>
        <v>0</v>
      </c>
      <c r="BD115" s="97">
        <f>IF(AY115=5,G115,0)</f>
        <v>0</v>
      </c>
      <c r="CY115" s="97">
        <v>4.8999999999999998E-4</v>
      </c>
    </row>
    <row r="116" spans="1:103" x14ac:dyDescent="0.2">
      <c r="A116" s="155"/>
      <c r="B116" s="156"/>
      <c r="C116" s="236" t="s">
        <v>113</v>
      </c>
      <c r="D116" s="237"/>
      <c r="E116" s="118">
        <v>65</v>
      </c>
      <c r="F116" s="246"/>
      <c r="G116" s="120"/>
      <c r="H116" s="204"/>
      <c r="I116" s="204">
        <v>0</v>
      </c>
      <c r="L116" s="121" t="s">
        <v>113</v>
      </c>
      <c r="N116" s="114"/>
    </row>
    <row r="117" spans="1:103" x14ac:dyDescent="0.2">
      <c r="A117" s="149">
        <v>40</v>
      </c>
      <c r="B117" s="150" t="s">
        <v>200</v>
      </c>
      <c r="C117" s="151" t="s">
        <v>201</v>
      </c>
      <c r="D117" s="115" t="s">
        <v>93</v>
      </c>
      <c r="E117" s="116">
        <v>21.6</v>
      </c>
      <c r="F117" s="246"/>
      <c r="G117" s="117">
        <f>E117*F117</f>
        <v>0</v>
      </c>
      <c r="H117" s="202" t="s">
        <v>393</v>
      </c>
      <c r="I117" s="202" t="s">
        <v>446</v>
      </c>
      <c r="N117" s="114">
        <v>2</v>
      </c>
      <c r="Z117" s="97">
        <v>12</v>
      </c>
      <c r="AA117" s="97">
        <v>0</v>
      </c>
      <c r="AB117" s="97">
        <v>40</v>
      </c>
      <c r="AY117" s="97">
        <v>1</v>
      </c>
      <c r="AZ117" s="97">
        <f>IF(AY117=1,G117,0)</f>
        <v>0</v>
      </c>
      <c r="BA117" s="97">
        <f>IF(AY117=2,G117,0)</f>
        <v>0</v>
      </c>
      <c r="BB117" s="97">
        <f>IF(AY117=3,G117,0)</f>
        <v>0</v>
      </c>
      <c r="BC117" s="97">
        <f>IF(AY117=4,G117,0)</f>
        <v>0</v>
      </c>
      <c r="BD117" s="97">
        <f>IF(AY117=5,G117,0)</f>
        <v>0</v>
      </c>
      <c r="CY117" s="97">
        <v>4.8999999999999998E-4</v>
      </c>
    </row>
    <row r="118" spans="1:103" x14ac:dyDescent="0.2">
      <c r="A118" s="155"/>
      <c r="B118" s="156"/>
      <c r="C118" s="236" t="s">
        <v>202</v>
      </c>
      <c r="D118" s="237"/>
      <c r="E118" s="118">
        <v>21.6</v>
      </c>
      <c r="F118" s="246"/>
      <c r="G118" s="120"/>
      <c r="H118" s="204"/>
      <c r="I118" s="204">
        <v>0</v>
      </c>
      <c r="L118" s="121" t="s">
        <v>202</v>
      </c>
      <c r="N118" s="114"/>
    </row>
    <row r="119" spans="1:103" x14ac:dyDescent="0.2">
      <c r="A119" s="149">
        <v>41</v>
      </c>
      <c r="B119" s="150" t="s">
        <v>203</v>
      </c>
      <c r="C119" s="151" t="s">
        <v>204</v>
      </c>
      <c r="D119" s="115" t="s">
        <v>93</v>
      </c>
      <c r="E119" s="116">
        <v>42</v>
      </c>
      <c r="F119" s="246"/>
      <c r="G119" s="117">
        <f>E119*F119</f>
        <v>0</v>
      </c>
      <c r="H119" s="202" t="s">
        <v>393</v>
      </c>
      <c r="I119" s="202" t="s">
        <v>446</v>
      </c>
      <c r="N119" s="114">
        <v>2</v>
      </c>
      <c r="Z119" s="97">
        <v>12</v>
      </c>
      <c r="AA119" s="97">
        <v>0</v>
      </c>
      <c r="AB119" s="97">
        <v>41</v>
      </c>
      <c r="AY119" s="97">
        <v>1</v>
      </c>
      <c r="AZ119" s="97">
        <f>IF(AY119=1,G119,0)</f>
        <v>0</v>
      </c>
      <c r="BA119" s="97">
        <f>IF(AY119=2,G119,0)</f>
        <v>0</v>
      </c>
      <c r="BB119" s="97">
        <f>IF(AY119=3,G119,0)</f>
        <v>0</v>
      </c>
      <c r="BC119" s="97">
        <f>IF(AY119=4,G119,0)</f>
        <v>0</v>
      </c>
      <c r="BD119" s="97">
        <f>IF(AY119=5,G119,0)</f>
        <v>0</v>
      </c>
      <c r="CY119" s="97">
        <v>4.8999999999999998E-4</v>
      </c>
    </row>
    <row r="120" spans="1:103" x14ac:dyDescent="0.2">
      <c r="A120" s="155"/>
      <c r="B120" s="156"/>
      <c r="C120" s="236" t="s">
        <v>116</v>
      </c>
      <c r="D120" s="237"/>
      <c r="E120" s="118">
        <v>42</v>
      </c>
      <c r="F120" s="246"/>
      <c r="G120" s="120"/>
      <c r="H120" s="204"/>
      <c r="I120" s="204">
        <v>0</v>
      </c>
      <c r="L120" s="121" t="s">
        <v>116</v>
      </c>
      <c r="N120" s="114"/>
    </row>
    <row r="121" spans="1:103" x14ac:dyDescent="0.2">
      <c r="A121" s="149">
        <v>42</v>
      </c>
      <c r="B121" s="150" t="s">
        <v>205</v>
      </c>
      <c r="C121" s="151" t="s">
        <v>206</v>
      </c>
      <c r="D121" s="115" t="s">
        <v>75</v>
      </c>
      <c r="E121" s="116">
        <v>112.27</v>
      </c>
      <c r="F121" s="246"/>
      <c r="G121" s="117">
        <f>E121*F121</f>
        <v>0</v>
      </c>
      <c r="H121" s="202" t="s">
        <v>393</v>
      </c>
      <c r="I121" s="202" t="s">
        <v>446</v>
      </c>
      <c r="N121" s="114">
        <v>2</v>
      </c>
      <c r="Z121" s="97">
        <v>12</v>
      </c>
      <c r="AA121" s="97">
        <v>0</v>
      </c>
      <c r="AB121" s="97">
        <v>42</v>
      </c>
      <c r="AY121" s="97">
        <v>1</v>
      </c>
      <c r="AZ121" s="97">
        <f>IF(AY121=1,G121,0)</f>
        <v>0</v>
      </c>
      <c r="BA121" s="97">
        <f>IF(AY121=2,G121,0)</f>
        <v>0</v>
      </c>
      <c r="BB121" s="97">
        <f>IF(AY121=3,G121,0)</f>
        <v>0</v>
      </c>
      <c r="BC121" s="97">
        <f>IF(AY121=4,G121,0)</f>
        <v>0</v>
      </c>
      <c r="BD121" s="97">
        <f>IF(AY121=5,G121,0)</f>
        <v>0</v>
      </c>
      <c r="CY121" s="97">
        <v>3.3E-4</v>
      </c>
    </row>
    <row r="122" spans="1:103" x14ac:dyDescent="0.2">
      <c r="A122" s="155"/>
      <c r="B122" s="156"/>
      <c r="C122" s="236" t="s">
        <v>207</v>
      </c>
      <c r="D122" s="237"/>
      <c r="E122" s="118">
        <v>112.27</v>
      </c>
      <c r="F122" s="246"/>
      <c r="G122" s="120"/>
      <c r="H122" s="204"/>
      <c r="I122" s="204">
        <v>0</v>
      </c>
      <c r="L122" s="121" t="s">
        <v>207</v>
      </c>
      <c r="N122" s="114"/>
    </row>
    <row r="123" spans="1:103" x14ac:dyDescent="0.2">
      <c r="A123" s="149">
        <v>43</v>
      </c>
      <c r="B123" s="150" t="s">
        <v>208</v>
      </c>
      <c r="C123" s="151" t="s">
        <v>209</v>
      </c>
      <c r="D123" s="115" t="s">
        <v>75</v>
      </c>
      <c r="E123" s="116">
        <v>118.02</v>
      </c>
      <c r="F123" s="246"/>
      <c r="G123" s="117">
        <f>E123*F123</f>
        <v>0</v>
      </c>
      <c r="H123" s="202" t="s">
        <v>441</v>
      </c>
      <c r="I123" s="202" t="s">
        <v>446</v>
      </c>
      <c r="N123" s="114">
        <v>2</v>
      </c>
      <c r="Z123" s="97">
        <v>12</v>
      </c>
      <c r="AA123" s="97">
        <v>0</v>
      </c>
      <c r="AB123" s="97">
        <v>43</v>
      </c>
      <c r="AY123" s="97">
        <v>1</v>
      </c>
      <c r="AZ123" s="97">
        <f>IF(AY123=1,G123,0)</f>
        <v>0</v>
      </c>
      <c r="BA123" s="97">
        <f>IF(AY123=2,G123,0)</f>
        <v>0</v>
      </c>
      <c r="BB123" s="97">
        <f>IF(AY123=3,G123,0)</f>
        <v>0</v>
      </c>
      <c r="BC123" s="97">
        <f>IF(AY123=4,G123,0)</f>
        <v>0</v>
      </c>
      <c r="BD123" s="97">
        <f>IF(AY123=5,G123,0)</f>
        <v>0</v>
      </c>
      <c r="CY123" s="97">
        <v>0</v>
      </c>
    </row>
    <row r="124" spans="1:103" x14ac:dyDescent="0.2">
      <c r="A124" s="155"/>
      <c r="B124" s="156"/>
      <c r="C124" s="236" t="s">
        <v>210</v>
      </c>
      <c r="D124" s="237"/>
      <c r="E124" s="118">
        <v>118.02</v>
      </c>
      <c r="F124" s="246"/>
      <c r="G124" s="120"/>
      <c r="H124" s="204"/>
      <c r="I124" s="204">
        <v>0</v>
      </c>
      <c r="L124" s="121" t="s">
        <v>210</v>
      </c>
      <c r="N124" s="114"/>
    </row>
    <row r="125" spans="1:103" x14ac:dyDescent="0.2">
      <c r="A125" s="149">
        <v>44</v>
      </c>
      <c r="B125" s="150" t="s">
        <v>211</v>
      </c>
      <c r="C125" s="151" t="s">
        <v>212</v>
      </c>
      <c r="D125" s="115" t="s">
        <v>70</v>
      </c>
      <c r="E125" s="116">
        <v>19</v>
      </c>
      <c r="F125" s="246"/>
      <c r="G125" s="117">
        <f>E125*F125</f>
        <v>0</v>
      </c>
      <c r="H125" s="202" t="s">
        <v>441</v>
      </c>
      <c r="I125" s="202" t="s">
        <v>446</v>
      </c>
      <c r="N125" s="114">
        <v>2</v>
      </c>
      <c r="Z125" s="97">
        <v>12</v>
      </c>
      <c r="AA125" s="97">
        <v>0</v>
      </c>
      <c r="AB125" s="97">
        <v>44</v>
      </c>
      <c r="AY125" s="97">
        <v>1</v>
      </c>
      <c r="AZ125" s="97">
        <f>IF(AY125=1,G125,0)</f>
        <v>0</v>
      </c>
      <c r="BA125" s="97">
        <f>IF(AY125=2,G125,0)</f>
        <v>0</v>
      </c>
      <c r="BB125" s="97">
        <f>IF(AY125=3,G125,0)</f>
        <v>0</v>
      </c>
      <c r="BC125" s="97">
        <f>IF(AY125=4,G125,0)</f>
        <v>0</v>
      </c>
      <c r="BD125" s="97">
        <f>IF(AY125=5,G125,0)</f>
        <v>0</v>
      </c>
      <c r="CY125" s="97">
        <v>0</v>
      </c>
    </row>
    <row r="126" spans="1:103" x14ac:dyDescent="0.2">
      <c r="A126" s="155"/>
      <c r="B126" s="156"/>
      <c r="C126" s="236" t="s">
        <v>213</v>
      </c>
      <c r="D126" s="237"/>
      <c r="E126" s="118">
        <v>19</v>
      </c>
      <c r="F126" s="246"/>
      <c r="G126" s="120"/>
      <c r="H126" s="204"/>
      <c r="I126" s="204">
        <v>0</v>
      </c>
      <c r="L126" s="121" t="s">
        <v>213</v>
      </c>
      <c r="N126" s="114"/>
    </row>
    <row r="127" spans="1:103" x14ac:dyDescent="0.2">
      <c r="A127" s="149">
        <v>45</v>
      </c>
      <c r="B127" s="150" t="s">
        <v>214</v>
      </c>
      <c r="C127" s="151" t="s">
        <v>215</v>
      </c>
      <c r="D127" s="115" t="s">
        <v>93</v>
      </c>
      <c r="E127" s="116">
        <v>1.8</v>
      </c>
      <c r="F127" s="246"/>
      <c r="G127" s="117">
        <f>E127*F127</f>
        <v>0</v>
      </c>
      <c r="H127" s="202" t="s">
        <v>441</v>
      </c>
      <c r="I127" s="202" t="s">
        <v>446</v>
      </c>
      <c r="N127" s="114">
        <v>2</v>
      </c>
      <c r="Z127" s="97">
        <v>12</v>
      </c>
      <c r="AA127" s="97">
        <v>0</v>
      </c>
      <c r="AB127" s="97">
        <v>45</v>
      </c>
      <c r="AY127" s="97">
        <v>1</v>
      </c>
      <c r="AZ127" s="97">
        <f>IF(AY127=1,G127,0)</f>
        <v>0</v>
      </c>
      <c r="BA127" s="97">
        <f>IF(AY127=2,G127,0)</f>
        <v>0</v>
      </c>
      <c r="BB127" s="97">
        <f>IF(AY127=3,G127,0)</f>
        <v>0</v>
      </c>
      <c r="BC127" s="97">
        <f>IF(AY127=4,G127,0)</f>
        <v>0</v>
      </c>
      <c r="BD127" s="97">
        <f>IF(AY127=5,G127,0)</f>
        <v>0</v>
      </c>
      <c r="CY127" s="97">
        <v>0</v>
      </c>
    </row>
    <row r="128" spans="1:103" x14ac:dyDescent="0.2">
      <c r="A128" s="155"/>
      <c r="B128" s="156"/>
      <c r="C128" s="236" t="s">
        <v>216</v>
      </c>
      <c r="D128" s="237"/>
      <c r="E128" s="118">
        <v>1.8</v>
      </c>
      <c r="F128" s="246"/>
      <c r="G128" s="120"/>
      <c r="H128" s="204"/>
      <c r="I128" s="204">
        <v>0</v>
      </c>
      <c r="L128" s="121" t="s">
        <v>216</v>
      </c>
      <c r="N128" s="114"/>
    </row>
    <row r="129" spans="1:103" x14ac:dyDescent="0.2">
      <c r="A129" s="149">
        <v>46</v>
      </c>
      <c r="B129" s="150" t="s">
        <v>217</v>
      </c>
      <c r="C129" s="151" t="s">
        <v>218</v>
      </c>
      <c r="D129" s="115" t="s">
        <v>93</v>
      </c>
      <c r="E129" s="116">
        <v>7.2</v>
      </c>
      <c r="F129" s="246"/>
      <c r="G129" s="117">
        <f>E129*F129</f>
        <v>0</v>
      </c>
      <c r="H129" s="202" t="s">
        <v>441</v>
      </c>
      <c r="I129" s="202" t="s">
        <v>446</v>
      </c>
      <c r="N129" s="114">
        <v>2</v>
      </c>
      <c r="Z129" s="97">
        <v>12</v>
      </c>
      <c r="AA129" s="97">
        <v>0</v>
      </c>
      <c r="AB129" s="97">
        <v>46</v>
      </c>
      <c r="AY129" s="97">
        <v>1</v>
      </c>
      <c r="AZ129" s="97">
        <f>IF(AY129=1,G129,0)</f>
        <v>0</v>
      </c>
      <c r="BA129" s="97">
        <f>IF(AY129=2,G129,0)</f>
        <v>0</v>
      </c>
      <c r="BB129" s="97">
        <f>IF(AY129=3,G129,0)</f>
        <v>0</v>
      </c>
      <c r="BC129" s="97">
        <f>IF(AY129=4,G129,0)</f>
        <v>0</v>
      </c>
      <c r="BD129" s="97">
        <f>IF(AY129=5,G129,0)</f>
        <v>0</v>
      </c>
      <c r="CY129" s="97">
        <v>0</v>
      </c>
    </row>
    <row r="130" spans="1:103" x14ac:dyDescent="0.2">
      <c r="A130" s="155"/>
      <c r="B130" s="156"/>
      <c r="C130" s="236" t="s">
        <v>219</v>
      </c>
      <c r="D130" s="237"/>
      <c r="E130" s="118">
        <v>7.2</v>
      </c>
      <c r="F130" s="246"/>
      <c r="G130" s="120"/>
      <c r="H130" s="204"/>
      <c r="I130" s="204">
        <v>0</v>
      </c>
      <c r="L130" s="121" t="s">
        <v>219</v>
      </c>
      <c r="N130" s="114"/>
    </row>
    <row r="131" spans="1:103" x14ac:dyDescent="0.2">
      <c r="A131" s="149">
        <v>47</v>
      </c>
      <c r="B131" s="150" t="s">
        <v>220</v>
      </c>
      <c r="C131" s="151" t="s">
        <v>221</v>
      </c>
      <c r="D131" s="115" t="s">
        <v>70</v>
      </c>
      <c r="E131" s="116">
        <v>1</v>
      </c>
      <c r="F131" s="246"/>
      <c r="G131" s="117">
        <f>E131*F131</f>
        <v>0</v>
      </c>
      <c r="H131" s="202" t="s">
        <v>441</v>
      </c>
      <c r="I131" s="202" t="s">
        <v>446</v>
      </c>
      <c r="N131" s="114">
        <v>2</v>
      </c>
      <c r="Z131" s="97">
        <v>12</v>
      </c>
      <c r="AA131" s="97">
        <v>0</v>
      </c>
      <c r="AB131" s="97">
        <v>47</v>
      </c>
      <c r="AY131" s="97">
        <v>1</v>
      </c>
      <c r="AZ131" s="97">
        <f>IF(AY131=1,G131,0)</f>
        <v>0</v>
      </c>
      <c r="BA131" s="97">
        <f>IF(AY131=2,G131,0)</f>
        <v>0</v>
      </c>
      <c r="BB131" s="97">
        <f>IF(AY131=3,G131,0)</f>
        <v>0</v>
      </c>
      <c r="BC131" s="97">
        <f>IF(AY131=4,G131,0)</f>
        <v>0</v>
      </c>
      <c r="BD131" s="97">
        <f>IF(AY131=5,G131,0)</f>
        <v>0</v>
      </c>
      <c r="CY131" s="97">
        <v>0</v>
      </c>
    </row>
    <row r="132" spans="1:103" x14ac:dyDescent="0.2">
      <c r="A132" s="149">
        <v>48</v>
      </c>
      <c r="B132" s="150" t="s">
        <v>222</v>
      </c>
      <c r="C132" s="151" t="s">
        <v>223</v>
      </c>
      <c r="D132" s="115" t="s">
        <v>70</v>
      </c>
      <c r="E132" s="116">
        <v>1</v>
      </c>
      <c r="F132" s="246"/>
      <c r="G132" s="117">
        <f>E132*F132</f>
        <v>0</v>
      </c>
      <c r="H132" s="202" t="s">
        <v>441</v>
      </c>
      <c r="I132" s="202" t="s">
        <v>446</v>
      </c>
      <c r="N132" s="114">
        <v>2</v>
      </c>
      <c r="Z132" s="97">
        <v>12</v>
      </c>
      <c r="AA132" s="97">
        <v>0</v>
      </c>
      <c r="AB132" s="97">
        <v>48</v>
      </c>
      <c r="AY132" s="97">
        <v>1</v>
      </c>
      <c r="AZ132" s="97">
        <f>IF(AY132=1,G132,0)</f>
        <v>0</v>
      </c>
      <c r="BA132" s="97">
        <f>IF(AY132=2,G132,0)</f>
        <v>0</v>
      </c>
      <c r="BB132" s="97">
        <f>IF(AY132=3,G132,0)</f>
        <v>0</v>
      </c>
      <c r="BC132" s="97">
        <f>IF(AY132=4,G132,0)</f>
        <v>0</v>
      </c>
      <c r="BD132" s="97">
        <f>IF(AY132=5,G132,0)</f>
        <v>0</v>
      </c>
      <c r="CY132" s="97">
        <v>0</v>
      </c>
    </row>
    <row r="133" spans="1:103" x14ac:dyDescent="0.2">
      <c r="A133" s="149">
        <v>49</v>
      </c>
      <c r="B133" s="150" t="s">
        <v>224</v>
      </c>
      <c r="C133" s="151" t="s">
        <v>225</v>
      </c>
      <c r="D133" s="115" t="s">
        <v>70</v>
      </c>
      <c r="E133" s="116">
        <v>1</v>
      </c>
      <c r="F133" s="246"/>
      <c r="G133" s="117">
        <f>E133*F133</f>
        <v>0</v>
      </c>
      <c r="H133" s="202" t="s">
        <v>441</v>
      </c>
      <c r="I133" s="202" t="s">
        <v>446</v>
      </c>
      <c r="N133" s="114">
        <v>2</v>
      </c>
      <c r="Z133" s="97">
        <v>12</v>
      </c>
      <c r="AA133" s="97">
        <v>0</v>
      </c>
      <c r="AB133" s="97">
        <v>49</v>
      </c>
      <c r="AY133" s="97">
        <v>1</v>
      </c>
      <c r="AZ133" s="97">
        <f>IF(AY133=1,G133,0)</f>
        <v>0</v>
      </c>
      <c r="BA133" s="97">
        <f>IF(AY133=2,G133,0)</f>
        <v>0</v>
      </c>
      <c r="BB133" s="97">
        <f>IF(AY133=3,G133,0)</f>
        <v>0</v>
      </c>
      <c r="BC133" s="97">
        <f>IF(AY133=4,G133,0)</f>
        <v>0</v>
      </c>
      <c r="BD133" s="97">
        <f>IF(AY133=5,G133,0)</f>
        <v>0</v>
      </c>
      <c r="CY133" s="97">
        <v>0</v>
      </c>
    </row>
    <row r="134" spans="1:103" x14ac:dyDescent="0.2">
      <c r="A134" s="149">
        <v>50</v>
      </c>
      <c r="B134" s="150" t="s">
        <v>226</v>
      </c>
      <c r="C134" s="151" t="s">
        <v>227</v>
      </c>
      <c r="D134" s="115" t="s">
        <v>75</v>
      </c>
      <c r="E134" s="116">
        <v>0.7</v>
      </c>
      <c r="F134" s="246"/>
      <c r="G134" s="117">
        <f>E134*F134</f>
        <v>0</v>
      </c>
      <c r="H134" s="202" t="s">
        <v>441</v>
      </c>
      <c r="I134" s="202" t="s">
        <v>446</v>
      </c>
      <c r="N134" s="114">
        <v>2</v>
      </c>
      <c r="Z134" s="97">
        <v>12</v>
      </c>
      <c r="AA134" s="97">
        <v>0</v>
      </c>
      <c r="AB134" s="97">
        <v>50</v>
      </c>
      <c r="AY134" s="97">
        <v>1</v>
      </c>
      <c r="AZ134" s="97">
        <f>IF(AY134=1,G134,0)</f>
        <v>0</v>
      </c>
      <c r="BA134" s="97">
        <f>IF(AY134=2,G134,0)</f>
        <v>0</v>
      </c>
      <c r="BB134" s="97">
        <f>IF(AY134=3,G134,0)</f>
        <v>0</v>
      </c>
      <c r="BC134" s="97">
        <f>IF(AY134=4,G134,0)</f>
        <v>0</v>
      </c>
      <c r="BD134" s="97">
        <f>IF(AY134=5,G134,0)</f>
        <v>0</v>
      </c>
      <c r="CY134" s="97">
        <v>0</v>
      </c>
    </row>
    <row r="135" spans="1:103" x14ac:dyDescent="0.2">
      <c r="A135" s="149">
        <v>51</v>
      </c>
      <c r="B135" s="150" t="s">
        <v>228</v>
      </c>
      <c r="C135" s="151" t="s">
        <v>229</v>
      </c>
      <c r="D135" s="115" t="s">
        <v>70</v>
      </c>
      <c r="E135" s="116">
        <v>29</v>
      </c>
      <c r="F135" s="246"/>
      <c r="G135" s="117">
        <f>E135*F135</f>
        <v>0</v>
      </c>
      <c r="H135" s="202" t="s">
        <v>441</v>
      </c>
      <c r="I135" s="202" t="s">
        <v>446</v>
      </c>
      <c r="N135" s="114">
        <v>2</v>
      </c>
      <c r="Z135" s="97">
        <v>12</v>
      </c>
      <c r="AA135" s="97">
        <v>0</v>
      </c>
      <c r="AB135" s="97">
        <v>51</v>
      </c>
      <c r="AY135" s="97">
        <v>1</v>
      </c>
      <c r="AZ135" s="97">
        <f>IF(AY135=1,G135,0)</f>
        <v>0</v>
      </c>
      <c r="BA135" s="97">
        <f>IF(AY135=2,G135,0)</f>
        <v>0</v>
      </c>
      <c r="BB135" s="97">
        <f>IF(AY135=3,G135,0)</f>
        <v>0</v>
      </c>
      <c r="BC135" s="97">
        <f>IF(AY135=4,G135,0)</f>
        <v>0</v>
      </c>
      <c r="BD135" s="97">
        <f>IF(AY135=5,G135,0)</f>
        <v>0</v>
      </c>
      <c r="CY135" s="97">
        <v>0</v>
      </c>
    </row>
    <row r="136" spans="1:103" x14ac:dyDescent="0.2">
      <c r="A136" s="155"/>
      <c r="B136" s="156"/>
      <c r="C136" s="236" t="s">
        <v>230</v>
      </c>
      <c r="D136" s="237"/>
      <c r="E136" s="118">
        <v>29</v>
      </c>
      <c r="F136" s="246"/>
      <c r="G136" s="120"/>
      <c r="H136" s="204"/>
      <c r="I136" s="204">
        <v>0</v>
      </c>
      <c r="L136" s="121" t="s">
        <v>230</v>
      </c>
      <c r="N136" s="114"/>
    </row>
    <row r="137" spans="1:103" x14ac:dyDescent="0.2">
      <c r="A137" s="149">
        <v>52</v>
      </c>
      <c r="B137" s="150" t="s">
        <v>231</v>
      </c>
      <c r="C137" s="151" t="s">
        <v>232</v>
      </c>
      <c r="D137" s="115" t="s">
        <v>70</v>
      </c>
      <c r="E137" s="116">
        <v>29</v>
      </c>
      <c r="F137" s="246"/>
      <c r="G137" s="117">
        <f>E137*F137</f>
        <v>0</v>
      </c>
      <c r="H137" s="202" t="s">
        <v>441</v>
      </c>
      <c r="I137" s="202" t="s">
        <v>446</v>
      </c>
      <c r="N137" s="114">
        <v>2</v>
      </c>
      <c r="Z137" s="97">
        <v>12</v>
      </c>
      <c r="AA137" s="97">
        <v>0</v>
      </c>
      <c r="AB137" s="97">
        <v>52</v>
      </c>
      <c r="AY137" s="97">
        <v>1</v>
      </c>
      <c r="AZ137" s="97">
        <f>IF(AY137=1,G137,0)</f>
        <v>0</v>
      </c>
      <c r="BA137" s="97">
        <f>IF(AY137=2,G137,0)</f>
        <v>0</v>
      </c>
      <c r="BB137" s="97">
        <f>IF(AY137=3,G137,0)</f>
        <v>0</v>
      </c>
      <c r="BC137" s="97">
        <f>IF(AY137=4,G137,0)</f>
        <v>0</v>
      </c>
      <c r="BD137" s="97">
        <f>IF(AY137=5,G137,0)</f>
        <v>0</v>
      </c>
      <c r="CY137" s="97">
        <v>0</v>
      </c>
    </row>
    <row r="138" spans="1:103" x14ac:dyDescent="0.2">
      <c r="A138" s="155"/>
      <c r="B138" s="156"/>
      <c r="C138" s="236" t="s">
        <v>233</v>
      </c>
      <c r="D138" s="237"/>
      <c r="E138" s="118">
        <v>29</v>
      </c>
      <c r="F138" s="246"/>
      <c r="G138" s="120"/>
      <c r="H138" s="204"/>
      <c r="I138" s="204">
        <v>0</v>
      </c>
      <c r="L138" s="121" t="s">
        <v>233</v>
      </c>
      <c r="N138" s="114"/>
    </row>
    <row r="139" spans="1:103" x14ac:dyDescent="0.2">
      <c r="A139" s="149">
        <v>53</v>
      </c>
      <c r="B139" s="150" t="s">
        <v>234</v>
      </c>
      <c r="C139" s="151" t="s">
        <v>235</v>
      </c>
      <c r="D139" s="115" t="s">
        <v>70</v>
      </c>
      <c r="E139" s="116">
        <v>3</v>
      </c>
      <c r="F139" s="246"/>
      <c r="G139" s="117">
        <f>E139*F139</f>
        <v>0</v>
      </c>
      <c r="H139" s="202" t="s">
        <v>441</v>
      </c>
      <c r="I139" s="202" t="s">
        <v>446</v>
      </c>
      <c r="N139" s="114">
        <v>2</v>
      </c>
      <c r="Z139" s="97">
        <v>12</v>
      </c>
      <c r="AA139" s="97">
        <v>0</v>
      </c>
      <c r="AB139" s="97">
        <v>53</v>
      </c>
      <c r="AY139" s="97">
        <v>1</v>
      </c>
      <c r="AZ139" s="97">
        <f>IF(AY139=1,G139,0)</f>
        <v>0</v>
      </c>
      <c r="BA139" s="97">
        <f>IF(AY139=2,G139,0)</f>
        <v>0</v>
      </c>
      <c r="BB139" s="97">
        <f>IF(AY139=3,G139,0)</f>
        <v>0</v>
      </c>
      <c r="BC139" s="97">
        <f>IF(AY139=4,G139,0)</f>
        <v>0</v>
      </c>
      <c r="BD139" s="97">
        <f>IF(AY139=5,G139,0)</f>
        <v>0</v>
      </c>
      <c r="CY139" s="97">
        <v>0</v>
      </c>
    </row>
    <row r="140" spans="1:103" x14ac:dyDescent="0.2">
      <c r="A140" s="155"/>
      <c r="B140" s="156"/>
      <c r="C140" s="236" t="s">
        <v>236</v>
      </c>
      <c r="D140" s="237"/>
      <c r="E140" s="118">
        <v>3</v>
      </c>
      <c r="F140" s="246"/>
      <c r="G140" s="120"/>
      <c r="H140" s="204"/>
      <c r="I140" s="204">
        <v>0</v>
      </c>
      <c r="L140" s="121" t="s">
        <v>236</v>
      </c>
      <c r="N140" s="114"/>
    </row>
    <row r="141" spans="1:103" x14ac:dyDescent="0.2">
      <c r="A141" s="149">
        <v>54</v>
      </c>
      <c r="B141" s="150" t="s">
        <v>237</v>
      </c>
      <c r="C141" s="151" t="s">
        <v>238</v>
      </c>
      <c r="D141" s="115" t="s">
        <v>70</v>
      </c>
      <c r="E141" s="116">
        <v>15</v>
      </c>
      <c r="F141" s="246"/>
      <c r="G141" s="117">
        <f>E141*F141</f>
        <v>0</v>
      </c>
      <c r="H141" s="202" t="s">
        <v>441</v>
      </c>
      <c r="I141" s="202" t="s">
        <v>446</v>
      </c>
      <c r="N141" s="114">
        <v>2</v>
      </c>
      <c r="Z141" s="97">
        <v>12</v>
      </c>
      <c r="AA141" s="97">
        <v>0</v>
      </c>
      <c r="AB141" s="97">
        <v>54</v>
      </c>
      <c r="AY141" s="97">
        <v>1</v>
      </c>
      <c r="AZ141" s="97">
        <f>IF(AY141=1,G141,0)</f>
        <v>0</v>
      </c>
      <c r="BA141" s="97">
        <f>IF(AY141=2,G141,0)</f>
        <v>0</v>
      </c>
      <c r="BB141" s="97">
        <f>IF(AY141=3,G141,0)</f>
        <v>0</v>
      </c>
      <c r="BC141" s="97">
        <f>IF(AY141=4,G141,0)</f>
        <v>0</v>
      </c>
      <c r="BD141" s="97">
        <f>IF(AY141=5,G141,0)</f>
        <v>0</v>
      </c>
      <c r="CY141" s="97">
        <v>0</v>
      </c>
    </row>
    <row r="142" spans="1:103" x14ac:dyDescent="0.2">
      <c r="A142" s="155"/>
      <c r="B142" s="156"/>
      <c r="C142" s="236" t="s">
        <v>239</v>
      </c>
      <c r="D142" s="237"/>
      <c r="E142" s="118">
        <v>15</v>
      </c>
      <c r="F142" s="246"/>
      <c r="G142" s="120"/>
      <c r="H142" s="204"/>
      <c r="I142" s="204">
        <v>0</v>
      </c>
      <c r="L142" s="121" t="s">
        <v>239</v>
      </c>
      <c r="N142" s="114"/>
    </row>
    <row r="143" spans="1:103" x14ac:dyDescent="0.2">
      <c r="A143" s="149">
        <v>55</v>
      </c>
      <c r="B143" s="150" t="s">
        <v>240</v>
      </c>
      <c r="C143" s="151" t="s">
        <v>241</v>
      </c>
      <c r="D143" s="115" t="s">
        <v>70</v>
      </c>
      <c r="E143" s="116">
        <v>21</v>
      </c>
      <c r="F143" s="246"/>
      <c r="G143" s="117">
        <f>E143*F143</f>
        <v>0</v>
      </c>
      <c r="H143" s="202" t="s">
        <v>441</v>
      </c>
      <c r="I143" s="202" t="s">
        <v>446</v>
      </c>
      <c r="N143" s="114">
        <v>2</v>
      </c>
      <c r="Z143" s="97">
        <v>12</v>
      </c>
      <c r="AA143" s="97">
        <v>0</v>
      </c>
      <c r="AB143" s="97">
        <v>55</v>
      </c>
      <c r="AY143" s="97">
        <v>1</v>
      </c>
      <c r="AZ143" s="97">
        <f>IF(AY143=1,G143,0)</f>
        <v>0</v>
      </c>
      <c r="BA143" s="97">
        <f>IF(AY143=2,G143,0)</f>
        <v>0</v>
      </c>
      <c r="BB143" s="97">
        <f>IF(AY143=3,G143,0)</f>
        <v>0</v>
      </c>
      <c r="BC143" s="97">
        <f>IF(AY143=4,G143,0)</f>
        <v>0</v>
      </c>
      <c r="BD143" s="97">
        <f>IF(AY143=5,G143,0)</f>
        <v>0</v>
      </c>
      <c r="CY143" s="97">
        <v>0</v>
      </c>
    </row>
    <row r="144" spans="1:103" x14ac:dyDescent="0.2">
      <c r="A144" s="155"/>
      <c r="B144" s="156"/>
      <c r="C144" s="236" t="s">
        <v>242</v>
      </c>
      <c r="D144" s="237"/>
      <c r="E144" s="118">
        <v>21</v>
      </c>
      <c r="F144" s="246"/>
      <c r="G144" s="120"/>
      <c r="H144" s="204"/>
      <c r="I144" s="204">
        <v>0</v>
      </c>
      <c r="L144" s="121" t="s">
        <v>242</v>
      </c>
      <c r="N144" s="114"/>
    </row>
    <row r="145" spans="1:103" x14ac:dyDescent="0.2">
      <c r="A145" s="149">
        <v>56</v>
      </c>
      <c r="B145" s="150" t="s">
        <v>243</v>
      </c>
      <c r="C145" s="151" t="s">
        <v>244</v>
      </c>
      <c r="D145" s="115" t="s">
        <v>75</v>
      </c>
      <c r="E145" s="116">
        <v>21.28</v>
      </c>
      <c r="F145" s="246"/>
      <c r="G145" s="117">
        <f>E145*F145</f>
        <v>0</v>
      </c>
      <c r="H145" s="202" t="s">
        <v>393</v>
      </c>
      <c r="I145" s="202" t="s">
        <v>446</v>
      </c>
      <c r="N145" s="114">
        <v>2</v>
      </c>
      <c r="Z145" s="97">
        <v>12</v>
      </c>
      <c r="AA145" s="97">
        <v>0</v>
      </c>
      <c r="AB145" s="97">
        <v>56</v>
      </c>
      <c r="AY145" s="97">
        <v>1</v>
      </c>
      <c r="AZ145" s="97">
        <f>IF(AY145=1,G145,0)</f>
        <v>0</v>
      </c>
      <c r="BA145" s="97">
        <f>IF(AY145=2,G145,0)</f>
        <v>0</v>
      </c>
      <c r="BB145" s="97">
        <f>IF(AY145=3,G145,0)</f>
        <v>0</v>
      </c>
      <c r="BC145" s="97">
        <f>IF(AY145=4,G145,0)</f>
        <v>0</v>
      </c>
      <c r="BD145" s="97">
        <f>IF(AY145=5,G145,0)</f>
        <v>0</v>
      </c>
      <c r="CY145" s="97">
        <v>0</v>
      </c>
    </row>
    <row r="146" spans="1:103" x14ac:dyDescent="0.2">
      <c r="A146" s="155"/>
      <c r="B146" s="156"/>
      <c r="C146" s="236" t="s">
        <v>245</v>
      </c>
      <c r="D146" s="237"/>
      <c r="E146" s="118">
        <v>21.28</v>
      </c>
      <c r="F146" s="246"/>
      <c r="G146" s="120"/>
      <c r="H146" s="204"/>
      <c r="I146" s="204">
        <v>0</v>
      </c>
      <c r="L146" s="121" t="s">
        <v>245</v>
      </c>
      <c r="N146" s="114"/>
    </row>
    <row r="147" spans="1:103" x14ac:dyDescent="0.2">
      <c r="A147" s="149">
        <v>57</v>
      </c>
      <c r="B147" s="150" t="s">
        <v>246</v>
      </c>
      <c r="C147" s="151" t="s">
        <v>247</v>
      </c>
      <c r="D147" s="115" t="s">
        <v>75</v>
      </c>
      <c r="E147" s="116">
        <v>6.2</v>
      </c>
      <c r="F147" s="246"/>
      <c r="G147" s="117">
        <f>E147*F147</f>
        <v>0</v>
      </c>
      <c r="H147" s="202" t="s">
        <v>393</v>
      </c>
      <c r="I147" s="202" t="s">
        <v>446</v>
      </c>
      <c r="N147" s="114">
        <v>2</v>
      </c>
      <c r="Z147" s="97">
        <v>12</v>
      </c>
      <c r="AA147" s="97">
        <v>0</v>
      </c>
      <c r="AB147" s="97">
        <v>57</v>
      </c>
      <c r="AY147" s="97">
        <v>1</v>
      </c>
      <c r="AZ147" s="97">
        <f>IF(AY147=1,G147,0)</f>
        <v>0</v>
      </c>
      <c r="BA147" s="97">
        <f>IF(AY147=2,G147,0)</f>
        <v>0</v>
      </c>
      <c r="BB147" s="97">
        <f>IF(AY147=3,G147,0)</f>
        <v>0</v>
      </c>
      <c r="BC147" s="97">
        <f>IF(AY147=4,G147,0)</f>
        <v>0</v>
      </c>
      <c r="BD147" s="97">
        <f>IF(AY147=5,G147,0)</f>
        <v>0</v>
      </c>
      <c r="CY147" s="97">
        <v>0</v>
      </c>
    </row>
    <row r="148" spans="1:103" x14ac:dyDescent="0.2">
      <c r="A148" s="155"/>
      <c r="B148" s="156"/>
      <c r="C148" s="236" t="s">
        <v>248</v>
      </c>
      <c r="D148" s="237"/>
      <c r="E148" s="118">
        <v>6.2</v>
      </c>
      <c r="F148" s="246"/>
      <c r="G148" s="120"/>
      <c r="H148" s="204"/>
      <c r="I148" s="204">
        <v>0</v>
      </c>
      <c r="L148" s="121" t="s">
        <v>248</v>
      </c>
      <c r="N148" s="114"/>
    </row>
    <row r="149" spans="1:103" x14ac:dyDescent="0.2">
      <c r="A149" s="149">
        <v>58</v>
      </c>
      <c r="B149" s="150" t="s">
        <v>249</v>
      </c>
      <c r="C149" s="151" t="s">
        <v>250</v>
      </c>
      <c r="D149" s="115" t="s">
        <v>75</v>
      </c>
      <c r="E149" s="116">
        <v>15.08</v>
      </c>
      <c r="F149" s="246"/>
      <c r="G149" s="117">
        <f>E149*F149</f>
        <v>0</v>
      </c>
      <c r="H149" s="202" t="s">
        <v>393</v>
      </c>
      <c r="I149" s="202" t="s">
        <v>446</v>
      </c>
      <c r="N149" s="114">
        <v>2</v>
      </c>
      <c r="Z149" s="97">
        <v>12</v>
      </c>
      <c r="AA149" s="97">
        <v>0</v>
      </c>
      <c r="AB149" s="97">
        <v>58</v>
      </c>
      <c r="AY149" s="97">
        <v>1</v>
      </c>
      <c r="AZ149" s="97">
        <f>IF(AY149=1,G149,0)</f>
        <v>0</v>
      </c>
      <c r="BA149" s="97">
        <f>IF(AY149=2,G149,0)</f>
        <v>0</v>
      </c>
      <c r="BB149" s="97">
        <f>IF(AY149=3,G149,0)</f>
        <v>0</v>
      </c>
      <c r="BC149" s="97">
        <f>IF(AY149=4,G149,0)</f>
        <v>0</v>
      </c>
      <c r="BD149" s="97">
        <f>IF(AY149=5,G149,0)</f>
        <v>0</v>
      </c>
      <c r="CY149" s="97">
        <v>0</v>
      </c>
    </row>
    <row r="150" spans="1:103" x14ac:dyDescent="0.2">
      <c r="A150" s="155"/>
      <c r="B150" s="156"/>
      <c r="C150" s="236" t="s">
        <v>251</v>
      </c>
      <c r="D150" s="237"/>
      <c r="E150" s="118">
        <v>15.08</v>
      </c>
      <c r="F150" s="246"/>
      <c r="G150" s="120"/>
      <c r="H150" s="204"/>
      <c r="I150" s="204">
        <v>0</v>
      </c>
      <c r="L150" s="121" t="s">
        <v>251</v>
      </c>
      <c r="N150" s="114"/>
    </row>
    <row r="151" spans="1:103" x14ac:dyDescent="0.2">
      <c r="A151" s="149">
        <v>59</v>
      </c>
      <c r="B151" s="150" t="s">
        <v>252</v>
      </c>
      <c r="C151" s="151" t="s">
        <v>253</v>
      </c>
      <c r="D151" s="115" t="s">
        <v>75</v>
      </c>
      <c r="E151" s="116">
        <v>21.28</v>
      </c>
      <c r="F151" s="246"/>
      <c r="G151" s="117">
        <f>E151*F151</f>
        <v>0</v>
      </c>
      <c r="H151" s="202" t="s">
        <v>393</v>
      </c>
      <c r="I151" s="202" t="s">
        <v>446</v>
      </c>
      <c r="N151" s="114">
        <v>2</v>
      </c>
      <c r="Z151" s="97">
        <v>12</v>
      </c>
      <c r="AA151" s="97">
        <v>0</v>
      </c>
      <c r="AB151" s="97">
        <v>59</v>
      </c>
      <c r="AY151" s="97">
        <v>1</v>
      </c>
      <c r="AZ151" s="97">
        <f>IF(AY151=1,G151,0)</f>
        <v>0</v>
      </c>
      <c r="BA151" s="97">
        <f>IF(AY151=2,G151,0)</f>
        <v>0</v>
      </c>
      <c r="BB151" s="97">
        <f>IF(AY151=3,G151,0)</f>
        <v>0</v>
      </c>
      <c r="BC151" s="97">
        <f>IF(AY151=4,G151,0)</f>
        <v>0</v>
      </c>
      <c r="BD151" s="97">
        <f>IF(AY151=5,G151,0)</f>
        <v>0</v>
      </c>
      <c r="CY151" s="97">
        <v>0</v>
      </c>
    </row>
    <row r="152" spans="1:103" x14ac:dyDescent="0.2">
      <c r="A152" s="155"/>
      <c r="B152" s="156"/>
      <c r="C152" s="236" t="s">
        <v>245</v>
      </c>
      <c r="D152" s="237"/>
      <c r="E152" s="118">
        <v>21.28</v>
      </c>
      <c r="F152" s="246"/>
      <c r="G152" s="120"/>
      <c r="H152" s="204"/>
      <c r="I152" s="204">
        <v>0</v>
      </c>
      <c r="L152" s="121" t="s">
        <v>245</v>
      </c>
      <c r="N152" s="114"/>
    </row>
    <row r="153" spans="1:103" x14ac:dyDescent="0.2">
      <c r="A153" s="149">
        <v>60</v>
      </c>
      <c r="B153" s="150" t="s">
        <v>254</v>
      </c>
      <c r="C153" s="151" t="s">
        <v>255</v>
      </c>
      <c r="D153" s="115" t="s">
        <v>70</v>
      </c>
      <c r="E153" s="116">
        <v>15</v>
      </c>
      <c r="F153" s="246"/>
      <c r="G153" s="117">
        <f>E153*F153</f>
        <v>0</v>
      </c>
      <c r="H153" s="202" t="s">
        <v>393</v>
      </c>
      <c r="I153" s="202" t="s">
        <v>446</v>
      </c>
      <c r="N153" s="114">
        <v>2</v>
      </c>
      <c r="Z153" s="97">
        <v>12</v>
      </c>
      <c r="AA153" s="97">
        <v>0</v>
      </c>
      <c r="AB153" s="97">
        <v>60</v>
      </c>
      <c r="AY153" s="97">
        <v>1</v>
      </c>
      <c r="AZ153" s="97">
        <f>IF(AY153=1,G153,0)</f>
        <v>0</v>
      </c>
      <c r="BA153" s="97">
        <f>IF(AY153=2,G153,0)</f>
        <v>0</v>
      </c>
      <c r="BB153" s="97">
        <f>IF(AY153=3,G153,0)</f>
        <v>0</v>
      </c>
      <c r="BC153" s="97">
        <f>IF(AY153=4,G153,0)</f>
        <v>0</v>
      </c>
      <c r="BD153" s="97">
        <f>IF(AY153=5,G153,0)</f>
        <v>0</v>
      </c>
      <c r="CY153" s="97">
        <v>0</v>
      </c>
    </row>
    <row r="154" spans="1:103" x14ac:dyDescent="0.2">
      <c r="A154" s="155"/>
      <c r="B154" s="156"/>
      <c r="C154" s="236" t="s">
        <v>256</v>
      </c>
      <c r="D154" s="237"/>
      <c r="E154" s="118">
        <v>15</v>
      </c>
      <c r="F154" s="246"/>
      <c r="G154" s="120"/>
      <c r="H154" s="204"/>
      <c r="I154" s="204">
        <v>0</v>
      </c>
      <c r="L154" s="121" t="s">
        <v>256</v>
      </c>
      <c r="N154" s="114"/>
    </row>
    <row r="155" spans="1:103" x14ac:dyDescent="0.2">
      <c r="A155" s="149">
        <v>61</v>
      </c>
      <c r="B155" s="150" t="s">
        <v>257</v>
      </c>
      <c r="C155" s="151" t="s">
        <v>258</v>
      </c>
      <c r="D155" s="115" t="s">
        <v>70</v>
      </c>
      <c r="E155" s="116">
        <v>6</v>
      </c>
      <c r="F155" s="246"/>
      <c r="G155" s="117">
        <f>E155*F155</f>
        <v>0</v>
      </c>
      <c r="H155" s="202" t="s">
        <v>393</v>
      </c>
      <c r="I155" s="202" t="s">
        <v>446</v>
      </c>
      <c r="N155" s="114">
        <v>2</v>
      </c>
      <c r="Z155" s="97">
        <v>12</v>
      </c>
      <c r="AA155" s="97">
        <v>0</v>
      </c>
      <c r="AB155" s="97">
        <v>61</v>
      </c>
      <c r="AY155" s="97">
        <v>1</v>
      </c>
      <c r="AZ155" s="97">
        <f>IF(AY155=1,G155,0)</f>
        <v>0</v>
      </c>
      <c r="BA155" s="97">
        <f>IF(AY155=2,G155,0)</f>
        <v>0</v>
      </c>
      <c r="BB155" s="97">
        <f>IF(AY155=3,G155,0)</f>
        <v>0</v>
      </c>
      <c r="BC155" s="97">
        <f>IF(AY155=4,G155,0)</f>
        <v>0</v>
      </c>
      <c r="BD155" s="97">
        <f>IF(AY155=5,G155,0)</f>
        <v>0</v>
      </c>
      <c r="CY155" s="97">
        <v>0</v>
      </c>
    </row>
    <row r="156" spans="1:103" x14ac:dyDescent="0.2">
      <c r="A156" s="155"/>
      <c r="B156" s="156"/>
      <c r="C156" s="236" t="s">
        <v>259</v>
      </c>
      <c r="D156" s="237"/>
      <c r="E156" s="118">
        <v>6</v>
      </c>
      <c r="F156" s="246"/>
      <c r="G156" s="120"/>
      <c r="H156" s="204"/>
      <c r="I156" s="204">
        <v>0</v>
      </c>
      <c r="L156" s="121" t="s">
        <v>259</v>
      </c>
      <c r="N156" s="114"/>
    </row>
    <row r="157" spans="1:103" x14ac:dyDescent="0.2">
      <c r="A157" s="149">
        <v>62</v>
      </c>
      <c r="B157" s="150" t="s">
        <v>260</v>
      </c>
      <c r="C157" s="151" t="s">
        <v>261</v>
      </c>
      <c r="D157" s="115" t="s">
        <v>75</v>
      </c>
      <c r="E157" s="116">
        <v>320.45</v>
      </c>
      <c r="F157" s="246"/>
      <c r="G157" s="117">
        <f>E157*F157</f>
        <v>0</v>
      </c>
      <c r="H157" s="202" t="s">
        <v>393</v>
      </c>
      <c r="I157" s="202" t="s">
        <v>446</v>
      </c>
      <c r="N157" s="114">
        <v>2</v>
      </c>
      <c r="Z157" s="97">
        <v>12</v>
      </c>
      <c r="AA157" s="97">
        <v>0</v>
      </c>
      <c r="AB157" s="97">
        <v>62</v>
      </c>
      <c r="AY157" s="97">
        <v>1</v>
      </c>
      <c r="AZ157" s="97">
        <f>IF(AY157=1,G157,0)</f>
        <v>0</v>
      </c>
      <c r="BA157" s="97">
        <f>IF(AY157=2,G157,0)</f>
        <v>0</v>
      </c>
      <c r="BB157" s="97">
        <f>IF(AY157=3,G157,0)</f>
        <v>0</v>
      </c>
      <c r="BC157" s="97">
        <f>IF(AY157=4,G157,0)</f>
        <v>0</v>
      </c>
      <c r="BD157" s="97">
        <f>IF(AY157=5,G157,0)</f>
        <v>0</v>
      </c>
      <c r="CY157" s="97">
        <v>0</v>
      </c>
    </row>
    <row r="158" spans="1:103" x14ac:dyDescent="0.2">
      <c r="A158" s="155"/>
      <c r="B158" s="156"/>
      <c r="C158" s="236" t="s">
        <v>262</v>
      </c>
      <c r="D158" s="237"/>
      <c r="E158" s="118">
        <v>320.45</v>
      </c>
      <c r="F158" s="246"/>
      <c r="G158" s="120"/>
      <c r="H158" s="204"/>
      <c r="I158" s="204">
        <v>0</v>
      </c>
      <c r="L158" s="121" t="s">
        <v>262</v>
      </c>
      <c r="N158" s="114"/>
    </row>
    <row r="159" spans="1:103" x14ac:dyDescent="0.2">
      <c r="A159" s="149">
        <v>63</v>
      </c>
      <c r="B159" s="150" t="s">
        <v>263</v>
      </c>
      <c r="C159" s="151" t="s">
        <v>264</v>
      </c>
      <c r="D159" s="115" t="s">
        <v>79</v>
      </c>
      <c r="E159" s="116">
        <v>39.5</v>
      </c>
      <c r="F159" s="246"/>
      <c r="G159" s="117">
        <f>E159*F159</f>
        <v>0</v>
      </c>
      <c r="H159" s="202" t="s">
        <v>393</v>
      </c>
      <c r="I159" s="202" t="s">
        <v>446</v>
      </c>
      <c r="N159" s="114">
        <v>2</v>
      </c>
      <c r="Z159" s="97">
        <v>12</v>
      </c>
      <c r="AA159" s="97">
        <v>0</v>
      </c>
      <c r="AB159" s="97">
        <v>63</v>
      </c>
      <c r="AY159" s="97">
        <v>1</v>
      </c>
      <c r="AZ159" s="97">
        <f>IF(AY159=1,G159,0)</f>
        <v>0</v>
      </c>
      <c r="BA159" s="97">
        <f>IF(AY159=2,G159,0)</f>
        <v>0</v>
      </c>
      <c r="BB159" s="97">
        <f>IF(AY159=3,G159,0)</f>
        <v>0</v>
      </c>
      <c r="BC159" s="97">
        <f>IF(AY159=4,G159,0)</f>
        <v>0</v>
      </c>
      <c r="BD159" s="97">
        <f>IF(AY159=5,G159,0)</f>
        <v>0</v>
      </c>
      <c r="CY159" s="97">
        <v>0</v>
      </c>
    </row>
    <row r="160" spans="1:103" x14ac:dyDescent="0.2">
      <c r="A160" s="155"/>
      <c r="B160" s="156"/>
      <c r="C160" s="236" t="s">
        <v>265</v>
      </c>
      <c r="D160" s="237"/>
      <c r="E160" s="118">
        <v>39.5</v>
      </c>
      <c r="F160" s="246"/>
      <c r="G160" s="120"/>
      <c r="H160" s="204"/>
      <c r="I160" s="204">
        <v>0</v>
      </c>
      <c r="L160" s="121" t="s">
        <v>265</v>
      </c>
      <c r="N160" s="114"/>
    </row>
    <row r="161" spans="1:103" x14ac:dyDescent="0.2">
      <c r="A161" s="149">
        <v>64</v>
      </c>
      <c r="B161" s="150" t="s">
        <v>266</v>
      </c>
      <c r="C161" s="151" t="s">
        <v>267</v>
      </c>
      <c r="D161" s="115" t="s">
        <v>79</v>
      </c>
      <c r="E161" s="116">
        <v>474</v>
      </c>
      <c r="F161" s="246"/>
      <c r="G161" s="117">
        <f>E161*F161</f>
        <v>0</v>
      </c>
      <c r="H161" s="202" t="s">
        <v>393</v>
      </c>
      <c r="I161" s="202" t="s">
        <v>446</v>
      </c>
      <c r="N161" s="114">
        <v>2</v>
      </c>
      <c r="Z161" s="97">
        <v>12</v>
      </c>
      <c r="AA161" s="97">
        <v>0</v>
      </c>
      <c r="AB161" s="97">
        <v>64</v>
      </c>
      <c r="AY161" s="97">
        <v>1</v>
      </c>
      <c r="AZ161" s="97">
        <f>IF(AY161=1,G161,0)</f>
        <v>0</v>
      </c>
      <c r="BA161" s="97">
        <f>IF(AY161=2,G161,0)</f>
        <v>0</v>
      </c>
      <c r="BB161" s="97">
        <f>IF(AY161=3,G161,0)</f>
        <v>0</v>
      </c>
      <c r="BC161" s="97">
        <f>IF(AY161=4,G161,0)</f>
        <v>0</v>
      </c>
      <c r="BD161" s="97">
        <f>IF(AY161=5,G161,0)</f>
        <v>0</v>
      </c>
      <c r="CY161" s="97">
        <v>0</v>
      </c>
    </row>
    <row r="162" spans="1:103" x14ac:dyDescent="0.2">
      <c r="A162" s="155"/>
      <c r="B162" s="156"/>
      <c r="C162" s="236" t="s">
        <v>268</v>
      </c>
      <c r="D162" s="237"/>
      <c r="E162" s="118">
        <v>474</v>
      </c>
      <c r="F162" s="246"/>
      <c r="G162" s="120"/>
      <c r="H162" s="204"/>
      <c r="I162" s="204">
        <v>0</v>
      </c>
      <c r="L162" s="121" t="s">
        <v>268</v>
      </c>
      <c r="N162" s="114"/>
    </row>
    <row r="163" spans="1:103" x14ac:dyDescent="0.2">
      <c r="A163" s="149">
        <v>65</v>
      </c>
      <c r="B163" s="150" t="s">
        <v>269</v>
      </c>
      <c r="C163" s="151" t="s">
        <v>270</v>
      </c>
      <c r="D163" s="115" t="s">
        <v>79</v>
      </c>
      <c r="E163" s="116">
        <v>39.5</v>
      </c>
      <c r="F163" s="246"/>
      <c r="G163" s="117">
        <f>E163*F163</f>
        <v>0</v>
      </c>
      <c r="H163" s="202" t="s">
        <v>393</v>
      </c>
      <c r="I163" s="202" t="s">
        <v>446</v>
      </c>
      <c r="N163" s="114">
        <v>2</v>
      </c>
      <c r="Z163" s="97">
        <v>12</v>
      </c>
      <c r="AA163" s="97">
        <v>0</v>
      </c>
      <c r="AB163" s="97">
        <v>65</v>
      </c>
      <c r="AY163" s="97">
        <v>1</v>
      </c>
      <c r="AZ163" s="97">
        <f>IF(AY163=1,G163,0)</f>
        <v>0</v>
      </c>
      <c r="BA163" s="97">
        <f>IF(AY163=2,G163,0)</f>
        <v>0</v>
      </c>
      <c r="BB163" s="97">
        <f>IF(AY163=3,G163,0)</f>
        <v>0</v>
      </c>
      <c r="BC163" s="97">
        <f>IF(AY163=4,G163,0)</f>
        <v>0</v>
      </c>
      <c r="BD163" s="97">
        <f>IF(AY163=5,G163,0)</f>
        <v>0</v>
      </c>
      <c r="CY163" s="97">
        <v>0</v>
      </c>
    </row>
    <row r="164" spans="1:103" x14ac:dyDescent="0.2">
      <c r="A164" s="155"/>
      <c r="B164" s="156"/>
      <c r="C164" s="236" t="s">
        <v>265</v>
      </c>
      <c r="D164" s="237"/>
      <c r="E164" s="118">
        <v>39.5</v>
      </c>
      <c r="F164" s="246"/>
      <c r="G164" s="120"/>
      <c r="H164" s="204"/>
      <c r="I164" s="204">
        <v>0</v>
      </c>
      <c r="L164" s="121" t="s">
        <v>265</v>
      </c>
      <c r="N164" s="114"/>
    </row>
    <row r="165" spans="1:103" x14ac:dyDescent="0.2">
      <c r="A165" s="149">
        <v>66</v>
      </c>
      <c r="B165" s="150" t="s">
        <v>271</v>
      </c>
      <c r="C165" s="151" t="s">
        <v>272</v>
      </c>
      <c r="D165" s="115" t="s">
        <v>79</v>
      </c>
      <c r="E165" s="116">
        <v>395</v>
      </c>
      <c r="F165" s="246"/>
      <c r="G165" s="117">
        <f>E165*F165</f>
        <v>0</v>
      </c>
      <c r="H165" s="202" t="s">
        <v>393</v>
      </c>
      <c r="I165" s="202" t="s">
        <v>446</v>
      </c>
      <c r="N165" s="114">
        <v>2</v>
      </c>
      <c r="Z165" s="97">
        <v>12</v>
      </c>
      <c r="AA165" s="97">
        <v>0</v>
      </c>
      <c r="AB165" s="97">
        <v>66</v>
      </c>
      <c r="AY165" s="97">
        <v>1</v>
      </c>
      <c r="AZ165" s="97">
        <f>IF(AY165=1,G165,0)</f>
        <v>0</v>
      </c>
      <c r="BA165" s="97">
        <f>IF(AY165=2,G165,0)</f>
        <v>0</v>
      </c>
      <c r="BB165" s="97">
        <f>IF(AY165=3,G165,0)</f>
        <v>0</v>
      </c>
      <c r="BC165" s="97">
        <f>IF(AY165=4,G165,0)</f>
        <v>0</v>
      </c>
      <c r="BD165" s="97">
        <f>IF(AY165=5,G165,0)</f>
        <v>0</v>
      </c>
      <c r="CY165" s="97">
        <v>0</v>
      </c>
    </row>
    <row r="166" spans="1:103" x14ac:dyDescent="0.2">
      <c r="A166" s="155"/>
      <c r="B166" s="156"/>
      <c r="C166" s="236" t="s">
        <v>273</v>
      </c>
      <c r="D166" s="237"/>
      <c r="E166" s="118">
        <v>395</v>
      </c>
      <c r="F166" s="246"/>
      <c r="G166" s="120"/>
      <c r="H166" s="204"/>
      <c r="I166" s="204">
        <v>0</v>
      </c>
      <c r="L166" s="121" t="s">
        <v>273</v>
      </c>
      <c r="N166" s="114"/>
    </row>
    <row r="167" spans="1:103" x14ac:dyDescent="0.2">
      <c r="A167" s="149">
        <v>67</v>
      </c>
      <c r="B167" s="150" t="s">
        <v>274</v>
      </c>
      <c r="C167" s="151" t="s">
        <v>275</v>
      </c>
      <c r="D167" s="115" t="s">
        <v>79</v>
      </c>
      <c r="E167" s="116">
        <v>39.5</v>
      </c>
      <c r="F167" s="246"/>
      <c r="G167" s="117">
        <f>E167*F167</f>
        <v>0</v>
      </c>
      <c r="H167" s="202" t="s">
        <v>393</v>
      </c>
      <c r="I167" s="202" t="s">
        <v>446</v>
      </c>
      <c r="N167" s="114">
        <v>2</v>
      </c>
      <c r="Z167" s="97">
        <v>12</v>
      </c>
      <c r="AA167" s="97">
        <v>0</v>
      </c>
      <c r="AB167" s="97">
        <v>67</v>
      </c>
      <c r="AY167" s="97">
        <v>1</v>
      </c>
      <c r="AZ167" s="97">
        <f>IF(AY167=1,G167,0)</f>
        <v>0</v>
      </c>
      <c r="BA167" s="97">
        <f>IF(AY167=2,G167,0)</f>
        <v>0</v>
      </c>
      <c r="BB167" s="97">
        <f>IF(AY167=3,G167,0)</f>
        <v>0</v>
      </c>
      <c r="BC167" s="97">
        <f>IF(AY167=4,G167,0)</f>
        <v>0</v>
      </c>
      <c r="BD167" s="97">
        <f>IF(AY167=5,G167,0)</f>
        <v>0</v>
      </c>
      <c r="CY167" s="97">
        <v>0</v>
      </c>
    </row>
    <row r="168" spans="1:103" x14ac:dyDescent="0.2">
      <c r="A168" s="155"/>
      <c r="B168" s="156"/>
      <c r="C168" s="236" t="s">
        <v>265</v>
      </c>
      <c r="D168" s="237"/>
      <c r="E168" s="118">
        <v>39.5</v>
      </c>
      <c r="F168" s="246"/>
      <c r="G168" s="120"/>
      <c r="H168" s="204"/>
      <c r="I168" s="204">
        <v>0</v>
      </c>
      <c r="L168" s="121" t="s">
        <v>265</v>
      </c>
      <c r="N168" s="114"/>
    </row>
    <row r="169" spans="1:103" x14ac:dyDescent="0.2">
      <c r="A169" s="152"/>
      <c r="B169" s="153" t="s">
        <v>59</v>
      </c>
      <c r="C169" s="154" t="str">
        <f>CONCATENATE(B84," ",C84)</f>
        <v>96 Bourání konstrukcí</v>
      </c>
      <c r="D169" s="122"/>
      <c r="E169" s="123"/>
      <c r="F169" s="247"/>
      <c r="G169" s="124">
        <f>SUM(G84:G168)</f>
        <v>0</v>
      </c>
      <c r="H169" s="203"/>
      <c r="I169" s="203"/>
      <c r="N169" s="114">
        <v>4</v>
      </c>
      <c r="AZ169" s="125">
        <f>SUM(AZ84:AZ168)</f>
        <v>0</v>
      </c>
      <c r="BA169" s="125">
        <f>SUM(BA84:BA168)</f>
        <v>0</v>
      </c>
      <c r="BB169" s="125">
        <f>SUM(BB84:BB168)</f>
        <v>0</v>
      </c>
      <c r="BC169" s="125">
        <f>SUM(BC84:BC168)</f>
        <v>0</v>
      </c>
      <c r="BD169" s="125">
        <f>SUM(BD84:BD168)</f>
        <v>0</v>
      </c>
    </row>
    <row r="170" spans="1:103" x14ac:dyDescent="0.2">
      <c r="A170" s="146" t="s">
        <v>58</v>
      </c>
      <c r="B170" s="147" t="s">
        <v>276</v>
      </c>
      <c r="C170" s="148" t="s">
        <v>277</v>
      </c>
      <c r="D170" s="111"/>
      <c r="E170" s="112"/>
      <c r="F170" s="246"/>
      <c r="G170" s="113"/>
      <c r="H170" s="201"/>
      <c r="I170" s="201">
        <v>0</v>
      </c>
      <c r="N170" s="114">
        <v>1</v>
      </c>
    </row>
    <row r="171" spans="1:103" x14ac:dyDescent="0.2">
      <c r="A171" s="149">
        <v>68</v>
      </c>
      <c r="B171" s="150" t="s">
        <v>278</v>
      </c>
      <c r="C171" s="151" t="s">
        <v>279</v>
      </c>
      <c r="D171" s="115" t="s">
        <v>79</v>
      </c>
      <c r="E171" s="116">
        <v>18.899999999999999</v>
      </c>
      <c r="F171" s="246"/>
      <c r="G171" s="117">
        <f>E171*F171</f>
        <v>0</v>
      </c>
      <c r="H171" s="202" t="s">
        <v>393</v>
      </c>
      <c r="I171" s="202" t="s">
        <v>446</v>
      </c>
      <c r="N171" s="114">
        <v>2</v>
      </c>
      <c r="Z171" s="97">
        <v>12</v>
      </c>
      <c r="AA171" s="97">
        <v>0</v>
      </c>
      <c r="AB171" s="97">
        <v>68</v>
      </c>
      <c r="AY171" s="97">
        <v>1</v>
      </c>
      <c r="AZ171" s="97">
        <f>IF(AY171=1,G171,0)</f>
        <v>0</v>
      </c>
      <c r="BA171" s="97">
        <f>IF(AY171=2,G171,0)</f>
        <v>0</v>
      </c>
      <c r="BB171" s="97">
        <f>IF(AY171=3,G171,0)</f>
        <v>0</v>
      </c>
      <c r="BC171" s="97">
        <f>IF(AY171=4,G171,0)</f>
        <v>0</v>
      </c>
      <c r="BD171" s="97">
        <f>IF(AY171=5,G171,0)</f>
        <v>0</v>
      </c>
      <c r="CY171" s="97">
        <v>0</v>
      </c>
    </row>
    <row r="172" spans="1:103" x14ac:dyDescent="0.2">
      <c r="A172" s="155"/>
      <c r="B172" s="156"/>
      <c r="C172" s="236" t="s">
        <v>280</v>
      </c>
      <c r="D172" s="237"/>
      <c r="E172" s="118">
        <v>18.899999999999999</v>
      </c>
      <c r="F172" s="246"/>
      <c r="G172" s="120"/>
      <c r="H172" s="204"/>
      <c r="I172" s="204">
        <v>0</v>
      </c>
      <c r="L172" s="121" t="s">
        <v>280</v>
      </c>
      <c r="N172" s="114"/>
    </row>
    <row r="173" spans="1:103" x14ac:dyDescent="0.2">
      <c r="A173" s="152"/>
      <c r="B173" s="153" t="s">
        <v>59</v>
      </c>
      <c r="C173" s="154" t="str">
        <f>CONCATENATE(B170," ",C170)</f>
        <v>99 Staveništní přesun hmot</v>
      </c>
      <c r="D173" s="122"/>
      <c r="E173" s="123"/>
      <c r="F173" s="247"/>
      <c r="G173" s="124">
        <f>SUM(G170:G172)</f>
        <v>0</v>
      </c>
      <c r="H173" s="203"/>
      <c r="I173" s="203"/>
      <c r="N173" s="114">
        <v>4</v>
      </c>
      <c r="AZ173" s="125">
        <f>SUM(AZ170:AZ172)</f>
        <v>0</v>
      </c>
      <c r="BA173" s="125">
        <f>SUM(BA170:BA172)</f>
        <v>0</v>
      </c>
      <c r="BB173" s="125">
        <f>SUM(BB170:BB172)</f>
        <v>0</v>
      </c>
      <c r="BC173" s="125">
        <f>SUM(BC170:BC172)</f>
        <v>0</v>
      </c>
      <c r="BD173" s="125">
        <f>SUM(BD170:BD172)</f>
        <v>0</v>
      </c>
    </row>
    <row r="174" spans="1:103" x14ac:dyDescent="0.2">
      <c r="A174" s="146" t="s">
        <v>58</v>
      </c>
      <c r="B174" s="147" t="s">
        <v>281</v>
      </c>
      <c r="C174" s="148" t="s">
        <v>282</v>
      </c>
      <c r="D174" s="111"/>
      <c r="E174" s="112"/>
      <c r="F174" s="246"/>
      <c r="G174" s="113"/>
      <c r="H174" s="201"/>
      <c r="I174" s="201">
        <v>0</v>
      </c>
      <c r="N174" s="114">
        <v>1</v>
      </c>
    </row>
    <row r="175" spans="1:103" x14ac:dyDescent="0.2">
      <c r="A175" s="149">
        <v>69</v>
      </c>
      <c r="B175" s="150" t="s">
        <v>283</v>
      </c>
      <c r="C175" s="151" t="s">
        <v>284</v>
      </c>
      <c r="D175" s="115" t="s">
        <v>70</v>
      </c>
      <c r="E175" s="116">
        <v>7</v>
      </c>
      <c r="F175" s="246"/>
      <c r="G175" s="117">
        <f>E175*F175</f>
        <v>0</v>
      </c>
      <c r="H175" s="202" t="s">
        <v>393</v>
      </c>
      <c r="I175" s="202" t="s">
        <v>446</v>
      </c>
      <c r="N175" s="114">
        <v>2</v>
      </c>
      <c r="Z175" s="97">
        <v>12</v>
      </c>
      <c r="AA175" s="97">
        <v>0</v>
      </c>
      <c r="AB175" s="97">
        <v>69</v>
      </c>
      <c r="AY175" s="97">
        <v>2</v>
      </c>
      <c r="AZ175" s="97">
        <f>IF(AY175=1,G175,0)</f>
        <v>0</v>
      </c>
      <c r="BA175" s="97">
        <f>IF(AY175=2,G175,0)</f>
        <v>0</v>
      </c>
      <c r="BB175" s="97">
        <f>IF(AY175=3,G175,0)</f>
        <v>0</v>
      </c>
      <c r="BC175" s="97">
        <f>IF(AY175=4,G175,0)</f>
        <v>0</v>
      </c>
      <c r="BD175" s="97">
        <f>IF(AY175=5,G175,0)</f>
        <v>0</v>
      </c>
      <c r="CY175" s="97">
        <v>6.8000000000000005E-4</v>
      </c>
    </row>
    <row r="176" spans="1:103" x14ac:dyDescent="0.2">
      <c r="A176" s="155"/>
      <c r="B176" s="156"/>
      <c r="C176" s="236" t="s">
        <v>285</v>
      </c>
      <c r="D176" s="237"/>
      <c r="E176" s="118">
        <v>7</v>
      </c>
      <c r="F176" s="246"/>
      <c r="G176" s="120"/>
      <c r="H176" s="204"/>
      <c r="I176" s="204">
        <v>0</v>
      </c>
      <c r="L176" s="121" t="s">
        <v>285</v>
      </c>
      <c r="N176" s="114"/>
    </row>
    <row r="177" spans="1:103" x14ac:dyDescent="0.2">
      <c r="A177" s="149">
        <v>70</v>
      </c>
      <c r="B177" s="150" t="s">
        <v>286</v>
      </c>
      <c r="C177" s="151" t="s">
        <v>287</v>
      </c>
      <c r="D177" s="115" t="s">
        <v>70</v>
      </c>
      <c r="E177" s="116">
        <v>5</v>
      </c>
      <c r="F177" s="246"/>
      <c r="G177" s="117">
        <f>E177*F177</f>
        <v>0</v>
      </c>
      <c r="H177" s="202" t="s">
        <v>393</v>
      </c>
      <c r="I177" s="202" t="s">
        <v>446</v>
      </c>
      <c r="N177" s="114">
        <v>2</v>
      </c>
      <c r="Z177" s="97">
        <v>12</v>
      </c>
      <c r="AA177" s="97">
        <v>0</v>
      </c>
      <c r="AB177" s="97">
        <v>70</v>
      </c>
      <c r="AY177" s="97">
        <v>2</v>
      </c>
      <c r="AZ177" s="97">
        <f>IF(AY177=1,G177,0)</f>
        <v>0</v>
      </c>
      <c r="BA177" s="97">
        <f>IF(AY177=2,G177,0)</f>
        <v>0</v>
      </c>
      <c r="BB177" s="97">
        <f>IF(AY177=3,G177,0)</f>
        <v>0</v>
      </c>
      <c r="BC177" s="97">
        <f>IF(AY177=4,G177,0)</f>
        <v>0</v>
      </c>
      <c r="BD177" s="97">
        <f>IF(AY177=5,G177,0)</f>
        <v>0</v>
      </c>
      <c r="CY177" s="97">
        <v>1.89E-3</v>
      </c>
    </row>
    <row r="178" spans="1:103" x14ac:dyDescent="0.2">
      <c r="A178" s="155"/>
      <c r="B178" s="156"/>
      <c r="C178" s="236" t="s">
        <v>288</v>
      </c>
      <c r="D178" s="237"/>
      <c r="E178" s="118">
        <v>5</v>
      </c>
      <c r="F178" s="246"/>
      <c r="G178" s="120"/>
      <c r="H178" s="204"/>
      <c r="I178" s="204">
        <v>0</v>
      </c>
      <c r="L178" s="121" t="s">
        <v>288</v>
      </c>
      <c r="N178" s="114"/>
    </row>
    <row r="179" spans="1:103" x14ac:dyDescent="0.2">
      <c r="A179" s="149">
        <v>71</v>
      </c>
      <c r="B179" s="150" t="s">
        <v>289</v>
      </c>
      <c r="C179" s="151" t="s">
        <v>290</v>
      </c>
      <c r="D179" s="115" t="s">
        <v>49</v>
      </c>
      <c r="E179" s="116">
        <v>1.9</v>
      </c>
      <c r="F179" s="246"/>
      <c r="G179" s="117">
        <f>E179*F179</f>
        <v>0</v>
      </c>
      <c r="H179" s="202" t="s">
        <v>393</v>
      </c>
      <c r="I179" s="202" t="s">
        <v>446</v>
      </c>
      <c r="N179" s="114">
        <v>2</v>
      </c>
      <c r="Z179" s="97">
        <v>12</v>
      </c>
      <c r="AA179" s="97">
        <v>0</v>
      </c>
      <c r="AB179" s="97">
        <v>71</v>
      </c>
      <c r="AY179" s="97">
        <v>2</v>
      </c>
      <c r="AZ179" s="97">
        <f>IF(AY179=1,G179,0)</f>
        <v>0</v>
      </c>
      <c r="BA179" s="97">
        <f>IF(AY179=2,G179,0)</f>
        <v>0</v>
      </c>
      <c r="BB179" s="97">
        <f>IF(AY179=3,G179,0)</f>
        <v>0</v>
      </c>
      <c r="BC179" s="97">
        <f>IF(AY179=4,G179,0)</f>
        <v>0</v>
      </c>
      <c r="BD179" s="97">
        <f>IF(AY179=5,G179,0)</f>
        <v>0</v>
      </c>
      <c r="CY179" s="97">
        <v>0</v>
      </c>
    </row>
    <row r="180" spans="1:103" x14ac:dyDescent="0.2">
      <c r="A180" s="152"/>
      <c r="B180" s="153" t="s">
        <v>59</v>
      </c>
      <c r="C180" s="154" t="str">
        <f>CONCATENATE(B174," ",C174)</f>
        <v>713 Izolace tepelné</v>
      </c>
      <c r="D180" s="122"/>
      <c r="E180" s="123"/>
      <c r="F180" s="247"/>
      <c r="G180" s="124">
        <f>SUM(G174:G179)</f>
        <v>0</v>
      </c>
      <c r="H180" s="203"/>
      <c r="I180" s="203"/>
      <c r="N180" s="114">
        <v>4</v>
      </c>
      <c r="AZ180" s="125">
        <f>SUM(AZ174:AZ179)</f>
        <v>0</v>
      </c>
      <c r="BA180" s="125">
        <f>SUM(BA174:BA179)</f>
        <v>0</v>
      </c>
      <c r="BB180" s="125">
        <f>SUM(BB174:BB179)</f>
        <v>0</v>
      </c>
      <c r="BC180" s="125">
        <f>SUM(BC174:BC179)</f>
        <v>0</v>
      </c>
      <c r="BD180" s="125">
        <f>SUM(BD174:BD179)</f>
        <v>0</v>
      </c>
    </row>
    <row r="181" spans="1:103" x14ac:dyDescent="0.2">
      <c r="A181" s="146" t="s">
        <v>58</v>
      </c>
      <c r="B181" s="147" t="s">
        <v>291</v>
      </c>
      <c r="C181" s="148" t="s">
        <v>292</v>
      </c>
      <c r="D181" s="111"/>
      <c r="E181" s="112"/>
      <c r="F181" s="246"/>
      <c r="G181" s="113"/>
      <c r="H181" s="201"/>
      <c r="I181" s="201">
        <v>0</v>
      </c>
      <c r="N181" s="114">
        <v>1</v>
      </c>
    </row>
    <row r="182" spans="1:103" ht="22.5" x14ac:dyDescent="0.2">
      <c r="A182" s="149">
        <v>72</v>
      </c>
      <c r="B182" s="150" t="s">
        <v>293</v>
      </c>
      <c r="C182" s="151" t="s">
        <v>294</v>
      </c>
      <c r="D182" s="115" t="s">
        <v>70</v>
      </c>
      <c r="E182" s="116">
        <v>4</v>
      </c>
      <c r="F182" s="246"/>
      <c r="G182" s="117">
        <f>E182*F182</f>
        <v>0</v>
      </c>
      <c r="H182" s="202" t="s">
        <v>441</v>
      </c>
      <c r="I182" s="202" t="s">
        <v>446</v>
      </c>
      <c r="N182" s="114">
        <v>2</v>
      </c>
      <c r="Z182" s="97">
        <v>12</v>
      </c>
      <c r="AA182" s="97">
        <v>0</v>
      </c>
      <c r="AB182" s="97">
        <v>72</v>
      </c>
      <c r="AY182" s="97">
        <v>2</v>
      </c>
      <c r="AZ182" s="97">
        <f>IF(AY182=1,G182,0)</f>
        <v>0</v>
      </c>
      <c r="BA182" s="97">
        <f>IF(AY182=2,G182,0)</f>
        <v>0</v>
      </c>
      <c r="BB182" s="97">
        <f>IF(AY182=3,G182,0)</f>
        <v>0</v>
      </c>
      <c r="BC182" s="97">
        <f>IF(AY182=4,G182,0)</f>
        <v>0</v>
      </c>
      <c r="BD182" s="97">
        <f>IF(AY182=5,G182,0)</f>
        <v>0</v>
      </c>
      <c r="CY182" s="97">
        <v>0</v>
      </c>
    </row>
    <row r="183" spans="1:103" x14ac:dyDescent="0.2">
      <c r="A183" s="155"/>
      <c r="B183" s="156"/>
      <c r="C183" s="236" t="s">
        <v>295</v>
      </c>
      <c r="D183" s="237"/>
      <c r="E183" s="118">
        <v>0</v>
      </c>
      <c r="F183" s="246"/>
      <c r="G183" s="120"/>
      <c r="H183" s="204"/>
      <c r="I183" s="204">
        <v>0</v>
      </c>
      <c r="L183" s="121" t="s">
        <v>295</v>
      </c>
      <c r="N183" s="114"/>
    </row>
    <row r="184" spans="1:103" x14ac:dyDescent="0.2">
      <c r="A184" s="155"/>
      <c r="B184" s="156"/>
      <c r="C184" s="236">
        <v>4</v>
      </c>
      <c r="D184" s="237"/>
      <c r="E184" s="118">
        <v>4</v>
      </c>
      <c r="F184" s="246"/>
      <c r="G184" s="120"/>
      <c r="H184" s="204"/>
      <c r="I184" s="204">
        <v>0</v>
      </c>
      <c r="L184" s="121">
        <v>4</v>
      </c>
      <c r="N184" s="114"/>
    </row>
    <row r="185" spans="1:103" ht="22.5" x14ac:dyDescent="0.2">
      <c r="A185" s="149">
        <v>73</v>
      </c>
      <c r="B185" s="150" t="s">
        <v>296</v>
      </c>
      <c r="C185" s="151" t="s">
        <v>297</v>
      </c>
      <c r="D185" s="115" t="s">
        <v>70</v>
      </c>
      <c r="E185" s="116">
        <v>1</v>
      </c>
      <c r="F185" s="246"/>
      <c r="G185" s="117">
        <f>E185*F185</f>
        <v>0</v>
      </c>
      <c r="H185" s="202" t="s">
        <v>441</v>
      </c>
      <c r="I185" s="202" t="s">
        <v>446</v>
      </c>
      <c r="N185" s="114">
        <v>2</v>
      </c>
      <c r="Z185" s="97">
        <v>12</v>
      </c>
      <c r="AA185" s="97">
        <v>0</v>
      </c>
      <c r="AB185" s="97">
        <v>73</v>
      </c>
      <c r="AY185" s="97">
        <v>2</v>
      </c>
      <c r="AZ185" s="97">
        <f>IF(AY185=1,G185,0)</f>
        <v>0</v>
      </c>
      <c r="BA185" s="97">
        <f>IF(AY185=2,G185,0)</f>
        <v>0</v>
      </c>
      <c r="BB185" s="97">
        <f>IF(AY185=3,G185,0)</f>
        <v>0</v>
      </c>
      <c r="BC185" s="97">
        <f>IF(AY185=4,G185,0)</f>
        <v>0</v>
      </c>
      <c r="BD185" s="97">
        <f>IF(AY185=5,G185,0)</f>
        <v>0</v>
      </c>
      <c r="CY185" s="97">
        <v>0</v>
      </c>
    </row>
    <row r="186" spans="1:103" x14ac:dyDescent="0.2">
      <c r="A186" s="155"/>
      <c r="B186" s="156"/>
      <c r="C186" s="236" t="s">
        <v>295</v>
      </c>
      <c r="D186" s="237"/>
      <c r="E186" s="118">
        <v>0</v>
      </c>
      <c r="F186" s="246"/>
      <c r="G186" s="120"/>
      <c r="H186" s="204"/>
      <c r="I186" s="204">
        <v>0</v>
      </c>
      <c r="L186" s="121" t="s">
        <v>295</v>
      </c>
      <c r="N186" s="114"/>
    </row>
    <row r="187" spans="1:103" x14ac:dyDescent="0.2">
      <c r="A187" s="155"/>
      <c r="B187" s="156"/>
      <c r="C187" s="236">
        <v>1</v>
      </c>
      <c r="D187" s="237"/>
      <c r="E187" s="118">
        <v>1</v>
      </c>
      <c r="F187" s="246"/>
      <c r="G187" s="120"/>
      <c r="H187" s="204"/>
      <c r="I187" s="204">
        <v>0</v>
      </c>
      <c r="L187" s="121">
        <v>1</v>
      </c>
      <c r="N187" s="114"/>
    </row>
    <row r="188" spans="1:103" ht="22.5" x14ac:dyDescent="0.2">
      <c r="A188" s="149">
        <v>74</v>
      </c>
      <c r="B188" s="150" t="s">
        <v>298</v>
      </c>
      <c r="C188" s="151" t="s">
        <v>297</v>
      </c>
      <c r="D188" s="115" t="s">
        <v>70</v>
      </c>
      <c r="E188" s="116">
        <v>2</v>
      </c>
      <c r="F188" s="246"/>
      <c r="G188" s="117">
        <f>E188*F188</f>
        <v>0</v>
      </c>
      <c r="H188" s="202" t="s">
        <v>441</v>
      </c>
      <c r="I188" s="202" t="s">
        <v>446</v>
      </c>
      <c r="N188" s="114">
        <v>2</v>
      </c>
      <c r="Z188" s="97">
        <v>12</v>
      </c>
      <c r="AA188" s="97">
        <v>0</v>
      </c>
      <c r="AB188" s="97">
        <v>74</v>
      </c>
      <c r="AY188" s="97">
        <v>2</v>
      </c>
      <c r="AZ188" s="97">
        <f>IF(AY188=1,G188,0)</f>
        <v>0</v>
      </c>
      <c r="BA188" s="97">
        <f>IF(AY188=2,G188,0)</f>
        <v>0</v>
      </c>
      <c r="BB188" s="97">
        <f>IF(AY188=3,G188,0)</f>
        <v>0</v>
      </c>
      <c r="BC188" s="97">
        <f>IF(AY188=4,G188,0)</f>
        <v>0</v>
      </c>
      <c r="BD188" s="97">
        <f>IF(AY188=5,G188,0)</f>
        <v>0</v>
      </c>
      <c r="CY188" s="97">
        <v>0</v>
      </c>
    </row>
    <row r="189" spans="1:103" x14ac:dyDescent="0.2">
      <c r="A189" s="155"/>
      <c r="B189" s="156"/>
      <c r="C189" s="236" t="s">
        <v>295</v>
      </c>
      <c r="D189" s="237"/>
      <c r="E189" s="118">
        <v>0</v>
      </c>
      <c r="F189" s="246"/>
      <c r="G189" s="120"/>
      <c r="H189" s="204"/>
      <c r="I189" s="204">
        <v>0</v>
      </c>
      <c r="L189" s="121" t="s">
        <v>295</v>
      </c>
      <c r="N189" s="114"/>
    </row>
    <row r="190" spans="1:103" x14ac:dyDescent="0.2">
      <c r="A190" s="155"/>
      <c r="B190" s="156"/>
      <c r="C190" s="236">
        <v>2</v>
      </c>
      <c r="D190" s="237"/>
      <c r="E190" s="118">
        <v>2</v>
      </c>
      <c r="F190" s="246"/>
      <c r="G190" s="120"/>
      <c r="H190" s="204"/>
      <c r="I190" s="204">
        <v>0</v>
      </c>
      <c r="L190" s="121">
        <v>2</v>
      </c>
      <c r="N190" s="114"/>
    </row>
    <row r="191" spans="1:103" ht="22.5" x14ac:dyDescent="0.2">
      <c r="A191" s="149">
        <v>75</v>
      </c>
      <c r="B191" s="150" t="s">
        <v>299</v>
      </c>
      <c r="C191" s="151" t="s">
        <v>297</v>
      </c>
      <c r="D191" s="115" t="s">
        <v>70</v>
      </c>
      <c r="E191" s="116">
        <v>1</v>
      </c>
      <c r="F191" s="246"/>
      <c r="G191" s="117">
        <f>E191*F191</f>
        <v>0</v>
      </c>
      <c r="H191" s="202" t="s">
        <v>441</v>
      </c>
      <c r="I191" s="202" t="s">
        <v>446</v>
      </c>
      <c r="N191" s="114">
        <v>2</v>
      </c>
      <c r="Z191" s="97">
        <v>12</v>
      </c>
      <c r="AA191" s="97">
        <v>0</v>
      </c>
      <c r="AB191" s="97">
        <v>75</v>
      </c>
      <c r="AY191" s="97">
        <v>2</v>
      </c>
      <c r="AZ191" s="97">
        <f>IF(AY191=1,G191,0)</f>
        <v>0</v>
      </c>
      <c r="BA191" s="97">
        <f>IF(AY191=2,G191,0)</f>
        <v>0</v>
      </c>
      <c r="BB191" s="97">
        <f>IF(AY191=3,G191,0)</f>
        <v>0</v>
      </c>
      <c r="BC191" s="97">
        <f>IF(AY191=4,G191,0)</f>
        <v>0</v>
      </c>
      <c r="BD191" s="97">
        <f>IF(AY191=5,G191,0)</f>
        <v>0</v>
      </c>
      <c r="CY191" s="97">
        <v>0</v>
      </c>
    </row>
    <row r="192" spans="1:103" x14ac:dyDescent="0.2">
      <c r="A192" s="155"/>
      <c r="B192" s="156"/>
      <c r="C192" s="236" t="s">
        <v>295</v>
      </c>
      <c r="D192" s="237"/>
      <c r="E192" s="118">
        <v>0</v>
      </c>
      <c r="F192" s="246"/>
      <c r="G192" s="120"/>
      <c r="H192" s="204"/>
      <c r="I192" s="204">
        <v>0</v>
      </c>
      <c r="L192" s="121" t="s">
        <v>295</v>
      </c>
      <c r="N192" s="114"/>
    </row>
    <row r="193" spans="1:103" x14ac:dyDescent="0.2">
      <c r="A193" s="155"/>
      <c r="B193" s="156"/>
      <c r="C193" s="236">
        <v>1</v>
      </c>
      <c r="D193" s="237"/>
      <c r="E193" s="118">
        <v>1</v>
      </c>
      <c r="F193" s="246"/>
      <c r="G193" s="120"/>
      <c r="H193" s="204"/>
      <c r="I193" s="204">
        <v>0</v>
      </c>
      <c r="L193" s="121">
        <v>1</v>
      </c>
      <c r="N193" s="114"/>
    </row>
    <row r="194" spans="1:103" ht="22.5" x14ac:dyDescent="0.2">
      <c r="A194" s="149">
        <v>76</v>
      </c>
      <c r="B194" s="150" t="s">
        <v>300</v>
      </c>
      <c r="C194" s="151" t="s">
        <v>294</v>
      </c>
      <c r="D194" s="115" t="s">
        <v>70</v>
      </c>
      <c r="E194" s="116">
        <v>1</v>
      </c>
      <c r="F194" s="246"/>
      <c r="G194" s="117">
        <f>E194*F194</f>
        <v>0</v>
      </c>
      <c r="H194" s="202" t="s">
        <v>441</v>
      </c>
      <c r="I194" s="202" t="s">
        <v>446</v>
      </c>
      <c r="N194" s="114">
        <v>2</v>
      </c>
      <c r="Z194" s="97">
        <v>12</v>
      </c>
      <c r="AA194" s="97">
        <v>0</v>
      </c>
      <c r="AB194" s="97">
        <v>76</v>
      </c>
      <c r="AY194" s="97">
        <v>2</v>
      </c>
      <c r="AZ194" s="97">
        <f>IF(AY194=1,G194,0)</f>
        <v>0</v>
      </c>
      <c r="BA194" s="97">
        <f>IF(AY194=2,G194,0)</f>
        <v>0</v>
      </c>
      <c r="BB194" s="97">
        <f>IF(AY194=3,G194,0)</f>
        <v>0</v>
      </c>
      <c r="BC194" s="97">
        <f>IF(AY194=4,G194,0)</f>
        <v>0</v>
      </c>
      <c r="BD194" s="97">
        <f>IF(AY194=5,G194,0)</f>
        <v>0</v>
      </c>
      <c r="CY194" s="97">
        <v>0</v>
      </c>
    </row>
    <row r="195" spans="1:103" x14ac:dyDescent="0.2">
      <c r="A195" s="155"/>
      <c r="B195" s="156"/>
      <c r="C195" s="236" t="s">
        <v>295</v>
      </c>
      <c r="D195" s="237"/>
      <c r="E195" s="118">
        <v>0</v>
      </c>
      <c r="F195" s="246"/>
      <c r="G195" s="120"/>
      <c r="H195" s="204"/>
      <c r="I195" s="204">
        <v>0</v>
      </c>
      <c r="L195" s="121" t="s">
        <v>295</v>
      </c>
      <c r="N195" s="114"/>
    </row>
    <row r="196" spans="1:103" x14ac:dyDescent="0.2">
      <c r="A196" s="155"/>
      <c r="B196" s="156"/>
      <c r="C196" s="236">
        <v>1</v>
      </c>
      <c r="D196" s="237"/>
      <c r="E196" s="118">
        <v>1</v>
      </c>
      <c r="F196" s="246"/>
      <c r="G196" s="120"/>
      <c r="H196" s="204"/>
      <c r="I196" s="204">
        <v>0</v>
      </c>
      <c r="L196" s="121">
        <v>1</v>
      </c>
      <c r="N196" s="114"/>
    </row>
    <row r="197" spans="1:103" ht="22.5" x14ac:dyDescent="0.2">
      <c r="A197" s="149">
        <v>77</v>
      </c>
      <c r="B197" s="150" t="s">
        <v>301</v>
      </c>
      <c r="C197" s="151" t="s">
        <v>297</v>
      </c>
      <c r="D197" s="115" t="s">
        <v>70</v>
      </c>
      <c r="E197" s="116">
        <v>1</v>
      </c>
      <c r="F197" s="246"/>
      <c r="G197" s="117">
        <f>E197*F197</f>
        <v>0</v>
      </c>
      <c r="H197" s="202" t="s">
        <v>441</v>
      </c>
      <c r="I197" s="202" t="s">
        <v>446</v>
      </c>
      <c r="N197" s="114">
        <v>2</v>
      </c>
      <c r="Z197" s="97">
        <v>12</v>
      </c>
      <c r="AA197" s="97">
        <v>0</v>
      </c>
      <c r="AB197" s="97">
        <v>77</v>
      </c>
      <c r="AY197" s="97">
        <v>2</v>
      </c>
      <c r="AZ197" s="97">
        <f>IF(AY197=1,G197,0)</f>
        <v>0</v>
      </c>
      <c r="BA197" s="97">
        <f>IF(AY197=2,G197,0)</f>
        <v>0</v>
      </c>
      <c r="BB197" s="97">
        <f>IF(AY197=3,G197,0)</f>
        <v>0</v>
      </c>
      <c r="BC197" s="97">
        <f>IF(AY197=4,G197,0)</f>
        <v>0</v>
      </c>
      <c r="BD197" s="97">
        <f>IF(AY197=5,G197,0)</f>
        <v>0</v>
      </c>
      <c r="CY197" s="97">
        <v>0</v>
      </c>
    </row>
    <row r="198" spans="1:103" x14ac:dyDescent="0.2">
      <c r="A198" s="155"/>
      <c r="B198" s="156"/>
      <c r="C198" s="236" t="s">
        <v>295</v>
      </c>
      <c r="D198" s="237"/>
      <c r="E198" s="118">
        <v>0</v>
      </c>
      <c r="F198" s="246"/>
      <c r="G198" s="120"/>
      <c r="H198" s="204"/>
      <c r="I198" s="204">
        <v>0</v>
      </c>
      <c r="L198" s="121" t="s">
        <v>295</v>
      </c>
      <c r="N198" s="114"/>
    </row>
    <row r="199" spans="1:103" x14ac:dyDescent="0.2">
      <c r="A199" s="155"/>
      <c r="B199" s="156"/>
      <c r="C199" s="236">
        <v>1</v>
      </c>
      <c r="D199" s="237"/>
      <c r="E199" s="118">
        <v>1</v>
      </c>
      <c r="F199" s="246"/>
      <c r="G199" s="120"/>
      <c r="H199" s="204"/>
      <c r="I199" s="204">
        <v>0</v>
      </c>
      <c r="L199" s="121">
        <v>1</v>
      </c>
      <c r="N199" s="114"/>
    </row>
    <row r="200" spans="1:103" ht="22.5" x14ac:dyDescent="0.2">
      <c r="A200" s="149">
        <v>78</v>
      </c>
      <c r="B200" s="150" t="s">
        <v>302</v>
      </c>
      <c r="C200" s="151" t="s">
        <v>303</v>
      </c>
      <c r="D200" s="115" t="s">
        <v>70</v>
      </c>
      <c r="E200" s="116">
        <v>2</v>
      </c>
      <c r="F200" s="246"/>
      <c r="G200" s="117">
        <f>E200*F200</f>
        <v>0</v>
      </c>
      <c r="H200" s="202" t="s">
        <v>441</v>
      </c>
      <c r="I200" s="202" t="s">
        <v>446</v>
      </c>
      <c r="N200" s="114">
        <v>2</v>
      </c>
      <c r="Z200" s="97">
        <v>12</v>
      </c>
      <c r="AA200" s="97">
        <v>0</v>
      </c>
      <c r="AB200" s="97">
        <v>78</v>
      </c>
      <c r="AY200" s="97">
        <v>2</v>
      </c>
      <c r="AZ200" s="97">
        <f>IF(AY200=1,G200,0)</f>
        <v>0</v>
      </c>
      <c r="BA200" s="97">
        <f>IF(AY200=2,G200,0)</f>
        <v>0</v>
      </c>
      <c r="BB200" s="97">
        <f>IF(AY200=3,G200,0)</f>
        <v>0</v>
      </c>
      <c r="BC200" s="97">
        <f>IF(AY200=4,G200,0)</f>
        <v>0</v>
      </c>
      <c r="BD200" s="97">
        <f>IF(AY200=5,G200,0)</f>
        <v>0</v>
      </c>
      <c r="CY200" s="97">
        <v>0</v>
      </c>
    </row>
    <row r="201" spans="1:103" x14ac:dyDescent="0.2">
      <c r="A201" s="155"/>
      <c r="B201" s="156"/>
      <c r="C201" s="236" t="s">
        <v>295</v>
      </c>
      <c r="D201" s="237"/>
      <c r="E201" s="118">
        <v>0</v>
      </c>
      <c r="F201" s="246"/>
      <c r="G201" s="120"/>
      <c r="H201" s="204"/>
      <c r="I201" s="204">
        <v>0</v>
      </c>
      <c r="L201" s="121" t="s">
        <v>295</v>
      </c>
      <c r="N201" s="114"/>
    </row>
    <row r="202" spans="1:103" x14ac:dyDescent="0.2">
      <c r="A202" s="155"/>
      <c r="B202" s="156"/>
      <c r="C202" s="236">
        <v>2</v>
      </c>
      <c r="D202" s="237"/>
      <c r="E202" s="118">
        <v>2</v>
      </c>
      <c r="F202" s="246"/>
      <c r="G202" s="120"/>
      <c r="H202" s="204"/>
      <c r="I202" s="204">
        <v>0</v>
      </c>
      <c r="L202" s="121">
        <v>2</v>
      </c>
      <c r="N202" s="114"/>
    </row>
    <row r="203" spans="1:103" ht="22.5" x14ac:dyDescent="0.2">
      <c r="A203" s="149">
        <v>79</v>
      </c>
      <c r="B203" s="150" t="s">
        <v>304</v>
      </c>
      <c r="C203" s="151" t="s">
        <v>303</v>
      </c>
      <c r="D203" s="115" t="s">
        <v>70</v>
      </c>
      <c r="E203" s="116">
        <v>9</v>
      </c>
      <c r="F203" s="246"/>
      <c r="G203" s="117">
        <f>E203*F203</f>
        <v>0</v>
      </c>
      <c r="H203" s="202" t="s">
        <v>441</v>
      </c>
      <c r="I203" s="202" t="s">
        <v>446</v>
      </c>
      <c r="N203" s="114">
        <v>2</v>
      </c>
      <c r="Z203" s="97">
        <v>12</v>
      </c>
      <c r="AA203" s="97">
        <v>0</v>
      </c>
      <c r="AB203" s="97">
        <v>79</v>
      </c>
      <c r="AY203" s="97">
        <v>2</v>
      </c>
      <c r="AZ203" s="97">
        <f>IF(AY203=1,G203,0)</f>
        <v>0</v>
      </c>
      <c r="BA203" s="97">
        <f>IF(AY203=2,G203,0)</f>
        <v>0</v>
      </c>
      <c r="BB203" s="97">
        <f>IF(AY203=3,G203,0)</f>
        <v>0</v>
      </c>
      <c r="BC203" s="97">
        <f>IF(AY203=4,G203,0)</f>
        <v>0</v>
      </c>
      <c r="BD203" s="97">
        <f>IF(AY203=5,G203,0)</f>
        <v>0</v>
      </c>
      <c r="CY203" s="97">
        <v>0</v>
      </c>
    </row>
    <row r="204" spans="1:103" x14ac:dyDescent="0.2">
      <c r="A204" s="155"/>
      <c r="B204" s="156"/>
      <c r="C204" s="236" t="s">
        <v>295</v>
      </c>
      <c r="D204" s="237"/>
      <c r="E204" s="118">
        <v>0</v>
      </c>
      <c r="F204" s="246"/>
      <c r="G204" s="120"/>
      <c r="H204" s="204"/>
      <c r="I204" s="204">
        <v>0</v>
      </c>
      <c r="L204" s="121" t="s">
        <v>295</v>
      </c>
      <c r="N204" s="114"/>
    </row>
    <row r="205" spans="1:103" x14ac:dyDescent="0.2">
      <c r="A205" s="155"/>
      <c r="B205" s="156"/>
      <c r="C205" s="236">
        <v>9</v>
      </c>
      <c r="D205" s="237"/>
      <c r="E205" s="118">
        <v>9</v>
      </c>
      <c r="F205" s="246"/>
      <c r="G205" s="120"/>
      <c r="H205" s="204"/>
      <c r="I205" s="204">
        <v>0</v>
      </c>
      <c r="L205" s="121">
        <v>9</v>
      </c>
      <c r="N205" s="114"/>
    </row>
    <row r="206" spans="1:103" x14ac:dyDescent="0.2">
      <c r="A206" s="149">
        <v>80</v>
      </c>
      <c r="B206" s="150" t="s">
        <v>305</v>
      </c>
      <c r="C206" s="151" t="s">
        <v>306</v>
      </c>
      <c r="D206" s="115" t="s">
        <v>49</v>
      </c>
      <c r="E206" s="116">
        <v>0.99</v>
      </c>
      <c r="F206" s="246"/>
      <c r="G206" s="117">
        <f>E206*F206</f>
        <v>0</v>
      </c>
      <c r="H206" s="202" t="s">
        <v>393</v>
      </c>
      <c r="I206" s="202" t="s">
        <v>446</v>
      </c>
      <c r="N206" s="114">
        <v>2</v>
      </c>
      <c r="Z206" s="97">
        <v>12</v>
      </c>
      <c r="AA206" s="97">
        <v>0</v>
      </c>
      <c r="AB206" s="97">
        <v>80</v>
      </c>
      <c r="AY206" s="97">
        <v>2</v>
      </c>
      <c r="AZ206" s="97">
        <f>IF(AY206=1,G206,0)</f>
        <v>0</v>
      </c>
      <c r="BA206" s="97">
        <f>IF(AY206=2,G206,0)</f>
        <v>0</v>
      </c>
      <c r="BB206" s="97">
        <f>IF(AY206=3,G206,0)</f>
        <v>0</v>
      </c>
      <c r="BC206" s="97">
        <f>IF(AY206=4,G206,0)</f>
        <v>0</v>
      </c>
      <c r="BD206" s="97">
        <f>IF(AY206=5,G206,0)</f>
        <v>0</v>
      </c>
      <c r="CY206" s="97">
        <v>0</v>
      </c>
    </row>
    <row r="207" spans="1:103" x14ac:dyDescent="0.2">
      <c r="A207" s="152"/>
      <c r="B207" s="153" t="s">
        <v>59</v>
      </c>
      <c r="C207" s="154" t="str">
        <f>CONCATENATE(B181," ",C181)</f>
        <v>766 Konstrukce truhlářské</v>
      </c>
      <c r="D207" s="122"/>
      <c r="E207" s="123"/>
      <c r="F207" s="247"/>
      <c r="G207" s="124">
        <f>SUM(G181:G206)</f>
        <v>0</v>
      </c>
      <c r="H207" s="203"/>
      <c r="I207" s="203"/>
      <c r="N207" s="114">
        <v>4</v>
      </c>
      <c r="AZ207" s="125">
        <f>SUM(AZ181:AZ206)</f>
        <v>0</v>
      </c>
      <c r="BA207" s="125">
        <f>SUM(BA181:BA206)</f>
        <v>0</v>
      </c>
      <c r="BB207" s="125">
        <f>SUM(BB181:BB206)</f>
        <v>0</v>
      </c>
      <c r="BC207" s="125">
        <f>SUM(BC181:BC206)</f>
        <v>0</v>
      </c>
      <c r="BD207" s="125">
        <f>SUM(BD181:BD206)</f>
        <v>0</v>
      </c>
    </row>
    <row r="208" spans="1:103" x14ac:dyDescent="0.2">
      <c r="A208" s="146" t="s">
        <v>58</v>
      </c>
      <c r="B208" s="147" t="s">
        <v>307</v>
      </c>
      <c r="C208" s="148" t="s">
        <v>308</v>
      </c>
      <c r="D208" s="111"/>
      <c r="E208" s="112"/>
      <c r="F208" s="246"/>
      <c r="G208" s="113"/>
      <c r="H208" s="201"/>
      <c r="I208" s="201">
        <v>0</v>
      </c>
      <c r="N208" s="114">
        <v>1</v>
      </c>
    </row>
    <row r="209" spans="1:103" ht="22.5" x14ac:dyDescent="0.2">
      <c r="A209" s="149">
        <v>81</v>
      </c>
      <c r="B209" s="150" t="s">
        <v>309</v>
      </c>
      <c r="C209" s="151" t="s">
        <v>310</v>
      </c>
      <c r="D209" s="115" t="s">
        <v>70</v>
      </c>
      <c r="E209" s="116">
        <v>1</v>
      </c>
      <c r="F209" s="246"/>
      <c r="G209" s="117">
        <f>E209*F209</f>
        <v>0</v>
      </c>
      <c r="H209" s="202" t="s">
        <v>441</v>
      </c>
      <c r="I209" s="202" t="s">
        <v>446</v>
      </c>
      <c r="N209" s="114">
        <v>2</v>
      </c>
      <c r="Z209" s="97">
        <v>12</v>
      </c>
      <c r="AA209" s="97">
        <v>0</v>
      </c>
      <c r="AB209" s="97">
        <v>81</v>
      </c>
      <c r="AY209" s="97">
        <v>2</v>
      </c>
      <c r="AZ209" s="97">
        <f>IF(AY209=1,G209,0)</f>
        <v>0</v>
      </c>
      <c r="BA209" s="97">
        <f>IF(AY209=2,G209,0)</f>
        <v>0</v>
      </c>
      <c r="BB209" s="97">
        <f>IF(AY209=3,G209,0)</f>
        <v>0</v>
      </c>
      <c r="BC209" s="97">
        <f>IF(AY209=4,G209,0)</f>
        <v>0</v>
      </c>
      <c r="BD209" s="97">
        <f>IF(AY209=5,G209,0)</f>
        <v>0</v>
      </c>
      <c r="CY209" s="97">
        <v>0</v>
      </c>
    </row>
    <row r="210" spans="1:103" ht="22.5" x14ac:dyDescent="0.2">
      <c r="A210" s="149">
        <v>82</v>
      </c>
      <c r="B210" s="150" t="s">
        <v>311</v>
      </c>
      <c r="C210" s="151" t="s">
        <v>312</v>
      </c>
      <c r="D210" s="115" t="s">
        <v>70</v>
      </c>
      <c r="E210" s="116">
        <v>1</v>
      </c>
      <c r="F210" s="246"/>
      <c r="G210" s="117">
        <f>E210*F210</f>
        <v>0</v>
      </c>
      <c r="H210" s="202" t="s">
        <v>441</v>
      </c>
      <c r="I210" s="202" t="s">
        <v>446</v>
      </c>
      <c r="N210" s="114">
        <v>2</v>
      </c>
      <c r="Z210" s="97">
        <v>12</v>
      </c>
      <c r="AA210" s="97">
        <v>0</v>
      </c>
      <c r="AB210" s="97">
        <v>82</v>
      </c>
      <c r="AY210" s="97">
        <v>2</v>
      </c>
      <c r="AZ210" s="97">
        <f>IF(AY210=1,G210,0)</f>
        <v>0</v>
      </c>
      <c r="BA210" s="97">
        <f>IF(AY210=2,G210,0)</f>
        <v>0</v>
      </c>
      <c r="BB210" s="97">
        <f>IF(AY210=3,G210,0)</f>
        <v>0</v>
      </c>
      <c r="BC210" s="97">
        <f>IF(AY210=4,G210,0)</f>
        <v>0</v>
      </c>
      <c r="BD210" s="97">
        <f>IF(AY210=5,G210,0)</f>
        <v>0</v>
      </c>
      <c r="CY210" s="97">
        <v>0</v>
      </c>
    </row>
    <row r="211" spans="1:103" ht="22.5" x14ac:dyDescent="0.2">
      <c r="A211" s="149">
        <v>83</v>
      </c>
      <c r="B211" s="150" t="s">
        <v>313</v>
      </c>
      <c r="C211" s="151" t="s">
        <v>314</v>
      </c>
      <c r="D211" s="115" t="s">
        <v>70</v>
      </c>
      <c r="E211" s="116">
        <v>1</v>
      </c>
      <c r="F211" s="246"/>
      <c r="G211" s="117">
        <f>E211*F211</f>
        <v>0</v>
      </c>
      <c r="H211" s="202" t="s">
        <v>441</v>
      </c>
      <c r="I211" s="202" t="s">
        <v>446</v>
      </c>
      <c r="N211" s="114">
        <v>2</v>
      </c>
      <c r="Z211" s="97">
        <v>12</v>
      </c>
      <c r="AA211" s="97">
        <v>0</v>
      </c>
      <c r="AB211" s="97">
        <v>83</v>
      </c>
      <c r="AY211" s="97">
        <v>2</v>
      </c>
      <c r="AZ211" s="97">
        <f>IF(AY211=1,G211,0)</f>
        <v>0</v>
      </c>
      <c r="BA211" s="97">
        <f>IF(AY211=2,G211,0)</f>
        <v>0</v>
      </c>
      <c r="BB211" s="97">
        <f>IF(AY211=3,G211,0)</f>
        <v>0</v>
      </c>
      <c r="BC211" s="97">
        <f>IF(AY211=4,G211,0)</f>
        <v>0</v>
      </c>
      <c r="BD211" s="97">
        <f>IF(AY211=5,G211,0)</f>
        <v>0</v>
      </c>
      <c r="CY211" s="97">
        <v>0</v>
      </c>
    </row>
    <row r="212" spans="1:103" ht="22.5" x14ac:dyDescent="0.2">
      <c r="A212" s="149">
        <v>84</v>
      </c>
      <c r="B212" s="150" t="s">
        <v>315</v>
      </c>
      <c r="C212" s="151" t="s">
        <v>316</v>
      </c>
      <c r="D212" s="115" t="s">
        <v>70</v>
      </c>
      <c r="E212" s="116">
        <v>8</v>
      </c>
      <c r="F212" s="246"/>
      <c r="G212" s="117">
        <f>E212*F212</f>
        <v>0</v>
      </c>
      <c r="H212" s="202" t="s">
        <v>441</v>
      </c>
      <c r="I212" s="202" t="s">
        <v>446</v>
      </c>
      <c r="N212" s="114">
        <v>2</v>
      </c>
      <c r="Z212" s="97">
        <v>12</v>
      </c>
      <c r="AA212" s="97">
        <v>0</v>
      </c>
      <c r="AB212" s="97">
        <v>84</v>
      </c>
      <c r="AY212" s="97">
        <v>2</v>
      </c>
      <c r="AZ212" s="97">
        <f>IF(AY212=1,G212,0)</f>
        <v>0</v>
      </c>
      <c r="BA212" s="97">
        <f>IF(AY212=2,G212,0)</f>
        <v>0</v>
      </c>
      <c r="BB212" s="97">
        <f>IF(AY212=3,G212,0)</f>
        <v>0</v>
      </c>
      <c r="BC212" s="97">
        <f>IF(AY212=4,G212,0)</f>
        <v>0</v>
      </c>
      <c r="BD212" s="97">
        <f>IF(AY212=5,G212,0)</f>
        <v>0</v>
      </c>
      <c r="CY212" s="97">
        <v>0</v>
      </c>
    </row>
    <row r="213" spans="1:103" x14ac:dyDescent="0.2">
      <c r="A213" s="155"/>
      <c r="B213" s="156"/>
      <c r="C213" s="236" t="s">
        <v>317</v>
      </c>
      <c r="D213" s="237"/>
      <c r="E213" s="118">
        <v>8</v>
      </c>
      <c r="F213" s="246"/>
      <c r="G213" s="120"/>
      <c r="H213" s="204"/>
      <c r="I213" s="204">
        <v>0</v>
      </c>
      <c r="L213" s="121" t="s">
        <v>317</v>
      </c>
      <c r="N213" s="114"/>
    </row>
    <row r="214" spans="1:103" x14ac:dyDescent="0.2">
      <c r="A214" s="149">
        <v>85</v>
      </c>
      <c r="B214" s="150" t="s">
        <v>318</v>
      </c>
      <c r="C214" s="151" t="s">
        <v>319</v>
      </c>
      <c r="D214" s="115" t="s">
        <v>70</v>
      </c>
      <c r="E214" s="116">
        <v>3</v>
      </c>
      <c r="F214" s="246"/>
      <c r="G214" s="117">
        <f>E214*F214</f>
        <v>0</v>
      </c>
      <c r="H214" s="202" t="s">
        <v>441</v>
      </c>
      <c r="I214" s="202" t="s">
        <v>446</v>
      </c>
      <c r="N214" s="114">
        <v>2</v>
      </c>
      <c r="Z214" s="97">
        <v>12</v>
      </c>
      <c r="AA214" s="97">
        <v>0</v>
      </c>
      <c r="AB214" s="97">
        <v>85</v>
      </c>
      <c r="AY214" s="97">
        <v>2</v>
      </c>
      <c r="AZ214" s="97">
        <f>IF(AY214=1,G214,0)</f>
        <v>0</v>
      </c>
      <c r="BA214" s="97">
        <f>IF(AY214=2,G214,0)</f>
        <v>0</v>
      </c>
      <c r="BB214" s="97">
        <f>IF(AY214=3,G214,0)</f>
        <v>0</v>
      </c>
      <c r="BC214" s="97">
        <f>IF(AY214=4,G214,0)</f>
        <v>0</v>
      </c>
      <c r="BD214" s="97">
        <f>IF(AY214=5,G214,0)</f>
        <v>0</v>
      </c>
      <c r="CY214" s="97">
        <v>0</v>
      </c>
    </row>
    <row r="215" spans="1:103" x14ac:dyDescent="0.2">
      <c r="A215" s="155"/>
      <c r="B215" s="156"/>
      <c r="C215" s="236" t="s">
        <v>236</v>
      </c>
      <c r="D215" s="237"/>
      <c r="E215" s="118">
        <v>3</v>
      </c>
      <c r="F215" s="246"/>
      <c r="G215" s="120"/>
      <c r="H215" s="204"/>
      <c r="I215" s="204">
        <v>0</v>
      </c>
      <c r="L215" s="121" t="s">
        <v>236</v>
      </c>
      <c r="N215" s="114"/>
    </row>
    <row r="216" spans="1:103" x14ac:dyDescent="0.2">
      <c r="A216" s="155"/>
      <c r="B216" s="156"/>
      <c r="C216" s="236"/>
      <c r="D216" s="237"/>
      <c r="E216" s="118">
        <v>0</v>
      </c>
      <c r="F216" s="246"/>
      <c r="G216" s="120"/>
      <c r="H216" s="204"/>
      <c r="I216" s="204">
        <v>0</v>
      </c>
      <c r="L216" s="121"/>
      <c r="N216" s="114"/>
    </row>
    <row r="217" spans="1:103" x14ac:dyDescent="0.2">
      <c r="A217" s="149">
        <v>86</v>
      </c>
      <c r="B217" s="150" t="s">
        <v>320</v>
      </c>
      <c r="C217" s="151" t="s">
        <v>321</v>
      </c>
      <c r="D217" s="115" t="s">
        <v>70</v>
      </c>
      <c r="E217" s="116">
        <v>29</v>
      </c>
      <c r="F217" s="246"/>
      <c r="G217" s="117">
        <f>E217*F217</f>
        <v>0</v>
      </c>
      <c r="H217" s="202" t="s">
        <v>441</v>
      </c>
      <c r="I217" s="202" t="s">
        <v>446</v>
      </c>
      <c r="N217" s="114">
        <v>2</v>
      </c>
      <c r="Z217" s="97">
        <v>12</v>
      </c>
      <c r="AA217" s="97">
        <v>0</v>
      </c>
      <c r="AB217" s="97">
        <v>86</v>
      </c>
      <c r="AY217" s="97">
        <v>2</v>
      </c>
      <c r="AZ217" s="97">
        <f>IF(AY217=1,G217,0)</f>
        <v>0</v>
      </c>
      <c r="BA217" s="97">
        <f>IF(AY217=2,G217,0)</f>
        <v>0</v>
      </c>
      <c r="BB217" s="97">
        <f>IF(AY217=3,G217,0)</f>
        <v>0</v>
      </c>
      <c r="BC217" s="97">
        <f>IF(AY217=4,G217,0)</f>
        <v>0</v>
      </c>
      <c r="BD217" s="97">
        <f>IF(AY217=5,G217,0)</f>
        <v>0</v>
      </c>
      <c r="CY217" s="97">
        <v>0</v>
      </c>
    </row>
    <row r="218" spans="1:103" x14ac:dyDescent="0.2">
      <c r="A218" s="155"/>
      <c r="B218" s="156"/>
      <c r="C218" s="236" t="s">
        <v>230</v>
      </c>
      <c r="D218" s="237"/>
      <c r="E218" s="118">
        <v>29</v>
      </c>
      <c r="F218" s="246"/>
      <c r="G218" s="120"/>
      <c r="H218" s="204"/>
      <c r="I218" s="204">
        <v>0</v>
      </c>
      <c r="L218" s="121" t="s">
        <v>230</v>
      </c>
      <c r="N218" s="114"/>
    </row>
    <row r="219" spans="1:103" ht="22.5" x14ac:dyDescent="0.2">
      <c r="A219" s="149">
        <v>87</v>
      </c>
      <c r="B219" s="150" t="s">
        <v>322</v>
      </c>
      <c r="C219" s="151" t="s">
        <v>323</v>
      </c>
      <c r="D219" s="115" t="s">
        <v>70</v>
      </c>
      <c r="E219" s="116">
        <v>11</v>
      </c>
      <c r="F219" s="246"/>
      <c r="G219" s="117">
        <f>E219*F219</f>
        <v>0</v>
      </c>
      <c r="H219" s="202" t="s">
        <v>441</v>
      </c>
      <c r="I219" s="202" t="s">
        <v>446</v>
      </c>
      <c r="N219" s="114">
        <v>2</v>
      </c>
      <c r="Z219" s="97">
        <v>12</v>
      </c>
      <c r="AA219" s="97">
        <v>0</v>
      </c>
      <c r="AB219" s="97">
        <v>87</v>
      </c>
      <c r="AY219" s="97">
        <v>2</v>
      </c>
      <c r="AZ219" s="97">
        <f>IF(AY219=1,G219,0)</f>
        <v>0</v>
      </c>
      <c r="BA219" s="97">
        <f>IF(AY219=2,G219,0)</f>
        <v>0</v>
      </c>
      <c r="BB219" s="97">
        <f>IF(AY219=3,G219,0)</f>
        <v>0</v>
      </c>
      <c r="BC219" s="97">
        <f>IF(AY219=4,G219,0)</f>
        <v>0</v>
      </c>
      <c r="BD219" s="97">
        <f>IF(AY219=5,G219,0)</f>
        <v>0</v>
      </c>
      <c r="CY219" s="97">
        <v>0</v>
      </c>
    </row>
    <row r="220" spans="1:103" x14ac:dyDescent="0.2">
      <c r="A220" s="155"/>
      <c r="B220" s="156"/>
      <c r="C220" s="236" t="s">
        <v>295</v>
      </c>
      <c r="D220" s="237"/>
      <c r="E220" s="118">
        <v>0</v>
      </c>
      <c r="F220" s="246"/>
      <c r="G220" s="120"/>
      <c r="H220" s="204"/>
      <c r="I220" s="204">
        <v>0</v>
      </c>
      <c r="L220" s="121" t="s">
        <v>295</v>
      </c>
      <c r="N220" s="114"/>
    </row>
    <row r="221" spans="1:103" x14ac:dyDescent="0.2">
      <c r="A221" s="155"/>
      <c r="B221" s="156"/>
      <c r="C221" s="236">
        <v>11</v>
      </c>
      <c r="D221" s="237"/>
      <c r="E221" s="118">
        <v>11</v>
      </c>
      <c r="F221" s="246"/>
      <c r="G221" s="120"/>
      <c r="H221" s="204"/>
      <c r="I221" s="204">
        <v>0</v>
      </c>
      <c r="L221" s="121">
        <v>11</v>
      </c>
      <c r="N221" s="114"/>
    </row>
    <row r="222" spans="1:103" ht="22.5" x14ac:dyDescent="0.2">
      <c r="A222" s="149">
        <v>88</v>
      </c>
      <c r="B222" s="150" t="s">
        <v>324</v>
      </c>
      <c r="C222" s="151" t="s">
        <v>325</v>
      </c>
      <c r="D222" s="115" t="s">
        <v>70</v>
      </c>
      <c r="E222" s="116">
        <v>19</v>
      </c>
      <c r="F222" s="246"/>
      <c r="G222" s="117">
        <f>E222*F222</f>
        <v>0</v>
      </c>
      <c r="H222" s="202" t="s">
        <v>441</v>
      </c>
      <c r="I222" s="202" t="s">
        <v>446</v>
      </c>
      <c r="N222" s="114">
        <v>2</v>
      </c>
      <c r="Z222" s="97">
        <v>12</v>
      </c>
      <c r="AA222" s="97">
        <v>0</v>
      </c>
      <c r="AB222" s="97">
        <v>88</v>
      </c>
      <c r="AY222" s="97">
        <v>2</v>
      </c>
      <c r="AZ222" s="97">
        <f>IF(AY222=1,G222,0)</f>
        <v>0</v>
      </c>
      <c r="BA222" s="97">
        <f>IF(AY222=2,G222,0)</f>
        <v>0</v>
      </c>
      <c r="BB222" s="97">
        <f>IF(AY222=3,G222,0)</f>
        <v>0</v>
      </c>
      <c r="BC222" s="97">
        <f>IF(AY222=4,G222,0)</f>
        <v>0</v>
      </c>
      <c r="BD222" s="97">
        <f>IF(AY222=5,G222,0)</f>
        <v>0</v>
      </c>
      <c r="CY222" s="97">
        <v>0</v>
      </c>
    </row>
    <row r="223" spans="1:103" x14ac:dyDescent="0.2">
      <c r="A223" s="155"/>
      <c r="B223" s="156"/>
      <c r="C223" s="236" t="s">
        <v>295</v>
      </c>
      <c r="D223" s="237"/>
      <c r="E223" s="118">
        <v>0</v>
      </c>
      <c r="F223" s="246"/>
      <c r="G223" s="120"/>
      <c r="H223" s="204"/>
      <c r="I223" s="204">
        <v>0</v>
      </c>
      <c r="L223" s="121" t="s">
        <v>295</v>
      </c>
      <c r="N223" s="114"/>
    </row>
    <row r="224" spans="1:103" x14ac:dyDescent="0.2">
      <c r="A224" s="155"/>
      <c r="B224" s="156"/>
      <c r="C224" s="236">
        <v>19</v>
      </c>
      <c r="D224" s="237"/>
      <c r="E224" s="118">
        <v>19</v>
      </c>
      <c r="F224" s="246"/>
      <c r="G224" s="120"/>
      <c r="H224" s="204"/>
      <c r="I224" s="204">
        <v>0</v>
      </c>
      <c r="L224" s="121">
        <v>19</v>
      </c>
      <c r="N224" s="114"/>
    </row>
    <row r="225" spans="1:103" ht="22.5" x14ac:dyDescent="0.2">
      <c r="A225" s="149">
        <v>89</v>
      </c>
      <c r="B225" s="150" t="s">
        <v>326</v>
      </c>
      <c r="C225" s="151" t="s">
        <v>327</v>
      </c>
      <c r="D225" s="115" t="s">
        <v>70</v>
      </c>
      <c r="E225" s="116">
        <v>2</v>
      </c>
      <c r="F225" s="246"/>
      <c r="G225" s="117">
        <f>E225*F225</f>
        <v>0</v>
      </c>
      <c r="H225" s="202" t="s">
        <v>441</v>
      </c>
      <c r="I225" s="202" t="s">
        <v>446</v>
      </c>
      <c r="N225" s="114">
        <v>2</v>
      </c>
      <c r="Z225" s="97">
        <v>12</v>
      </c>
      <c r="AA225" s="97">
        <v>0</v>
      </c>
      <c r="AB225" s="97">
        <v>89</v>
      </c>
      <c r="AY225" s="97">
        <v>2</v>
      </c>
      <c r="AZ225" s="97">
        <f>IF(AY225=1,G225,0)</f>
        <v>0</v>
      </c>
      <c r="BA225" s="97">
        <f>IF(AY225=2,G225,0)</f>
        <v>0</v>
      </c>
      <c r="BB225" s="97">
        <f>IF(AY225=3,G225,0)</f>
        <v>0</v>
      </c>
      <c r="BC225" s="97">
        <f>IF(AY225=4,G225,0)</f>
        <v>0</v>
      </c>
      <c r="BD225" s="97">
        <f>IF(AY225=5,G225,0)</f>
        <v>0</v>
      </c>
      <c r="CY225" s="97">
        <v>0</v>
      </c>
    </row>
    <row r="226" spans="1:103" x14ac:dyDescent="0.2">
      <c r="A226" s="155"/>
      <c r="B226" s="156"/>
      <c r="C226" s="236" t="s">
        <v>295</v>
      </c>
      <c r="D226" s="237"/>
      <c r="E226" s="118">
        <v>0</v>
      </c>
      <c r="F226" s="246"/>
      <c r="G226" s="120"/>
      <c r="H226" s="204"/>
      <c r="I226" s="204">
        <v>0</v>
      </c>
      <c r="L226" s="121" t="s">
        <v>295</v>
      </c>
      <c r="N226" s="114"/>
    </row>
    <row r="227" spans="1:103" x14ac:dyDescent="0.2">
      <c r="A227" s="155"/>
      <c r="B227" s="156"/>
      <c r="C227" s="236">
        <v>2</v>
      </c>
      <c r="D227" s="237"/>
      <c r="E227" s="118">
        <v>2</v>
      </c>
      <c r="F227" s="246"/>
      <c r="G227" s="120"/>
      <c r="H227" s="204"/>
      <c r="I227" s="204">
        <v>0</v>
      </c>
      <c r="L227" s="121">
        <v>2</v>
      </c>
      <c r="N227" s="114"/>
    </row>
    <row r="228" spans="1:103" ht="22.5" x14ac:dyDescent="0.2">
      <c r="A228" s="149">
        <v>90</v>
      </c>
      <c r="B228" s="150" t="s">
        <v>328</v>
      </c>
      <c r="C228" s="151" t="s">
        <v>329</v>
      </c>
      <c r="D228" s="115" t="s">
        <v>70</v>
      </c>
      <c r="E228" s="116">
        <v>3</v>
      </c>
      <c r="F228" s="246"/>
      <c r="G228" s="117">
        <f>E228*F228</f>
        <v>0</v>
      </c>
      <c r="H228" s="202" t="s">
        <v>441</v>
      </c>
      <c r="I228" s="202" t="s">
        <v>446</v>
      </c>
      <c r="N228" s="114">
        <v>2</v>
      </c>
      <c r="Z228" s="97">
        <v>12</v>
      </c>
      <c r="AA228" s="97">
        <v>0</v>
      </c>
      <c r="AB228" s="97">
        <v>90</v>
      </c>
      <c r="AY228" s="97">
        <v>2</v>
      </c>
      <c r="AZ228" s="97">
        <f>IF(AY228=1,G228,0)</f>
        <v>0</v>
      </c>
      <c r="BA228" s="97">
        <f>IF(AY228=2,G228,0)</f>
        <v>0</v>
      </c>
      <c r="BB228" s="97">
        <f>IF(AY228=3,G228,0)</f>
        <v>0</v>
      </c>
      <c r="BC228" s="97">
        <f>IF(AY228=4,G228,0)</f>
        <v>0</v>
      </c>
      <c r="BD228" s="97">
        <f>IF(AY228=5,G228,0)</f>
        <v>0</v>
      </c>
      <c r="CY228" s="97">
        <v>0</v>
      </c>
    </row>
    <row r="229" spans="1:103" x14ac:dyDescent="0.2">
      <c r="A229" s="155"/>
      <c r="B229" s="156"/>
      <c r="C229" s="236" t="s">
        <v>295</v>
      </c>
      <c r="D229" s="237"/>
      <c r="E229" s="118">
        <v>0</v>
      </c>
      <c r="F229" s="246"/>
      <c r="G229" s="120"/>
      <c r="H229" s="204"/>
      <c r="I229" s="204">
        <v>0</v>
      </c>
      <c r="L229" s="121" t="s">
        <v>295</v>
      </c>
      <c r="N229" s="114"/>
    </row>
    <row r="230" spans="1:103" x14ac:dyDescent="0.2">
      <c r="A230" s="155"/>
      <c r="B230" s="156"/>
      <c r="C230" s="236" t="s">
        <v>236</v>
      </c>
      <c r="D230" s="237"/>
      <c r="E230" s="118">
        <v>3</v>
      </c>
      <c r="F230" s="246"/>
      <c r="G230" s="120"/>
      <c r="H230" s="204"/>
      <c r="I230" s="204">
        <v>0</v>
      </c>
      <c r="L230" s="121" t="s">
        <v>236</v>
      </c>
      <c r="N230" s="114"/>
    </row>
    <row r="231" spans="1:103" ht="22.5" x14ac:dyDescent="0.2">
      <c r="A231" s="149">
        <v>91</v>
      </c>
      <c r="B231" s="150" t="s">
        <v>330</v>
      </c>
      <c r="C231" s="151" t="s">
        <v>331</v>
      </c>
      <c r="D231" s="115" t="s">
        <v>70</v>
      </c>
      <c r="E231" s="116">
        <v>3</v>
      </c>
      <c r="F231" s="246"/>
      <c r="G231" s="117">
        <f>E231*F231</f>
        <v>0</v>
      </c>
      <c r="H231" s="202" t="s">
        <v>441</v>
      </c>
      <c r="I231" s="202" t="s">
        <v>446</v>
      </c>
      <c r="N231" s="114">
        <v>2</v>
      </c>
      <c r="Z231" s="97">
        <v>12</v>
      </c>
      <c r="AA231" s="97">
        <v>0</v>
      </c>
      <c r="AB231" s="97">
        <v>91</v>
      </c>
      <c r="AY231" s="97">
        <v>2</v>
      </c>
      <c r="AZ231" s="97">
        <f>IF(AY231=1,G231,0)</f>
        <v>0</v>
      </c>
      <c r="BA231" s="97">
        <f>IF(AY231=2,G231,0)</f>
        <v>0</v>
      </c>
      <c r="BB231" s="97">
        <f>IF(AY231=3,G231,0)</f>
        <v>0</v>
      </c>
      <c r="BC231" s="97">
        <f>IF(AY231=4,G231,0)</f>
        <v>0</v>
      </c>
      <c r="BD231" s="97">
        <f>IF(AY231=5,G231,0)</f>
        <v>0</v>
      </c>
      <c r="CY231" s="97">
        <v>0</v>
      </c>
    </row>
    <row r="232" spans="1:103" x14ac:dyDescent="0.2">
      <c r="A232" s="155"/>
      <c r="B232" s="156"/>
      <c r="C232" s="236" t="s">
        <v>295</v>
      </c>
      <c r="D232" s="237"/>
      <c r="E232" s="118">
        <v>0</v>
      </c>
      <c r="F232" s="246"/>
      <c r="G232" s="120"/>
      <c r="H232" s="204"/>
      <c r="I232" s="204">
        <v>0</v>
      </c>
      <c r="L232" s="121" t="s">
        <v>295</v>
      </c>
      <c r="N232" s="114"/>
    </row>
    <row r="233" spans="1:103" x14ac:dyDescent="0.2">
      <c r="A233" s="155"/>
      <c r="B233" s="156"/>
      <c r="C233" s="236" t="s">
        <v>236</v>
      </c>
      <c r="D233" s="237"/>
      <c r="E233" s="118">
        <v>3</v>
      </c>
      <c r="F233" s="246"/>
      <c r="G233" s="120"/>
      <c r="H233" s="204"/>
      <c r="I233" s="204">
        <v>0</v>
      </c>
      <c r="L233" s="121" t="s">
        <v>236</v>
      </c>
      <c r="N233" s="114"/>
    </row>
    <row r="234" spans="1:103" ht="22.5" x14ac:dyDescent="0.2">
      <c r="A234" s="149">
        <v>92</v>
      </c>
      <c r="B234" s="150" t="s">
        <v>332</v>
      </c>
      <c r="C234" s="151" t="s">
        <v>333</v>
      </c>
      <c r="D234" s="115" t="s">
        <v>70</v>
      </c>
      <c r="E234" s="116">
        <v>1</v>
      </c>
      <c r="F234" s="246"/>
      <c r="G234" s="117">
        <f>E234*F234</f>
        <v>0</v>
      </c>
      <c r="H234" s="202" t="s">
        <v>441</v>
      </c>
      <c r="I234" s="202" t="s">
        <v>446</v>
      </c>
      <c r="N234" s="114">
        <v>2</v>
      </c>
      <c r="Z234" s="97">
        <v>12</v>
      </c>
      <c r="AA234" s="97">
        <v>0</v>
      </c>
      <c r="AB234" s="97">
        <v>92</v>
      </c>
      <c r="AY234" s="97">
        <v>2</v>
      </c>
      <c r="AZ234" s="97">
        <f>IF(AY234=1,G234,0)</f>
        <v>0</v>
      </c>
      <c r="BA234" s="97">
        <f>IF(AY234=2,G234,0)</f>
        <v>0</v>
      </c>
      <c r="BB234" s="97">
        <f>IF(AY234=3,G234,0)</f>
        <v>0</v>
      </c>
      <c r="BC234" s="97">
        <f>IF(AY234=4,G234,0)</f>
        <v>0</v>
      </c>
      <c r="BD234" s="97">
        <f>IF(AY234=5,G234,0)</f>
        <v>0</v>
      </c>
      <c r="CY234" s="97">
        <v>0</v>
      </c>
    </row>
    <row r="235" spans="1:103" x14ac:dyDescent="0.2">
      <c r="A235" s="155"/>
      <c r="B235" s="156"/>
      <c r="C235" s="236" t="s">
        <v>295</v>
      </c>
      <c r="D235" s="237"/>
      <c r="E235" s="118">
        <v>0</v>
      </c>
      <c r="F235" s="246"/>
      <c r="G235" s="120"/>
      <c r="H235" s="204"/>
      <c r="I235" s="204">
        <v>0</v>
      </c>
      <c r="L235" s="121" t="s">
        <v>295</v>
      </c>
      <c r="N235" s="114"/>
    </row>
    <row r="236" spans="1:103" x14ac:dyDescent="0.2">
      <c r="A236" s="155"/>
      <c r="B236" s="156"/>
      <c r="C236" s="236">
        <v>1</v>
      </c>
      <c r="D236" s="237"/>
      <c r="E236" s="118">
        <v>1</v>
      </c>
      <c r="F236" s="246"/>
      <c r="G236" s="120"/>
      <c r="H236" s="204"/>
      <c r="I236" s="204">
        <v>0</v>
      </c>
      <c r="L236" s="121">
        <v>1</v>
      </c>
      <c r="N236" s="114"/>
    </row>
    <row r="237" spans="1:103" ht="22.5" x14ac:dyDescent="0.2">
      <c r="A237" s="149">
        <v>93</v>
      </c>
      <c r="B237" s="150" t="s">
        <v>334</v>
      </c>
      <c r="C237" s="151" t="s">
        <v>335</v>
      </c>
      <c r="D237" s="115" t="s">
        <v>70</v>
      </c>
      <c r="E237" s="116">
        <v>1</v>
      </c>
      <c r="F237" s="246"/>
      <c r="G237" s="117">
        <f>E237*F237</f>
        <v>0</v>
      </c>
      <c r="H237" s="202" t="s">
        <v>441</v>
      </c>
      <c r="I237" s="202" t="s">
        <v>446</v>
      </c>
      <c r="N237" s="114">
        <v>2</v>
      </c>
      <c r="Z237" s="97">
        <v>12</v>
      </c>
      <c r="AA237" s="97">
        <v>0</v>
      </c>
      <c r="AB237" s="97">
        <v>93</v>
      </c>
      <c r="AY237" s="97">
        <v>2</v>
      </c>
      <c r="AZ237" s="97">
        <f>IF(AY237=1,G237,0)</f>
        <v>0</v>
      </c>
      <c r="BA237" s="97">
        <f>IF(AY237=2,G237,0)</f>
        <v>0</v>
      </c>
      <c r="BB237" s="97">
        <f>IF(AY237=3,G237,0)</f>
        <v>0</v>
      </c>
      <c r="BC237" s="97">
        <f>IF(AY237=4,G237,0)</f>
        <v>0</v>
      </c>
      <c r="BD237" s="97">
        <f>IF(AY237=5,G237,0)</f>
        <v>0</v>
      </c>
      <c r="CY237" s="97">
        <v>0</v>
      </c>
    </row>
    <row r="238" spans="1:103" x14ac:dyDescent="0.2">
      <c r="A238" s="155"/>
      <c r="B238" s="156"/>
      <c r="C238" s="236" t="s">
        <v>295</v>
      </c>
      <c r="D238" s="237"/>
      <c r="E238" s="118">
        <v>0</v>
      </c>
      <c r="F238" s="246"/>
      <c r="G238" s="120"/>
      <c r="H238" s="204"/>
      <c r="I238" s="204">
        <v>0</v>
      </c>
      <c r="L238" s="121" t="s">
        <v>295</v>
      </c>
      <c r="N238" s="114"/>
    </row>
    <row r="239" spans="1:103" x14ac:dyDescent="0.2">
      <c r="A239" s="155"/>
      <c r="B239" s="156"/>
      <c r="C239" s="236">
        <v>1</v>
      </c>
      <c r="D239" s="237"/>
      <c r="E239" s="118">
        <v>1</v>
      </c>
      <c r="F239" s="246"/>
      <c r="G239" s="120"/>
      <c r="H239" s="204"/>
      <c r="I239" s="204">
        <v>0</v>
      </c>
      <c r="L239" s="121">
        <v>1</v>
      </c>
      <c r="N239" s="114"/>
    </row>
    <row r="240" spans="1:103" ht="22.5" x14ac:dyDescent="0.2">
      <c r="A240" s="149">
        <v>94</v>
      </c>
      <c r="B240" s="150" t="s">
        <v>336</v>
      </c>
      <c r="C240" s="151" t="s">
        <v>337</v>
      </c>
      <c r="D240" s="115" t="s">
        <v>93</v>
      </c>
      <c r="E240" s="116">
        <v>19</v>
      </c>
      <c r="F240" s="246"/>
      <c r="G240" s="117">
        <f>E240*F240</f>
        <v>0</v>
      </c>
      <c r="H240" s="202" t="s">
        <v>441</v>
      </c>
      <c r="I240" s="202" t="s">
        <v>446</v>
      </c>
      <c r="N240" s="114">
        <v>2</v>
      </c>
      <c r="Z240" s="97">
        <v>12</v>
      </c>
      <c r="AA240" s="97">
        <v>0</v>
      </c>
      <c r="AB240" s="97">
        <v>94</v>
      </c>
      <c r="AY240" s="97">
        <v>2</v>
      </c>
      <c r="AZ240" s="97">
        <f>IF(AY240=1,G240,0)</f>
        <v>0</v>
      </c>
      <c r="BA240" s="97">
        <f>IF(AY240=2,G240,0)</f>
        <v>0</v>
      </c>
      <c r="BB240" s="97">
        <f>IF(AY240=3,G240,0)</f>
        <v>0</v>
      </c>
      <c r="BC240" s="97">
        <f>IF(AY240=4,G240,0)</f>
        <v>0</v>
      </c>
      <c r="BD240" s="97">
        <f>IF(AY240=5,G240,0)</f>
        <v>0</v>
      </c>
      <c r="CY240" s="97">
        <v>0</v>
      </c>
    </row>
    <row r="241" spans="1:103" x14ac:dyDescent="0.2">
      <c r="A241" s="155"/>
      <c r="B241" s="156"/>
      <c r="C241" s="236" t="s">
        <v>295</v>
      </c>
      <c r="D241" s="237"/>
      <c r="E241" s="118">
        <v>0</v>
      </c>
      <c r="F241" s="246"/>
      <c r="G241" s="120"/>
      <c r="H241" s="202"/>
      <c r="I241" s="204">
        <v>0</v>
      </c>
      <c r="L241" s="121" t="s">
        <v>295</v>
      </c>
      <c r="N241" s="114"/>
    </row>
    <row r="242" spans="1:103" x14ac:dyDescent="0.2">
      <c r="A242" s="155"/>
      <c r="B242" s="156"/>
      <c r="C242" s="236">
        <v>19</v>
      </c>
      <c r="D242" s="237"/>
      <c r="E242" s="118">
        <v>19</v>
      </c>
      <c r="F242" s="246"/>
      <c r="G242" s="120"/>
      <c r="H242" s="204"/>
      <c r="I242" s="204">
        <v>0</v>
      </c>
      <c r="L242" s="121">
        <v>19</v>
      </c>
      <c r="N242" s="114"/>
    </row>
    <row r="243" spans="1:103" ht="22.5" x14ac:dyDescent="0.2">
      <c r="A243" s="149">
        <v>95</v>
      </c>
      <c r="B243" s="150" t="s">
        <v>338</v>
      </c>
      <c r="C243" s="151" t="s">
        <v>339</v>
      </c>
      <c r="D243" s="115" t="s">
        <v>93</v>
      </c>
      <c r="E243" s="116">
        <v>3.55</v>
      </c>
      <c r="F243" s="246"/>
      <c r="G243" s="117">
        <f>E243*F243</f>
        <v>0</v>
      </c>
      <c r="H243" s="202" t="s">
        <v>441</v>
      </c>
      <c r="I243" s="202" t="s">
        <v>446</v>
      </c>
      <c r="N243" s="114">
        <v>2</v>
      </c>
      <c r="Z243" s="97">
        <v>12</v>
      </c>
      <c r="AA243" s="97">
        <v>0</v>
      </c>
      <c r="AB243" s="97">
        <v>95</v>
      </c>
      <c r="AY243" s="97">
        <v>2</v>
      </c>
      <c r="AZ243" s="97">
        <f>IF(AY243=1,G243,0)</f>
        <v>0</v>
      </c>
      <c r="BA243" s="97">
        <f>IF(AY243=2,G243,0)</f>
        <v>0</v>
      </c>
      <c r="BB243" s="97">
        <f>IF(AY243=3,G243,0)</f>
        <v>0</v>
      </c>
      <c r="BC243" s="97">
        <f>IF(AY243=4,G243,0)</f>
        <v>0</v>
      </c>
      <c r="BD243" s="97">
        <f>IF(AY243=5,G243,0)</f>
        <v>0</v>
      </c>
      <c r="CY243" s="97">
        <v>0</v>
      </c>
    </row>
    <row r="244" spans="1:103" x14ac:dyDescent="0.2">
      <c r="A244" s="155"/>
      <c r="B244" s="156"/>
      <c r="C244" s="236" t="s">
        <v>295</v>
      </c>
      <c r="D244" s="237"/>
      <c r="E244" s="118">
        <v>0</v>
      </c>
      <c r="F244" s="246"/>
      <c r="G244" s="120"/>
      <c r="H244" s="204"/>
      <c r="I244" s="204">
        <v>0</v>
      </c>
      <c r="L244" s="121" t="s">
        <v>295</v>
      </c>
      <c r="N244" s="114"/>
    </row>
    <row r="245" spans="1:103" x14ac:dyDescent="0.2">
      <c r="A245" s="155"/>
      <c r="B245" s="156"/>
      <c r="C245" s="236" t="s">
        <v>340</v>
      </c>
      <c r="D245" s="237"/>
      <c r="E245" s="118">
        <v>3.55</v>
      </c>
      <c r="F245" s="246"/>
      <c r="G245" s="120"/>
      <c r="H245" s="204"/>
      <c r="I245" s="204">
        <v>0</v>
      </c>
      <c r="L245" s="121" t="s">
        <v>340</v>
      </c>
      <c r="N245" s="114"/>
    </row>
    <row r="246" spans="1:103" x14ac:dyDescent="0.2">
      <c r="A246" s="149">
        <v>96</v>
      </c>
      <c r="B246" s="150" t="s">
        <v>341</v>
      </c>
      <c r="C246" s="151" t="s">
        <v>342</v>
      </c>
      <c r="D246" s="115" t="s">
        <v>93</v>
      </c>
      <c r="E246" s="116">
        <v>87.4</v>
      </c>
      <c r="F246" s="246"/>
      <c r="G246" s="117">
        <f>E246*F246</f>
        <v>0</v>
      </c>
      <c r="H246" s="202" t="s">
        <v>441</v>
      </c>
      <c r="I246" s="202" t="s">
        <v>446</v>
      </c>
      <c r="N246" s="114">
        <v>2</v>
      </c>
      <c r="Z246" s="97">
        <v>12</v>
      </c>
      <c r="AA246" s="97">
        <v>0</v>
      </c>
      <c r="AB246" s="97">
        <v>96</v>
      </c>
      <c r="AY246" s="97">
        <v>2</v>
      </c>
      <c r="AZ246" s="97">
        <f>IF(AY246=1,G246,0)</f>
        <v>0</v>
      </c>
      <c r="BA246" s="97">
        <f>IF(AY246=2,G246,0)</f>
        <v>0</v>
      </c>
      <c r="BB246" s="97">
        <f>IF(AY246=3,G246,0)</f>
        <v>0</v>
      </c>
      <c r="BC246" s="97">
        <f>IF(AY246=4,G246,0)</f>
        <v>0</v>
      </c>
      <c r="BD246" s="97">
        <f>IF(AY246=5,G246,0)</f>
        <v>0</v>
      </c>
      <c r="CY246" s="97">
        <v>0</v>
      </c>
    </row>
    <row r="247" spans="1:103" x14ac:dyDescent="0.2">
      <c r="A247" s="155"/>
      <c r="B247" s="156"/>
      <c r="C247" s="236" t="s">
        <v>295</v>
      </c>
      <c r="D247" s="237"/>
      <c r="E247" s="118">
        <v>0</v>
      </c>
      <c r="F247" s="246"/>
      <c r="G247" s="120"/>
      <c r="H247" s="204"/>
      <c r="I247" s="204">
        <v>0</v>
      </c>
      <c r="L247" s="121" t="s">
        <v>295</v>
      </c>
      <c r="N247" s="114"/>
    </row>
    <row r="248" spans="1:103" x14ac:dyDescent="0.2">
      <c r="A248" s="155"/>
      <c r="B248" s="156"/>
      <c r="C248" s="236" t="s">
        <v>343</v>
      </c>
      <c r="D248" s="237"/>
      <c r="E248" s="118">
        <v>87.4</v>
      </c>
      <c r="F248" s="246"/>
      <c r="G248" s="120"/>
      <c r="H248" s="204"/>
      <c r="I248" s="204">
        <v>0</v>
      </c>
      <c r="L248" s="121" t="s">
        <v>343</v>
      </c>
      <c r="N248" s="114"/>
    </row>
    <row r="249" spans="1:103" x14ac:dyDescent="0.2">
      <c r="A249" s="149">
        <v>97</v>
      </c>
      <c r="B249" s="150" t="s">
        <v>344</v>
      </c>
      <c r="C249" s="151" t="s">
        <v>345</v>
      </c>
      <c r="D249" s="115" t="s">
        <v>49</v>
      </c>
      <c r="E249" s="116">
        <v>1.7</v>
      </c>
      <c r="F249" s="246"/>
      <c r="G249" s="117">
        <f>E249*F249</f>
        <v>0</v>
      </c>
      <c r="H249" s="202" t="s">
        <v>393</v>
      </c>
      <c r="I249" s="202" t="s">
        <v>446</v>
      </c>
      <c r="N249" s="114">
        <v>2</v>
      </c>
      <c r="Z249" s="97">
        <v>12</v>
      </c>
      <c r="AA249" s="97">
        <v>0</v>
      </c>
      <c r="AB249" s="97">
        <v>97</v>
      </c>
      <c r="AY249" s="97">
        <v>2</v>
      </c>
      <c r="AZ249" s="97">
        <f>IF(AY249=1,G249,0)</f>
        <v>0</v>
      </c>
      <c r="BA249" s="97">
        <f>IF(AY249=2,G249,0)</f>
        <v>0</v>
      </c>
      <c r="BB249" s="97">
        <f>IF(AY249=3,G249,0)</f>
        <v>0</v>
      </c>
      <c r="BC249" s="97">
        <f>IF(AY249=4,G249,0)</f>
        <v>0</v>
      </c>
      <c r="BD249" s="97">
        <f>IF(AY249=5,G249,0)</f>
        <v>0</v>
      </c>
      <c r="CY249" s="97">
        <v>0</v>
      </c>
    </row>
    <row r="250" spans="1:103" x14ac:dyDescent="0.2">
      <c r="A250" s="152"/>
      <c r="B250" s="153" t="s">
        <v>59</v>
      </c>
      <c r="C250" s="154" t="str">
        <f>CONCATENATE(B208," ",C208)</f>
        <v>767 Konstrukce zámečnické</v>
      </c>
      <c r="D250" s="122"/>
      <c r="E250" s="123"/>
      <c r="F250" s="247"/>
      <c r="G250" s="124">
        <f>SUM(G208:G249)</f>
        <v>0</v>
      </c>
      <c r="H250" s="203"/>
      <c r="I250" s="203"/>
      <c r="N250" s="114">
        <v>4</v>
      </c>
      <c r="AZ250" s="125">
        <f>SUM(AZ208:AZ249)</f>
        <v>0</v>
      </c>
      <c r="BA250" s="125">
        <f>SUM(BA208:BA249)</f>
        <v>0</v>
      </c>
      <c r="BB250" s="125">
        <f>SUM(BB208:BB249)</f>
        <v>0</v>
      </c>
      <c r="BC250" s="125">
        <f>SUM(BC208:BC249)</f>
        <v>0</v>
      </c>
      <c r="BD250" s="125">
        <f>SUM(BD208:BD249)</f>
        <v>0</v>
      </c>
    </row>
    <row r="251" spans="1:103" x14ac:dyDescent="0.2">
      <c r="A251" s="146" t="s">
        <v>58</v>
      </c>
      <c r="B251" s="147" t="s">
        <v>346</v>
      </c>
      <c r="C251" s="148" t="s">
        <v>347</v>
      </c>
      <c r="D251" s="111"/>
      <c r="E251" s="112"/>
      <c r="F251" s="246"/>
      <c r="G251" s="113"/>
      <c r="H251" s="201"/>
      <c r="I251" s="201">
        <v>0</v>
      </c>
      <c r="N251" s="114">
        <v>1</v>
      </c>
    </row>
    <row r="252" spans="1:103" x14ac:dyDescent="0.2">
      <c r="A252" s="149">
        <v>98</v>
      </c>
      <c r="B252" s="150" t="s">
        <v>348</v>
      </c>
      <c r="C252" s="151" t="s">
        <v>349</v>
      </c>
      <c r="D252" s="115" t="s">
        <v>75</v>
      </c>
      <c r="E252" s="116">
        <v>129.66</v>
      </c>
      <c r="F252" s="246"/>
      <c r="G252" s="117">
        <f>E252*F252</f>
        <v>0</v>
      </c>
      <c r="H252" s="202" t="s">
        <v>393</v>
      </c>
      <c r="I252" s="202" t="s">
        <v>446</v>
      </c>
      <c r="N252" s="114">
        <v>2</v>
      </c>
      <c r="Z252" s="97">
        <v>12</v>
      </c>
      <c r="AA252" s="97">
        <v>0</v>
      </c>
      <c r="AB252" s="97">
        <v>98</v>
      </c>
      <c r="AY252" s="97">
        <v>2</v>
      </c>
      <c r="AZ252" s="97">
        <f>IF(AY252=1,G252,0)</f>
        <v>0</v>
      </c>
      <c r="BA252" s="97">
        <f>IF(AY252=2,G252,0)</f>
        <v>0</v>
      </c>
      <c r="BB252" s="97">
        <f>IF(AY252=3,G252,0)</f>
        <v>0</v>
      </c>
      <c r="BC252" s="97">
        <f>IF(AY252=4,G252,0)</f>
        <v>0</v>
      </c>
      <c r="BD252" s="97">
        <f>IF(AY252=5,G252,0)</f>
        <v>0</v>
      </c>
      <c r="CY252" s="97">
        <v>2.1000000000000001E-4</v>
      </c>
    </row>
    <row r="253" spans="1:103" x14ac:dyDescent="0.2">
      <c r="A253" s="155"/>
      <c r="B253" s="156"/>
      <c r="C253" s="236" t="s">
        <v>140</v>
      </c>
      <c r="D253" s="237"/>
      <c r="E253" s="118">
        <v>116.55</v>
      </c>
      <c r="F253" s="246"/>
      <c r="G253" s="120"/>
      <c r="H253" s="204"/>
      <c r="I253" s="204">
        <v>0</v>
      </c>
      <c r="L253" s="121" t="s">
        <v>140</v>
      </c>
      <c r="N253" s="114"/>
    </row>
    <row r="254" spans="1:103" x14ac:dyDescent="0.2">
      <c r="A254" s="155"/>
      <c r="B254" s="156"/>
      <c r="C254" s="236" t="s">
        <v>350</v>
      </c>
      <c r="D254" s="237"/>
      <c r="E254" s="118">
        <v>13.11</v>
      </c>
      <c r="F254" s="246"/>
      <c r="G254" s="120"/>
      <c r="H254" s="204"/>
      <c r="I254" s="204">
        <v>0</v>
      </c>
      <c r="L254" s="121" t="s">
        <v>350</v>
      </c>
      <c r="N254" s="114"/>
    </row>
    <row r="255" spans="1:103" x14ac:dyDescent="0.2">
      <c r="A255" s="149">
        <v>99</v>
      </c>
      <c r="B255" s="150" t="s">
        <v>351</v>
      </c>
      <c r="C255" s="151" t="s">
        <v>352</v>
      </c>
      <c r="D255" s="115" t="s">
        <v>93</v>
      </c>
      <c r="E255" s="116">
        <v>87.4</v>
      </c>
      <c r="F255" s="246"/>
      <c r="G255" s="117">
        <f>E255*F255</f>
        <v>0</v>
      </c>
      <c r="H255" s="202" t="s">
        <v>393</v>
      </c>
      <c r="I255" s="202" t="s">
        <v>446</v>
      </c>
      <c r="N255" s="114">
        <v>2</v>
      </c>
      <c r="Z255" s="97">
        <v>12</v>
      </c>
      <c r="AA255" s="97">
        <v>0</v>
      </c>
      <c r="AB255" s="97">
        <v>99</v>
      </c>
      <c r="AY255" s="97">
        <v>2</v>
      </c>
      <c r="AZ255" s="97">
        <f>IF(AY255=1,G255,0)</f>
        <v>0</v>
      </c>
      <c r="BA255" s="97">
        <f>IF(AY255=2,G255,0)</f>
        <v>0</v>
      </c>
      <c r="BB255" s="97">
        <f>IF(AY255=3,G255,0)</f>
        <v>0</v>
      </c>
      <c r="BC255" s="97">
        <f>IF(AY255=4,G255,0)</f>
        <v>0</v>
      </c>
      <c r="BD255" s="97">
        <f>IF(AY255=5,G255,0)</f>
        <v>0</v>
      </c>
      <c r="CY255" s="97">
        <v>3.2000000000000003E-4</v>
      </c>
    </row>
    <row r="256" spans="1:103" x14ac:dyDescent="0.2">
      <c r="A256" s="155"/>
      <c r="B256" s="156"/>
      <c r="C256" s="236" t="s">
        <v>353</v>
      </c>
      <c r="D256" s="237"/>
      <c r="E256" s="118">
        <v>87.4</v>
      </c>
      <c r="F256" s="246"/>
      <c r="G256" s="120"/>
      <c r="H256" s="204"/>
      <c r="I256" s="204">
        <v>0</v>
      </c>
      <c r="L256" s="121" t="s">
        <v>353</v>
      </c>
      <c r="N256" s="114"/>
    </row>
    <row r="257" spans="1:103" x14ac:dyDescent="0.2">
      <c r="A257" s="149">
        <v>100</v>
      </c>
      <c r="B257" s="150" t="s">
        <v>354</v>
      </c>
      <c r="C257" s="151" t="s">
        <v>355</v>
      </c>
      <c r="D257" s="115" t="s">
        <v>93</v>
      </c>
      <c r="E257" s="116">
        <v>87.4</v>
      </c>
      <c r="F257" s="246"/>
      <c r="G257" s="117">
        <f>E257*F257</f>
        <v>0</v>
      </c>
      <c r="H257" s="202" t="s">
        <v>393</v>
      </c>
      <c r="I257" s="202" t="s">
        <v>446</v>
      </c>
      <c r="N257" s="114">
        <v>2</v>
      </c>
      <c r="Z257" s="97">
        <v>12</v>
      </c>
      <c r="AA257" s="97">
        <v>0</v>
      </c>
      <c r="AB257" s="97">
        <v>100</v>
      </c>
      <c r="AY257" s="97">
        <v>2</v>
      </c>
      <c r="AZ257" s="97">
        <f>IF(AY257=1,G257,0)</f>
        <v>0</v>
      </c>
      <c r="BA257" s="97">
        <f>IF(AY257=2,G257,0)</f>
        <v>0</v>
      </c>
      <c r="BB257" s="97">
        <f>IF(AY257=3,G257,0)</f>
        <v>0</v>
      </c>
      <c r="BC257" s="97">
        <f>IF(AY257=4,G257,0)</f>
        <v>0</v>
      </c>
      <c r="BD257" s="97">
        <f>IF(AY257=5,G257,0)</f>
        <v>0</v>
      </c>
      <c r="CY257" s="97">
        <v>0</v>
      </c>
    </row>
    <row r="258" spans="1:103" x14ac:dyDescent="0.2">
      <c r="A258" s="155"/>
      <c r="B258" s="156"/>
      <c r="C258" s="236" t="s">
        <v>343</v>
      </c>
      <c r="D258" s="237"/>
      <c r="E258" s="118">
        <v>87.4</v>
      </c>
      <c r="F258" s="246"/>
      <c r="G258" s="120"/>
      <c r="H258" s="204"/>
      <c r="I258" s="204">
        <v>0</v>
      </c>
      <c r="L258" s="121" t="s">
        <v>343</v>
      </c>
      <c r="N258" s="114"/>
    </row>
    <row r="259" spans="1:103" ht="22.5" x14ac:dyDescent="0.2">
      <c r="A259" s="149">
        <v>101</v>
      </c>
      <c r="B259" s="150" t="s">
        <v>356</v>
      </c>
      <c r="C259" s="151" t="s">
        <v>357</v>
      </c>
      <c r="D259" s="115" t="s">
        <v>75</v>
      </c>
      <c r="E259" s="116">
        <v>116.55</v>
      </c>
      <c r="F259" s="246"/>
      <c r="G259" s="117">
        <f>E259*F259</f>
        <v>0</v>
      </c>
      <c r="H259" s="202" t="s">
        <v>393</v>
      </c>
      <c r="I259" s="202" t="s">
        <v>446</v>
      </c>
      <c r="N259" s="114">
        <v>2</v>
      </c>
      <c r="Z259" s="97">
        <v>12</v>
      </c>
      <c r="AA259" s="97">
        <v>0</v>
      </c>
      <c r="AB259" s="97">
        <v>101</v>
      </c>
      <c r="AY259" s="97">
        <v>2</v>
      </c>
      <c r="AZ259" s="97">
        <f>IF(AY259=1,G259,0)</f>
        <v>0</v>
      </c>
      <c r="BA259" s="97">
        <f>IF(AY259=2,G259,0)</f>
        <v>0</v>
      </c>
      <c r="BB259" s="97">
        <f>IF(AY259=3,G259,0)</f>
        <v>0</v>
      </c>
      <c r="BC259" s="97">
        <f>IF(AY259=4,G259,0)</f>
        <v>0</v>
      </c>
      <c r="BD259" s="97">
        <f>IF(AY259=5,G259,0)</f>
        <v>0</v>
      </c>
      <c r="CY259" s="97">
        <v>4.4999999999999997E-3</v>
      </c>
    </row>
    <row r="260" spans="1:103" x14ac:dyDescent="0.2">
      <c r="A260" s="155"/>
      <c r="B260" s="156"/>
      <c r="C260" s="236" t="s">
        <v>140</v>
      </c>
      <c r="D260" s="237"/>
      <c r="E260" s="118">
        <v>116.55</v>
      </c>
      <c r="F260" s="246"/>
      <c r="G260" s="120"/>
      <c r="H260" s="204"/>
      <c r="I260" s="204">
        <v>0</v>
      </c>
      <c r="L260" s="121" t="s">
        <v>140</v>
      </c>
      <c r="N260" s="114"/>
    </row>
    <row r="261" spans="1:103" x14ac:dyDescent="0.2">
      <c r="A261" s="149">
        <v>102</v>
      </c>
      <c r="B261" s="150" t="s">
        <v>358</v>
      </c>
      <c r="C261" s="151" t="s">
        <v>359</v>
      </c>
      <c r="D261" s="115" t="s">
        <v>93</v>
      </c>
      <c r="E261" s="116">
        <v>87.4</v>
      </c>
      <c r="F261" s="246"/>
      <c r="G261" s="117">
        <f>E261*F261</f>
        <v>0</v>
      </c>
      <c r="H261" s="202" t="s">
        <v>393</v>
      </c>
      <c r="I261" s="202" t="s">
        <v>446</v>
      </c>
      <c r="N261" s="114">
        <v>2</v>
      </c>
      <c r="Z261" s="97">
        <v>12</v>
      </c>
      <c r="AA261" s="97">
        <v>0</v>
      </c>
      <c r="AB261" s="97">
        <v>102</v>
      </c>
      <c r="AY261" s="97">
        <v>2</v>
      </c>
      <c r="AZ261" s="97">
        <f>IF(AY261=1,G261,0)</f>
        <v>0</v>
      </c>
      <c r="BA261" s="97">
        <f>IF(AY261=2,G261,0)</f>
        <v>0</v>
      </c>
      <c r="BB261" s="97">
        <f>IF(AY261=3,G261,0)</f>
        <v>0</v>
      </c>
      <c r="BC261" s="97">
        <f>IF(AY261=4,G261,0)</f>
        <v>0</v>
      </c>
      <c r="BD261" s="97">
        <f>IF(AY261=5,G261,0)</f>
        <v>0</v>
      </c>
      <c r="CY261" s="97">
        <v>4.0000000000000003E-5</v>
      </c>
    </row>
    <row r="262" spans="1:103" x14ac:dyDescent="0.2">
      <c r="A262" s="155"/>
      <c r="B262" s="156"/>
      <c r="C262" s="236" t="s">
        <v>343</v>
      </c>
      <c r="D262" s="237"/>
      <c r="E262" s="118">
        <v>87.4</v>
      </c>
      <c r="F262" s="246"/>
      <c r="G262" s="120"/>
      <c r="H262" s="204"/>
      <c r="I262" s="204">
        <v>0</v>
      </c>
      <c r="L262" s="121" t="s">
        <v>343</v>
      </c>
      <c r="N262" s="114"/>
    </row>
    <row r="263" spans="1:103" x14ac:dyDescent="0.2">
      <c r="A263" s="149">
        <v>103</v>
      </c>
      <c r="B263" s="150" t="s">
        <v>360</v>
      </c>
      <c r="C263" s="151" t="s">
        <v>361</v>
      </c>
      <c r="D263" s="115" t="s">
        <v>75</v>
      </c>
      <c r="E263" s="116">
        <v>116.55</v>
      </c>
      <c r="F263" s="246"/>
      <c r="G263" s="117">
        <f>E263*F263</f>
        <v>0</v>
      </c>
      <c r="H263" s="202" t="s">
        <v>393</v>
      </c>
      <c r="I263" s="202" t="s">
        <v>446</v>
      </c>
      <c r="N263" s="114">
        <v>2</v>
      </c>
      <c r="Z263" s="97">
        <v>12</v>
      </c>
      <c r="AA263" s="97">
        <v>0</v>
      </c>
      <c r="AB263" s="97">
        <v>103</v>
      </c>
      <c r="AY263" s="97">
        <v>2</v>
      </c>
      <c r="AZ263" s="97">
        <f>IF(AY263=1,G263,0)</f>
        <v>0</v>
      </c>
      <c r="BA263" s="97">
        <f>IF(AY263=2,G263,0)</f>
        <v>0</v>
      </c>
      <c r="BB263" s="97">
        <f>IF(AY263=3,G263,0)</f>
        <v>0</v>
      </c>
      <c r="BC263" s="97">
        <f>IF(AY263=4,G263,0)</f>
        <v>0</v>
      </c>
      <c r="BD263" s="97">
        <f>IF(AY263=5,G263,0)</f>
        <v>0</v>
      </c>
      <c r="CY263" s="97">
        <v>0</v>
      </c>
    </row>
    <row r="264" spans="1:103" x14ac:dyDescent="0.2">
      <c r="A264" s="155"/>
      <c r="B264" s="156"/>
      <c r="C264" s="236" t="s">
        <v>140</v>
      </c>
      <c r="D264" s="237"/>
      <c r="E264" s="118">
        <v>116.55</v>
      </c>
      <c r="F264" s="246"/>
      <c r="G264" s="120"/>
      <c r="H264" s="204"/>
      <c r="I264" s="204">
        <v>0</v>
      </c>
      <c r="L264" s="121" t="s">
        <v>140</v>
      </c>
      <c r="N264" s="114"/>
    </row>
    <row r="265" spans="1:103" x14ac:dyDescent="0.2">
      <c r="A265" s="149">
        <v>104</v>
      </c>
      <c r="B265" s="150" t="s">
        <v>362</v>
      </c>
      <c r="C265" s="151" t="s">
        <v>363</v>
      </c>
      <c r="D265" s="115" t="s">
        <v>75</v>
      </c>
      <c r="E265" s="116">
        <v>129.66</v>
      </c>
      <c r="F265" s="246"/>
      <c r="G265" s="117">
        <f>E265*F265</f>
        <v>0</v>
      </c>
      <c r="H265" s="202" t="s">
        <v>393</v>
      </c>
      <c r="I265" s="202" t="s">
        <v>446</v>
      </c>
      <c r="N265" s="114">
        <v>2</v>
      </c>
      <c r="Z265" s="97">
        <v>12</v>
      </c>
      <c r="AA265" s="97">
        <v>0</v>
      </c>
      <c r="AB265" s="97">
        <v>104</v>
      </c>
      <c r="AY265" s="97">
        <v>2</v>
      </c>
      <c r="AZ265" s="97">
        <f>IF(AY265=1,G265,0)</f>
        <v>0</v>
      </c>
      <c r="BA265" s="97">
        <f>IF(AY265=2,G265,0)</f>
        <v>0</v>
      </c>
      <c r="BB265" s="97">
        <f>IF(AY265=3,G265,0)</f>
        <v>0</v>
      </c>
      <c r="BC265" s="97">
        <f>IF(AY265=4,G265,0)</f>
        <v>0</v>
      </c>
      <c r="BD265" s="97">
        <f>IF(AY265=5,G265,0)</f>
        <v>0</v>
      </c>
      <c r="CY265" s="97">
        <v>1.1999999999999999E-3</v>
      </c>
    </row>
    <row r="266" spans="1:103" x14ac:dyDescent="0.2">
      <c r="A266" s="155"/>
      <c r="B266" s="156"/>
      <c r="C266" s="236" t="s">
        <v>140</v>
      </c>
      <c r="D266" s="237"/>
      <c r="E266" s="118">
        <v>116.55</v>
      </c>
      <c r="F266" s="246"/>
      <c r="G266" s="120"/>
      <c r="H266" s="204"/>
      <c r="I266" s="204">
        <v>0</v>
      </c>
      <c r="L266" s="121" t="s">
        <v>140</v>
      </c>
      <c r="N266" s="114"/>
    </row>
    <row r="267" spans="1:103" x14ac:dyDescent="0.2">
      <c r="A267" s="155"/>
      <c r="B267" s="156"/>
      <c r="C267" s="236" t="s">
        <v>364</v>
      </c>
      <c r="D267" s="237"/>
      <c r="E267" s="118">
        <v>13.11</v>
      </c>
      <c r="F267" s="246"/>
      <c r="G267" s="120"/>
      <c r="H267" s="204"/>
      <c r="I267" s="204">
        <v>0</v>
      </c>
      <c r="L267" s="121" t="s">
        <v>364</v>
      </c>
      <c r="N267" s="114"/>
    </row>
    <row r="268" spans="1:103" ht="22.5" x14ac:dyDescent="0.2">
      <c r="A268" s="149">
        <v>105</v>
      </c>
      <c r="B268" s="150" t="s">
        <v>365</v>
      </c>
      <c r="C268" s="151" t="s">
        <v>366</v>
      </c>
      <c r="D268" s="115" t="s">
        <v>75</v>
      </c>
      <c r="E268" s="116">
        <v>149.10900000000001</v>
      </c>
      <c r="F268" s="246"/>
      <c r="G268" s="117">
        <f>E268*F268</f>
        <v>0</v>
      </c>
      <c r="H268" s="202" t="s">
        <v>441</v>
      </c>
      <c r="I268" s="202" t="s">
        <v>446</v>
      </c>
      <c r="N268" s="114">
        <v>2</v>
      </c>
      <c r="Z268" s="97">
        <v>12</v>
      </c>
      <c r="AA268" s="97">
        <v>0</v>
      </c>
      <c r="AB268" s="97">
        <v>105</v>
      </c>
      <c r="AY268" s="97">
        <v>2</v>
      </c>
      <c r="AZ268" s="97">
        <f>IF(AY268=1,G268,0)</f>
        <v>0</v>
      </c>
      <c r="BA268" s="97">
        <f>IF(AY268=2,G268,0)</f>
        <v>0</v>
      </c>
      <c r="BB268" s="97">
        <f>IF(AY268=3,G268,0)</f>
        <v>0</v>
      </c>
      <c r="BC268" s="97">
        <f>IF(AY268=4,G268,0)</f>
        <v>0</v>
      </c>
      <c r="BD268" s="97">
        <f>IF(AY268=5,G268,0)</f>
        <v>0</v>
      </c>
      <c r="CY268" s="97">
        <v>0</v>
      </c>
    </row>
    <row r="269" spans="1:103" x14ac:dyDescent="0.2">
      <c r="A269" s="155"/>
      <c r="B269" s="156"/>
      <c r="C269" s="236" t="s">
        <v>367</v>
      </c>
      <c r="D269" s="237"/>
      <c r="E269" s="118">
        <v>0</v>
      </c>
      <c r="F269" s="246"/>
      <c r="G269" s="120"/>
      <c r="H269" s="204"/>
      <c r="I269" s="204">
        <v>0</v>
      </c>
      <c r="L269" s="121" t="s">
        <v>367</v>
      </c>
      <c r="N269" s="114"/>
    </row>
    <row r="270" spans="1:103" x14ac:dyDescent="0.2">
      <c r="A270" s="155"/>
      <c r="B270" s="156"/>
      <c r="C270" s="238" t="s">
        <v>140</v>
      </c>
      <c r="D270" s="237"/>
      <c r="E270" s="136">
        <v>116.55</v>
      </c>
      <c r="F270" s="246"/>
      <c r="G270" s="120"/>
      <c r="H270" s="204"/>
      <c r="I270" s="204">
        <v>0</v>
      </c>
      <c r="L270" s="121" t="s">
        <v>140</v>
      </c>
      <c r="N270" s="114"/>
    </row>
    <row r="271" spans="1:103" x14ac:dyDescent="0.2">
      <c r="A271" s="155"/>
      <c r="B271" s="156"/>
      <c r="C271" s="238" t="s">
        <v>364</v>
      </c>
      <c r="D271" s="237"/>
      <c r="E271" s="136">
        <v>13.11</v>
      </c>
      <c r="F271" s="246"/>
      <c r="G271" s="120"/>
      <c r="H271" s="204"/>
      <c r="I271" s="204">
        <v>0</v>
      </c>
      <c r="L271" s="121" t="s">
        <v>364</v>
      </c>
      <c r="N271" s="114"/>
    </row>
    <row r="272" spans="1:103" x14ac:dyDescent="0.2">
      <c r="A272" s="155"/>
      <c r="B272" s="156"/>
      <c r="C272" s="236" t="s">
        <v>368</v>
      </c>
      <c r="D272" s="237"/>
      <c r="E272" s="118">
        <v>129.66</v>
      </c>
      <c r="F272" s="246"/>
      <c r="G272" s="120"/>
      <c r="H272" s="204"/>
      <c r="I272" s="204">
        <v>0</v>
      </c>
      <c r="L272" s="121" t="s">
        <v>368</v>
      </c>
      <c r="N272" s="114"/>
    </row>
    <row r="273" spans="1:103" x14ac:dyDescent="0.2">
      <c r="A273" s="155"/>
      <c r="B273" s="156"/>
      <c r="C273" s="236" t="s">
        <v>369</v>
      </c>
      <c r="D273" s="237"/>
      <c r="E273" s="118">
        <v>149.10900000000001</v>
      </c>
      <c r="F273" s="246"/>
      <c r="G273" s="120"/>
      <c r="H273" s="204"/>
      <c r="I273" s="204">
        <v>0</v>
      </c>
      <c r="L273" s="121" t="s">
        <v>369</v>
      </c>
      <c r="N273" s="114"/>
    </row>
    <row r="274" spans="1:103" x14ac:dyDescent="0.2">
      <c r="A274" s="149">
        <v>106</v>
      </c>
      <c r="B274" s="150" t="s">
        <v>370</v>
      </c>
      <c r="C274" s="151" t="s">
        <v>371</v>
      </c>
      <c r="D274" s="115" t="s">
        <v>49</v>
      </c>
      <c r="E274" s="116">
        <v>6</v>
      </c>
      <c r="F274" s="246"/>
      <c r="G274" s="117">
        <f>E274*F274</f>
        <v>0</v>
      </c>
      <c r="H274" s="202" t="s">
        <v>393</v>
      </c>
      <c r="I274" s="202" t="s">
        <v>446</v>
      </c>
      <c r="N274" s="114">
        <v>2</v>
      </c>
      <c r="Z274" s="97">
        <v>12</v>
      </c>
      <c r="AA274" s="97">
        <v>0</v>
      </c>
      <c r="AB274" s="97">
        <v>106</v>
      </c>
      <c r="AY274" s="97">
        <v>2</v>
      </c>
      <c r="AZ274" s="97">
        <f>IF(AY274=1,G274,0)</f>
        <v>0</v>
      </c>
      <c r="BA274" s="97">
        <f>IF(AY274=2,G274,0)</f>
        <v>0</v>
      </c>
      <c r="BB274" s="97">
        <f>IF(AY274=3,G274,0)</f>
        <v>0</v>
      </c>
      <c r="BC274" s="97">
        <f>IF(AY274=4,G274,0)</f>
        <v>0</v>
      </c>
      <c r="BD274" s="97">
        <f>IF(AY274=5,G274,0)</f>
        <v>0</v>
      </c>
      <c r="CY274" s="97">
        <v>0</v>
      </c>
    </row>
    <row r="275" spans="1:103" x14ac:dyDescent="0.2">
      <c r="A275" s="152"/>
      <c r="B275" s="153" t="s">
        <v>59</v>
      </c>
      <c r="C275" s="154" t="str">
        <f>CONCATENATE(B251," ",C251)</f>
        <v>771 Podlahy z dlaždic a obklady</v>
      </c>
      <c r="D275" s="122"/>
      <c r="E275" s="123"/>
      <c r="F275" s="247"/>
      <c r="G275" s="124">
        <f>SUM(G251:G274)</f>
        <v>0</v>
      </c>
      <c r="H275" s="203"/>
      <c r="I275" s="203"/>
      <c r="N275" s="114">
        <v>4</v>
      </c>
      <c r="AZ275" s="125">
        <f>SUM(AZ251:AZ274)</f>
        <v>0</v>
      </c>
      <c r="BA275" s="125">
        <f>SUM(BA251:BA274)</f>
        <v>0</v>
      </c>
      <c r="BB275" s="125">
        <f>SUM(BB251:BB274)</f>
        <v>0</v>
      </c>
      <c r="BC275" s="125">
        <f>SUM(BC251:BC274)</f>
        <v>0</v>
      </c>
      <c r="BD275" s="125">
        <f>SUM(BD251:BD274)</f>
        <v>0</v>
      </c>
    </row>
    <row r="276" spans="1:103" x14ac:dyDescent="0.2">
      <c r="A276" s="146" t="s">
        <v>58</v>
      </c>
      <c r="B276" s="147" t="s">
        <v>372</v>
      </c>
      <c r="C276" s="148" t="s">
        <v>373</v>
      </c>
      <c r="D276" s="111"/>
      <c r="E276" s="112"/>
      <c r="F276" s="246"/>
      <c r="G276" s="113"/>
      <c r="H276" s="201"/>
      <c r="I276" s="201">
        <v>0</v>
      </c>
      <c r="N276" s="114">
        <v>1</v>
      </c>
    </row>
    <row r="277" spans="1:103" x14ac:dyDescent="0.2">
      <c r="A277" s="149">
        <v>107</v>
      </c>
      <c r="B277" s="150" t="s">
        <v>374</v>
      </c>
      <c r="C277" s="151" t="s">
        <v>375</v>
      </c>
      <c r="D277" s="115" t="s">
        <v>75</v>
      </c>
      <c r="E277" s="116">
        <v>23</v>
      </c>
      <c r="F277" s="246"/>
      <c r="G277" s="117">
        <f>E277*F277</f>
        <v>0</v>
      </c>
      <c r="H277" s="202" t="s">
        <v>393</v>
      </c>
      <c r="I277" s="202" t="s">
        <v>446</v>
      </c>
      <c r="N277" s="114">
        <v>2</v>
      </c>
      <c r="Z277" s="97">
        <v>12</v>
      </c>
      <c r="AA277" s="97">
        <v>0</v>
      </c>
      <c r="AB277" s="97">
        <v>107</v>
      </c>
      <c r="AY277" s="97">
        <v>2</v>
      </c>
      <c r="AZ277" s="97">
        <f>IF(AY277=1,G277,0)</f>
        <v>0</v>
      </c>
      <c r="BA277" s="97">
        <f>IF(AY277=2,G277,0)</f>
        <v>0</v>
      </c>
      <c r="BB277" s="97">
        <f>IF(AY277=3,G277,0)</f>
        <v>0</v>
      </c>
      <c r="BC277" s="97">
        <f>IF(AY277=4,G277,0)</f>
        <v>0</v>
      </c>
      <c r="BD277" s="97">
        <f>IF(AY277=5,G277,0)</f>
        <v>0</v>
      </c>
      <c r="CY277" s="97">
        <v>3.6000000000000002E-4</v>
      </c>
    </row>
    <row r="278" spans="1:103" x14ac:dyDescent="0.2">
      <c r="A278" s="155"/>
      <c r="B278" s="156"/>
      <c r="C278" s="236" t="s">
        <v>376</v>
      </c>
      <c r="D278" s="237"/>
      <c r="E278" s="118">
        <v>23</v>
      </c>
      <c r="F278" s="246"/>
      <c r="G278" s="120"/>
      <c r="H278" s="204"/>
      <c r="I278" s="204">
        <v>0</v>
      </c>
      <c r="L278" s="121" t="s">
        <v>376</v>
      </c>
      <c r="N278" s="114"/>
    </row>
    <row r="279" spans="1:103" x14ac:dyDescent="0.2">
      <c r="A279" s="152"/>
      <c r="B279" s="153" t="s">
        <v>59</v>
      </c>
      <c r="C279" s="154" t="str">
        <f>CONCATENATE(B276," ",C276)</f>
        <v>783 Nátěry</v>
      </c>
      <c r="D279" s="122"/>
      <c r="E279" s="123"/>
      <c r="F279" s="247"/>
      <c r="G279" s="124">
        <f>SUM(G276:G278)</f>
        <v>0</v>
      </c>
      <c r="H279" s="203"/>
      <c r="I279" s="203"/>
      <c r="N279" s="114">
        <v>4</v>
      </c>
      <c r="AZ279" s="125">
        <f>SUM(AZ276:AZ278)</f>
        <v>0</v>
      </c>
      <c r="BA279" s="125">
        <f>SUM(BA276:BA278)</f>
        <v>0</v>
      </c>
      <c r="BB279" s="125">
        <f>SUM(BB276:BB278)</f>
        <v>0</v>
      </c>
      <c r="BC279" s="125">
        <f>SUM(BC276:BC278)</f>
        <v>0</v>
      </c>
      <c r="BD279" s="125">
        <f>SUM(BD276:BD278)</f>
        <v>0</v>
      </c>
    </row>
    <row r="280" spans="1:103" x14ac:dyDescent="0.2">
      <c r="A280" s="146" t="s">
        <v>58</v>
      </c>
      <c r="B280" s="147" t="s">
        <v>377</v>
      </c>
      <c r="C280" s="148" t="s">
        <v>378</v>
      </c>
      <c r="D280" s="111"/>
      <c r="E280" s="112"/>
      <c r="F280" s="246"/>
      <c r="G280" s="113"/>
      <c r="H280" s="201"/>
      <c r="I280" s="201">
        <v>0</v>
      </c>
      <c r="N280" s="114">
        <v>1</v>
      </c>
    </row>
    <row r="281" spans="1:103" x14ac:dyDescent="0.2">
      <c r="A281" s="149">
        <v>108</v>
      </c>
      <c r="B281" s="150" t="s">
        <v>379</v>
      </c>
      <c r="C281" s="151" t="s">
        <v>380</v>
      </c>
      <c r="D281" s="115" t="s">
        <v>75</v>
      </c>
      <c r="E281" s="116">
        <v>346.6</v>
      </c>
      <c r="F281" s="246"/>
      <c r="G281" s="117">
        <f>E281*F281</f>
        <v>0</v>
      </c>
      <c r="H281" s="202" t="s">
        <v>393</v>
      </c>
      <c r="I281" s="202" t="s">
        <v>446</v>
      </c>
      <c r="N281" s="114">
        <v>2</v>
      </c>
      <c r="Z281" s="97">
        <v>12</v>
      </c>
      <c r="AA281" s="97">
        <v>0</v>
      </c>
      <c r="AB281" s="97">
        <v>108</v>
      </c>
      <c r="AY281" s="97">
        <v>2</v>
      </c>
      <c r="AZ281" s="97">
        <f>IF(AY281=1,G281,0)</f>
        <v>0</v>
      </c>
      <c r="BA281" s="97">
        <f>IF(AY281=2,G281,0)</f>
        <v>0</v>
      </c>
      <c r="BB281" s="97">
        <f>IF(AY281=3,G281,0)</f>
        <v>0</v>
      </c>
      <c r="BC281" s="97">
        <f>IF(AY281=4,G281,0)</f>
        <v>0</v>
      </c>
      <c r="BD281" s="97">
        <f>IF(AY281=5,G281,0)</f>
        <v>0</v>
      </c>
      <c r="CY281" s="97">
        <v>6.9999999999999994E-5</v>
      </c>
    </row>
    <row r="282" spans="1:103" x14ac:dyDescent="0.2">
      <c r="A282" s="155"/>
      <c r="B282" s="156"/>
      <c r="C282" s="236" t="s">
        <v>262</v>
      </c>
      <c r="D282" s="237"/>
      <c r="E282" s="118">
        <v>320.45</v>
      </c>
      <c r="F282" s="246"/>
      <c r="G282" s="120"/>
      <c r="H282" s="204"/>
      <c r="I282" s="204">
        <v>0</v>
      </c>
      <c r="L282" s="121" t="s">
        <v>262</v>
      </c>
      <c r="N282" s="114"/>
    </row>
    <row r="283" spans="1:103" x14ac:dyDescent="0.2">
      <c r="A283" s="155"/>
      <c r="B283" s="156"/>
      <c r="C283" s="236" t="s">
        <v>381</v>
      </c>
      <c r="D283" s="237"/>
      <c r="E283" s="118">
        <v>26.15</v>
      </c>
      <c r="F283" s="246"/>
      <c r="G283" s="120"/>
      <c r="H283" s="204"/>
      <c r="I283" s="204">
        <v>0</v>
      </c>
      <c r="L283" s="121" t="s">
        <v>381</v>
      </c>
      <c r="N283" s="114"/>
    </row>
    <row r="284" spans="1:103" x14ac:dyDescent="0.2">
      <c r="A284" s="149">
        <v>109</v>
      </c>
      <c r="B284" s="150" t="s">
        <v>382</v>
      </c>
      <c r="C284" s="151" t="s">
        <v>383</v>
      </c>
      <c r="D284" s="115" t="s">
        <v>75</v>
      </c>
      <c r="E284" s="116">
        <v>346.6</v>
      </c>
      <c r="F284" s="246"/>
      <c r="G284" s="117">
        <f>E284*F284</f>
        <v>0</v>
      </c>
      <c r="H284" s="202" t="s">
        <v>393</v>
      </c>
      <c r="I284" s="202" t="s">
        <v>446</v>
      </c>
      <c r="N284" s="114">
        <v>2</v>
      </c>
      <c r="Z284" s="97">
        <v>12</v>
      </c>
      <c r="AA284" s="97">
        <v>0</v>
      </c>
      <c r="AB284" s="97">
        <v>109</v>
      </c>
      <c r="AY284" s="97">
        <v>2</v>
      </c>
      <c r="AZ284" s="97">
        <f>IF(AY284=1,G284,0)</f>
        <v>0</v>
      </c>
      <c r="BA284" s="97">
        <f>IF(AY284=2,G284,0)</f>
        <v>0</v>
      </c>
      <c r="BB284" s="97">
        <f>IF(AY284=3,G284,0)</f>
        <v>0</v>
      </c>
      <c r="BC284" s="97">
        <f>IF(AY284=4,G284,0)</f>
        <v>0</v>
      </c>
      <c r="BD284" s="97">
        <f>IF(AY284=5,G284,0)</f>
        <v>0</v>
      </c>
      <c r="CY284" s="97">
        <v>2.9E-4</v>
      </c>
    </row>
    <row r="285" spans="1:103" x14ac:dyDescent="0.2">
      <c r="A285" s="155"/>
      <c r="B285" s="156"/>
      <c r="C285" s="236" t="s">
        <v>262</v>
      </c>
      <c r="D285" s="237"/>
      <c r="E285" s="118">
        <v>320.45</v>
      </c>
      <c r="F285" s="246"/>
      <c r="G285" s="120"/>
      <c r="H285" s="204"/>
      <c r="I285" s="204">
        <v>0</v>
      </c>
      <c r="L285" s="121" t="s">
        <v>262</v>
      </c>
      <c r="N285" s="114"/>
    </row>
    <row r="286" spans="1:103" x14ac:dyDescent="0.2">
      <c r="A286" s="155"/>
      <c r="B286" s="156"/>
      <c r="C286" s="236" t="s">
        <v>381</v>
      </c>
      <c r="D286" s="237"/>
      <c r="E286" s="118">
        <v>26.15</v>
      </c>
      <c r="F286" s="246"/>
      <c r="G286" s="120"/>
      <c r="H286" s="204"/>
      <c r="I286" s="204">
        <v>0</v>
      </c>
      <c r="L286" s="121" t="s">
        <v>381</v>
      </c>
      <c r="N286" s="114"/>
    </row>
    <row r="287" spans="1:103" x14ac:dyDescent="0.2">
      <c r="A287" s="155"/>
      <c r="B287" s="156"/>
      <c r="C287" s="236"/>
      <c r="D287" s="237"/>
      <c r="E287" s="118">
        <v>0</v>
      </c>
      <c r="F287" s="246"/>
      <c r="G287" s="120"/>
      <c r="H287" s="204"/>
      <c r="I287" s="204">
        <v>0</v>
      </c>
      <c r="L287" s="121"/>
      <c r="N287" s="114"/>
    </row>
    <row r="288" spans="1:103" x14ac:dyDescent="0.2">
      <c r="A288" s="152"/>
      <c r="B288" s="153" t="s">
        <v>59</v>
      </c>
      <c r="C288" s="154" t="str">
        <f>CONCATENATE(B280," ",C280)</f>
        <v>784 Malby</v>
      </c>
      <c r="D288" s="122"/>
      <c r="E288" s="123"/>
      <c r="F288" s="247"/>
      <c r="G288" s="124">
        <f>SUM(G280:G287)</f>
        <v>0</v>
      </c>
      <c r="H288" s="203"/>
      <c r="I288" s="203"/>
      <c r="N288" s="114">
        <v>4</v>
      </c>
      <c r="AZ288" s="125">
        <f>SUM(AZ280:AZ287)</f>
        <v>0</v>
      </c>
      <c r="BA288" s="125">
        <f>SUM(BA280:BA287)</f>
        <v>0</v>
      </c>
      <c r="BB288" s="125">
        <f>SUM(BB280:BB287)</f>
        <v>0</v>
      </c>
      <c r="BC288" s="125">
        <f>SUM(BC280:BC287)</f>
        <v>0</v>
      </c>
      <c r="BD288" s="125">
        <f>SUM(BD280:BD287)</f>
        <v>0</v>
      </c>
    </row>
    <row r="289" spans="1:9" x14ac:dyDescent="0.2">
      <c r="A289" s="146" t="s">
        <v>58</v>
      </c>
      <c r="B289" s="147" t="s">
        <v>448</v>
      </c>
      <c r="C289" s="148" t="s">
        <v>449</v>
      </c>
      <c r="D289" s="111"/>
      <c r="E289" s="112"/>
      <c r="F289" s="246"/>
      <c r="G289" s="113"/>
      <c r="H289" s="201"/>
      <c r="I289" s="201">
        <v>0</v>
      </c>
    </row>
    <row r="290" spans="1:9" x14ac:dyDescent="0.2">
      <c r="A290" s="149"/>
      <c r="B290" s="150"/>
      <c r="C290" s="151" t="s">
        <v>450</v>
      </c>
      <c r="D290" s="115"/>
      <c r="E290" s="116"/>
      <c r="F290" s="246"/>
      <c r="G290" s="117"/>
      <c r="H290" s="202"/>
      <c r="I290" s="202"/>
    </row>
    <row r="291" spans="1:9" x14ac:dyDescent="0.2">
      <c r="A291" s="149">
        <v>110</v>
      </c>
      <c r="B291" s="150"/>
      <c r="C291" s="151" t="s">
        <v>451</v>
      </c>
      <c r="D291" s="115" t="s">
        <v>70</v>
      </c>
      <c r="E291" s="116">
        <v>1</v>
      </c>
      <c r="F291" s="246"/>
      <c r="G291" s="117">
        <f>F291*E291</f>
        <v>0</v>
      </c>
      <c r="H291" s="202" t="s">
        <v>441</v>
      </c>
      <c r="I291" s="202" t="s">
        <v>446</v>
      </c>
    </row>
    <row r="292" spans="1:9" x14ac:dyDescent="0.2">
      <c r="A292" s="149">
        <v>111</v>
      </c>
      <c r="B292" s="150"/>
      <c r="C292" s="151" t="s">
        <v>452</v>
      </c>
      <c r="D292" s="115" t="s">
        <v>70</v>
      </c>
      <c r="E292" s="116">
        <v>4</v>
      </c>
      <c r="F292" s="246"/>
      <c r="G292" s="117">
        <f t="shared" ref="G292:G327" si="0">F292*E292</f>
        <v>0</v>
      </c>
      <c r="H292" s="202" t="s">
        <v>441</v>
      </c>
      <c r="I292" s="202" t="s">
        <v>446</v>
      </c>
    </row>
    <row r="293" spans="1:9" x14ac:dyDescent="0.2">
      <c r="A293" s="149"/>
      <c r="B293" s="150"/>
      <c r="C293" s="151"/>
      <c r="D293" s="115"/>
      <c r="E293" s="116"/>
      <c r="F293" s="246"/>
      <c r="G293" s="117">
        <f t="shared" si="0"/>
        <v>0</v>
      </c>
      <c r="H293" s="202"/>
      <c r="I293" s="202"/>
    </row>
    <row r="294" spans="1:9" x14ac:dyDescent="0.2">
      <c r="A294" s="149">
        <v>112</v>
      </c>
      <c r="B294" s="150"/>
      <c r="C294" s="151" t="s">
        <v>453</v>
      </c>
      <c r="D294" s="115" t="s">
        <v>70</v>
      </c>
      <c r="E294" s="116">
        <v>1</v>
      </c>
      <c r="F294" s="246"/>
      <c r="G294" s="117">
        <f t="shared" si="0"/>
        <v>0</v>
      </c>
      <c r="H294" s="202" t="s">
        <v>441</v>
      </c>
      <c r="I294" s="202" t="s">
        <v>446</v>
      </c>
    </row>
    <row r="295" spans="1:9" x14ac:dyDescent="0.2">
      <c r="A295" s="149">
        <v>113</v>
      </c>
      <c r="B295" s="150"/>
      <c r="C295" s="151" t="s">
        <v>454</v>
      </c>
      <c r="D295" s="115" t="s">
        <v>70</v>
      </c>
      <c r="E295" s="116">
        <v>2</v>
      </c>
      <c r="F295" s="246"/>
      <c r="G295" s="117">
        <f t="shared" si="0"/>
        <v>0</v>
      </c>
      <c r="H295" s="202" t="s">
        <v>441</v>
      </c>
      <c r="I295" s="202" t="s">
        <v>446</v>
      </c>
    </row>
    <row r="296" spans="1:9" x14ac:dyDescent="0.2">
      <c r="A296" s="149"/>
      <c r="B296" s="150"/>
      <c r="C296" s="151"/>
      <c r="D296" s="115"/>
      <c r="E296" s="116"/>
      <c r="F296" s="246"/>
      <c r="G296" s="117">
        <f t="shared" si="0"/>
        <v>0</v>
      </c>
      <c r="H296" s="202"/>
      <c r="I296" s="202"/>
    </row>
    <row r="297" spans="1:9" x14ac:dyDescent="0.2">
      <c r="A297" s="149"/>
      <c r="B297" s="150"/>
      <c r="C297" s="151" t="s">
        <v>455</v>
      </c>
      <c r="D297" s="115"/>
      <c r="E297" s="116"/>
      <c r="F297" s="246"/>
      <c r="G297" s="117">
        <f t="shared" si="0"/>
        <v>0</v>
      </c>
      <c r="H297" s="202"/>
      <c r="I297" s="202"/>
    </row>
    <row r="298" spans="1:9" x14ac:dyDescent="0.2">
      <c r="A298" s="149">
        <v>114</v>
      </c>
      <c r="B298" s="150"/>
      <c r="C298" s="151" t="s">
        <v>456</v>
      </c>
      <c r="D298" s="115" t="s">
        <v>70</v>
      </c>
      <c r="E298" s="116">
        <v>5</v>
      </c>
      <c r="F298" s="246"/>
      <c r="G298" s="117">
        <f t="shared" si="0"/>
        <v>0</v>
      </c>
      <c r="H298" s="202" t="s">
        <v>441</v>
      </c>
      <c r="I298" s="202" t="s">
        <v>446</v>
      </c>
    </row>
    <row r="299" spans="1:9" x14ac:dyDescent="0.2">
      <c r="A299" s="149">
        <v>115</v>
      </c>
      <c r="B299" s="150"/>
      <c r="C299" s="151" t="s">
        <v>457</v>
      </c>
      <c r="D299" s="115" t="s">
        <v>70</v>
      </c>
      <c r="E299" s="116">
        <v>17</v>
      </c>
      <c r="F299" s="246"/>
      <c r="G299" s="117">
        <f t="shared" si="0"/>
        <v>0</v>
      </c>
      <c r="H299" s="202" t="s">
        <v>441</v>
      </c>
      <c r="I299" s="202" t="s">
        <v>446</v>
      </c>
    </row>
    <row r="300" spans="1:9" x14ac:dyDescent="0.2">
      <c r="A300" s="149">
        <v>116</v>
      </c>
      <c r="B300" s="150"/>
      <c r="C300" s="151" t="s">
        <v>458</v>
      </c>
      <c r="D300" s="115" t="s">
        <v>93</v>
      </c>
      <c r="E300" s="116">
        <v>46</v>
      </c>
      <c r="F300" s="246"/>
      <c r="G300" s="117">
        <f t="shared" si="0"/>
        <v>0</v>
      </c>
      <c r="H300" s="202" t="s">
        <v>441</v>
      </c>
      <c r="I300" s="202" t="s">
        <v>446</v>
      </c>
    </row>
    <row r="301" spans="1:9" x14ac:dyDescent="0.2">
      <c r="A301" s="149"/>
      <c r="B301" s="150"/>
      <c r="C301" s="151"/>
      <c r="D301" s="115"/>
      <c r="E301" s="116"/>
      <c r="F301" s="246"/>
      <c r="G301" s="117">
        <f t="shared" si="0"/>
        <v>0</v>
      </c>
      <c r="H301" s="202"/>
      <c r="I301" s="202"/>
    </row>
    <row r="302" spans="1:9" x14ac:dyDescent="0.2">
      <c r="A302" s="149"/>
      <c r="B302" s="150"/>
      <c r="C302" s="151" t="s">
        <v>459</v>
      </c>
      <c r="D302" s="115"/>
      <c r="E302" s="116"/>
      <c r="F302" s="246"/>
      <c r="G302" s="117">
        <f t="shared" si="0"/>
        <v>0</v>
      </c>
      <c r="H302" s="202"/>
      <c r="I302" s="202"/>
    </row>
    <row r="303" spans="1:9" x14ac:dyDescent="0.2">
      <c r="A303" s="149">
        <v>117</v>
      </c>
      <c r="B303" s="150"/>
      <c r="C303" s="151" t="s">
        <v>460</v>
      </c>
      <c r="D303" s="115" t="s">
        <v>93</v>
      </c>
      <c r="E303" s="116">
        <v>10</v>
      </c>
      <c r="F303" s="246"/>
      <c r="G303" s="117">
        <f t="shared" si="0"/>
        <v>0</v>
      </c>
      <c r="H303" s="202" t="s">
        <v>441</v>
      </c>
      <c r="I303" s="202" t="s">
        <v>446</v>
      </c>
    </row>
    <row r="304" spans="1:9" x14ac:dyDescent="0.2">
      <c r="A304" s="149">
        <v>118</v>
      </c>
      <c r="B304" s="150"/>
      <c r="C304" s="151" t="s">
        <v>461</v>
      </c>
      <c r="D304" s="115" t="s">
        <v>93</v>
      </c>
      <c r="E304" s="116">
        <v>280</v>
      </c>
      <c r="F304" s="246"/>
      <c r="G304" s="117">
        <f t="shared" si="0"/>
        <v>0</v>
      </c>
      <c r="H304" s="202" t="s">
        <v>441</v>
      </c>
      <c r="I304" s="202" t="s">
        <v>446</v>
      </c>
    </row>
    <row r="305" spans="1:9" x14ac:dyDescent="0.2">
      <c r="A305" s="149"/>
      <c r="B305" s="150"/>
      <c r="C305" s="151"/>
      <c r="D305" s="115"/>
      <c r="E305" s="116"/>
      <c r="F305" s="246"/>
      <c r="G305" s="117">
        <f t="shared" si="0"/>
        <v>0</v>
      </c>
      <c r="H305" s="202"/>
      <c r="I305" s="202"/>
    </row>
    <row r="306" spans="1:9" x14ac:dyDescent="0.2">
      <c r="A306" s="149"/>
      <c r="B306" s="150"/>
      <c r="C306" s="151"/>
      <c r="D306" s="115"/>
      <c r="E306" s="116"/>
      <c r="F306" s="246"/>
      <c r="G306" s="117">
        <f t="shared" si="0"/>
        <v>0</v>
      </c>
      <c r="H306" s="202"/>
      <c r="I306" s="202"/>
    </row>
    <row r="307" spans="1:9" x14ac:dyDescent="0.2">
      <c r="A307" s="149"/>
      <c r="B307" s="150"/>
      <c r="C307" s="151" t="s">
        <v>462</v>
      </c>
      <c r="D307" s="115"/>
      <c r="E307" s="116"/>
      <c r="F307" s="246"/>
      <c r="G307" s="117">
        <f t="shared" si="0"/>
        <v>0</v>
      </c>
      <c r="H307" s="202"/>
      <c r="I307" s="202"/>
    </row>
    <row r="308" spans="1:9" x14ac:dyDescent="0.2">
      <c r="A308" s="149"/>
      <c r="B308" s="150"/>
      <c r="C308" s="151"/>
      <c r="D308" s="115"/>
      <c r="E308" s="116"/>
      <c r="F308" s="246"/>
      <c r="G308" s="117">
        <f t="shared" si="0"/>
        <v>0</v>
      </c>
      <c r="H308" s="202"/>
      <c r="I308" s="202"/>
    </row>
    <row r="309" spans="1:9" x14ac:dyDescent="0.2">
      <c r="A309" s="149">
        <v>119</v>
      </c>
      <c r="B309" s="150"/>
      <c r="C309" s="151" t="s">
        <v>463</v>
      </c>
      <c r="D309" s="115" t="s">
        <v>70</v>
      </c>
      <c r="E309" s="116">
        <v>16</v>
      </c>
      <c r="F309" s="246"/>
      <c r="G309" s="117">
        <f t="shared" si="0"/>
        <v>0</v>
      </c>
      <c r="H309" s="202" t="s">
        <v>441</v>
      </c>
      <c r="I309" s="202" t="s">
        <v>446</v>
      </c>
    </row>
    <row r="310" spans="1:9" x14ac:dyDescent="0.2">
      <c r="A310" s="149"/>
      <c r="B310" s="150"/>
      <c r="C310" s="151"/>
      <c r="D310" s="115"/>
      <c r="E310" s="116"/>
      <c r="F310" s="246"/>
      <c r="G310" s="117">
        <f t="shared" si="0"/>
        <v>0</v>
      </c>
      <c r="H310" s="202"/>
      <c r="I310" s="202"/>
    </row>
    <row r="311" spans="1:9" ht="22.5" x14ac:dyDescent="0.2">
      <c r="A311" s="149">
        <v>120</v>
      </c>
      <c r="B311" s="150"/>
      <c r="C311" s="151" t="s">
        <v>464</v>
      </c>
      <c r="D311" s="115" t="s">
        <v>70</v>
      </c>
      <c r="E311" s="116">
        <v>2</v>
      </c>
      <c r="F311" s="246"/>
      <c r="G311" s="117">
        <f t="shared" si="0"/>
        <v>0</v>
      </c>
      <c r="H311" s="202" t="s">
        <v>441</v>
      </c>
      <c r="I311" s="202" t="s">
        <v>446</v>
      </c>
    </row>
    <row r="312" spans="1:9" x14ac:dyDescent="0.2">
      <c r="A312" s="149"/>
      <c r="B312" s="150"/>
      <c r="C312" s="151"/>
      <c r="D312" s="115"/>
      <c r="E312" s="116"/>
      <c r="F312" s="246"/>
      <c r="G312" s="117">
        <f t="shared" si="0"/>
        <v>0</v>
      </c>
      <c r="H312" s="202"/>
      <c r="I312" s="202"/>
    </row>
    <row r="313" spans="1:9" x14ac:dyDescent="0.2">
      <c r="A313" s="149">
        <v>121</v>
      </c>
      <c r="B313" s="150"/>
      <c r="C313" s="151" t="s">
        <v>465</v>
      </c>
      <c r="D313" s="115" t="s">
        <v>70</v>
      </c>
      <c r="E313" s="116">
        <v>2</v>
      </c>
      <c r="F313" s="246"/>
      <c r="G313" s="117">
        <f t="shared" si="0"/>
        <v>0</v>
      </c>
      <c r="H313" s="202" t="s">
        <v>441</v>
      </c>
      <c r="I313" s="202" t="s">
        <v>446</v>
      </c>
    </row>
    <row r="314" spans="1:9" x14ac:dyDescent="0.2">
      <c r="A314" s="149"/>
      <c r="B314" s="150"/>
      <c r="C314" s="151"/>
      <c r="D314" s="115"/>
      <c r="E314" s="116"/>
      <c r="F314" s="246"/>
      <c r="G314" s="117">
        <f t="shared" si="0"/>
        <v>0</v>
      </c>
      <c r="H314" s="202"/>
      <c r="I314" s="202"/>
    </row>
    <row r="315" spans="1:9" x14ac:dyDescent="0.2">
      <c r="A315" s="149">
        <v>122</v>
      </c>
      <c r="B315" s="150"/>
      <c r="C315" s="151" t="s">
        <v>466</v>
      </c>
      <c r="D315" s="115" t="s">
        <v>70</v>
      </c>
      <c r="E315" s="116">
        <v>4</v>
      </c>
      <c r="F315" s="246"/>
      <c r="G315" s="117">
        <f t="shared" si="0"/>
        <v>0</v>
      </c>
      <c r="H315" s="202" t="s">
        <v>441</v>
      </c>
      <c r="I315" s="202" t="s">
        <v>446</v>
      </c>
    </row>
    <row r="316" spans="1:9" x14ac:dyDescent="0.2">
      <c r="A316" s="149"/>
      <c r="B316" s="150"/>
      <c r="C316" s="151"/>
      <c r="D316" s="115"/>
      <c r="E316" s="116"/>
      <c r="F316" s="246"/>
      <c r="G316" s="117">
        <f t="shared" si="0"/>
        <v>0</v>
      </c>
      <c r="H316" s="202"/>
      <c r="I316" s="202"/>
    </row>
    <row r="317" spans="1:9" x14ac:dyDescent="0.2">
      <c r="A317" s="149"/>
      <c r="B317" s="150"/>
      <c r="C317" s="151" t="s">
        <v>467</v>
      </c>
      <c r="D317" s="115"/>
      <c r="E317" s="116"/>
      <c r="F317" s="246"/>
      <c r="G317" s="117">
        <f t="shared" si="0"/>
        <v>0</v>
      </c>
      <c r="H317" s="202"/>
      <c r="I317" s="202"/>
    </row>
    <row r="318" spans="1:9" ht="22.5" x14ac:dyDescent="0.2">
      <c r="A318" s="149">
        <v>123</v>
      </c>
      <c r="B318" s="150"/>
      <c r="C318" s="151" t="s">
        <v>468</v>
      </c>
      <c r="D318" s="115" t="s">
        <v>65</v>
      </c>
      <c r="E318" s="116">
        <v>40</v>
      </c>
      <c r="F318" s="246"/>
      <c r="G318" s="117">
        <f t="shared" si="0"/>
        <v>0</v>
      </c>
      <c r="H318" s="202" t="s">
        <v>441</v>
      </c>
      <c r="I318" s="202" t="s">
        <v>446</v>
      </c>
    </row>
    <row r="319" spans="1:9" x14ac:dyDescent="0.2">
      <c r="A319" s="149"/>
      <c r="B319" s="150"/>
      <c r="C319" s="151"/>
      <c r="D319" s="115"/>
      <c r="E319" s="116"/>
      <c r="F319" s="246"/>
      <c r="G319" s="117">
        <f t="shared" si="0"/>
        <v>0</v>
      </c>
      <c r="H319" s="202"/>
      <c r="I319" s="202"/>
    </row>
    <row r="320" spans="1:9" x14ac:dyDescent="0.2">
      <c r="A320" s="149"/>
      <c r="B320" s="150"/>
      <c r="C320" s="151" t="s">
        <v>469</v>
      </c>
      <c r="D320" s="115"/>
      <c r="E320" s="116"/>
      <c r="F320" s="246"/>
      <c r="G320" s="117">
        <f t="shared" si="0"/>
        <v>0</v>
      </c>
      <c r="H320" s="202"/>
      <c r="I320" s="202"/>
    </row>
    <row r="321" spans="1:9" x14ac:dyDescent="0.2">
      <c r="A321" s="149">
        <v>124</v>
      </c>
      <c r="B321" s="150"/>
      <c r="C321" s="151" t="s">
        <v>470</v>
      </c>
      <c r="D321" s="115" t="s">
        <v>65</v>
      </c>
      <c r="E321" s="116">
        <v>30</v>
      </c>
      <c r="F321" s="246"/>
      <c r="G321" s="117">
        <f t="shared" si="0"/>
        <v>0</v>
      </c>
      <c r="H321" s="202" t="s">
        <v>441</v>
      </c>
      <c r="I321" s="202" t="s">
        <v>446</v>
      </c>
    </row>
    <row r="322" spans="1:9" x14ac:dyDescent="0.2">
      <c r="A322" s="149"/>
      <c r="B322" s="150"/>
      <c r="C322" s="151"/>
      <c r="D322" s="115"/>
      <c r="E322" s="116"/>
      <c r="F322" s="246"/>
      <c r="G322" s="117">
        <f t="shared" si="0"/>
        <v>0</v>
      </c>
      <c r="H322" s="202"/>
      <c r="I322" s="202"/>
    </row>
    <row r="323" spans="1:9" x14ac:dyDescent="0.2">
      <c r="A323" s="149"/>
      <c r="B323" s="150"/>
      <c r="C323" s="151" t="s">
        <v>471</v>
      </c>
      <c r="D323" s="115"/>
      <c r="E323" s="116"/>
      <c r="F323" s="246"/>
      <c r="G323" s="117">
        <f t="shared" si="0"/>
        <v>0</v>
      </c>
      <c r="H323" s="202"/>
      <c r="I323" s="202"/>
    </row>
    <row r="324" spans="1:9" ht="22.5" x14ac:dyDescent="0.2">
      <c r="A324" s="149">
        <v>125</v>
      </c>
      <c r="B324" s="150"/>
      <c r="C324" s="151" t="s">
        <v>472</v>
      </c>
      <c r="D324" s="115" t="s">
        <v>65</v>
      </c>
      <c r="E324" s="116">
        <v>20</v>
      </c>
      <c r="F324" s="246"/>
      <c r="G324" s="117">
        <f t="shared" si="0"/>
        <v>0</v>
      </c>
      <c r="H324" s="202" t="s">
        <v>441</v>
      </c>
      <c r="I324" s="202" t="s">
        <v>446</v>
      </c>
    </row>
    <row r="325" spans="1:9" x14ac:dyDescent="0.2">
      <c r="A325" s="149"/>
      <c r="B325" s="150"/>
      <c r="C325" s="151"/>
      <c r="D325" s="115"/>
      <c r="E325" s="116"/>
      <c r="F325" s="246"/>
      <c r="G325" s="117">
        <f t="shared" si="0"/>
        <v>0</v>
      </c>
      <c r="H325" s="202"/>
      <c r="I325" s="202"/>
    </row>
    <row r="326" spans="1:9" x14ac:dyDescent="0.2">
      <c r="A326" s="149"/>
      <c r="B326" s="150"/>
      <c r="C326" s="151" t="s">
        <v>473</v>
      </c>
      <c r="D326" s="115"/>
      <c r="E326" s="116"/>
      <c r="F326" s="246"/>
      <c r="G326" s="117">
        <f t="shared" si="0"/>
        <v>0</v>
      </c>
      <c r="H326" s="202"/>
      <c r="I326" s="202"/>
    </row>
    <row r="327" spans="1:9" x14ac:dyDescent="0.2">
      <c r="A327" s="149">
        <v>126</v>
      </c>
      <c r="B327" s="150"/>
      <c r="C327" s="151" t="s">
        <v>474</v>
      </c>
      <c r="D327" s="115" t="s">
        <v>65</v>
      </c>
      <c r="E327" s="116">
        <v>25</v>
      </c>
      <c r="F327" s="246"/>
      <c r="G327" s="117">
        <f t="shared" si="0"/>
        <v>0</v>
      </c>
      <c r="H327" s="202" t="s">
        <v>441</v>
      </c>
      <c r="I327" s="202" t="s">
        <v>446</v>
      </c>
    </row>
    <row r="328" spans="1:9" x14ac:dyDescent="0.2">
      <c r="A328" s="205"/>
      <c r="B328" s="153" t="s">
        <v>59</v>
      </c>
      <c r="C328" s="154" t="str">
        <f>CONCATENATE(B289," ",C289)</f>
        <v>M21 Elektromontáže</v>
      </c>
      <c r="D328" s="122"/>
      <c r="E328" s="123"/>
      <c r="F328" s="247"/>
      <c r="G328" s="124">
        <f>SUM(G291:G327)</f>
        <v>0</v>
      </c>
      <c r="H328" s="203"/>
      <c r="I328" s="203"/>
    </row>
    <row r="329" spans="1:9" x14ac:dyDescent="0.2">
      <c r="A329" s="206" t="s">
        <v>58</v>
      </c>
      <c r="B329" s="147" t="s">
        <v>475</v>
      </c>
      <c r="C329" s="148" t="s">
        <v>476</v>
      </c>
      <c r="D329" s="111"/>
      <c r="E329" s="112"/>
      <c r="F329" s="246"/>
      <c r="G329" s="113"/>
      <c r="H329" s="201"/>
      <c r="I329" s="201">
        <v>0</v>
      </c>
    </row>
    <row r="330" spans="1:9" x14ac:dyDescent="0.2">
      <c r="A330" s="149"/>
      <c r="B330" s="150"/>
      <c r="C330" s="151" t="s">
        <v>477</v>
      </c>
      <c r="D330" s="115"/>
      <c r="E330" s="116"/>
      <c r="F330" s="246"/>
      <c r="G330" s="117"/>
      <c r="H330" s="202"/>
      <c r="I330" s="202"/>
    </row>
    <row r="331" spans="1:9" x14ac:dyDescent="0.2">
      <c r="A331" s="149">
        <v>127</v>
      </c>
      <c r="B331" s="150"/>
      <c r="C331" s="151" t="s">
        <v>478</v>
      </c>
      <c r="D331" s="115" t="s">
        <v>65</v>
      </c>
      <c r="E331" s="116">
        <v>24</v>
      </c>
      <c r="F331" s="246"/>
      <c r="G331" s="117">
        <f t="shared" ref="G331:G342" si="1">F331*E331</f>
        <v>0</v>
      </c>
      <c r="H331" s="202" t="s">
        <v>441</v>
      </c>
      <c r="I331" s="202" t="s">
        <v>446</v>
      </c>
    </row>
    <row r="332" spans="1:9" x14ac:dyDescent="0.2">
      <c r="A332" s="149">
        <v>128</v>
      </c>
      <c r="B332" s="150"/>
      <c r="C332" s="151" t="s">
        <v>479</v>
      </c>
      <c r="D332" s="115" t="s">
        <v>65</v>
      </c>
      <c r="E332" s="116">
        <v>16</v>
      </c>
      <c r="F332" s="246"/>
      <c r="G332" s="117">
        <f t="shared" si="1"/>
        <v>0</v>
      </c>
      <c r="H332" s="202" t="s">
        <v>441</v>
      </c>
      <c r="I332" s="202" t="s">
        <v>446</v>
      </c>
    </row>
    <row r="333" spans="1:9" x14ac:dyDescent="0.2">
      <c r="A333" s="149">
        <v>129</v>
      </c>
      <c r="B333" s="150"/>
      <c r="C333" s="151" t="s">
        <v>480</v>
      </c>
      <c r="D333" s="115" t="s">
        <v>65</v>
      </c>
      <c r="E333" s="116">
        <v>16</v>
      </c>
      <c r="F333" s="246"/>
      <c r="G333" s="117">
        <f t="shared" si="1"/>
        <v>0</v>
      </c>
      <c r="H333" s="202" t="s">
        <v>441</v>
      </c>
      <c r="I333" s="202" t="s">
        <v>446</v>
      </c>
    </row>
    <row r="334" spans="1:9" x14ac:dyDescent="0.2">
      <c r="A334" s="149">
        <v>130</v>
      </c>
      <c r="B334" s="150"/>
      <c r="C334" s="151" t="s">
        <v>481</v>
      </c>
      <c r="D334" s="115" t="s">
        <v>75</v>
      </c>
      <c r="E334" s="116">
        <v>5</v>
      </c>
      <c r="F334" s="246"/>
      <c r="G334" s="117">
        <f t="shared" si="1"/>
        <v>0</v>
      </c>
      <c r="H334" s="202" t="s">
        <v>441</v>
      </c>
      <c r="I334" s="202" t="s">
        <v>446</v>
      </c>
    </row>
    <row r="335" spans="1:9" x14ac:dyDescent="0.2">
      <c r="A335" s="149">
        <v>131</v>
      </c>
      <c r="B335" s="150"/>
      <c r="C335" s="151" t="s">
        <v>482</v>
      </c>
      <c r="D335" s="115" t="s">
        <v>483</v>
      </c>
      <c r="E335" s="116">
        <v>0.5</v>
      </c>
      <c r="F335" s="246"/>
      <c r="G335" s="117">
        <f t="shared" si="1"/>
        <v>0</v>
      </c>
      <c r="H335" s="202" t="s">
        <v>441</v>
      </c>
      <c r="I335" s="202" t="s">
        <v>446</v>
      </c>
    </row>
    <row r="336" spans="1:9" x14ac:dyDescent="0.2">
      <c r="A336" s="149">
        <v>132</v>
      </c>
      <c r="B336" s="150"/>
      <c r="C336" s="151" t="s">
        <v>484</v>
      </c>
      <c r="D336" s="115" t="s">
        <v>485</v>
      </c>
      <c r="E336" s="116">
        <v>1</v>
      </c>
      <c r="F336" s="246"/>
      <c r="G336" s="117">
        <f t="shared" si="1"/>
        <v>0</v>
      </c>
      <c r="H336" s="202" t="s">
        <v>441</v>
      </c>
      <c r="I336" s="202" t="s">
        <v>446</v>
      </c>
    </row>
    <row r="337" spans="1:9" x14ac:dyDescent="0.2">
      <c r="A337" s="149"/>
      <c r="B337" s="150"/>
      <c r="C337" s="151"/>
      <c r="D337" s="115"/>
      <c r="E337" s="116"/>
      <c r="F337" s="246"/>
      <c r="G337" s="117">
        <f t="shared" si="1"/>
        <v>0</v>
      </c>
      <c r="H337" s="202"/>
      <c r="I337" s="202"/>
    </row>
    <row r="338" spans="1:9" x14ac:dyDescent="0.2">
      <c r="A338" s="149"/>
      <c r="B338" s="150"/>
      <c r="C338" s="151" t="s">
        <v>486</v>
      </c>
      <c r="D338" s="115"/>
      <c r="E338" s="116"/>
      <c r="F338" s="246"/>
      <c r="G338" s="117">
        <f t="shared" si="1"/>
        <v>0</v>
      </c>
      <c r="H338" s="202"/>
      <c r="I338" s="202"/>
    </row>
    <row r="339" spans="1:9" x14ac:dyDescent="0.2">
      <c r="A339" s="149">
        <v>133</v>
      </c>
      <c r="B339" s="150" t="s">
        <v>487</v>
      </c>
      <c r="C339" s="151" t="s">
        <v>488</v>
      </c>
      <c r="D339" s="115" t="s">
        <v>93</v>
      </c>
      <c r="E339" s="116">
        <v>52</v>
      </c>
      <c r="F339" s="246"/>
      <c r="G339" s="117">
        <f t="shared" si="1"/>
        <v>0</v>
      </c>
      <c r="H339" s="202" t="s">
        <v>441</v>
      </c>
      <c r="I339" s="202" t="s">
        <v>446</v>
      </c>
    </row>
    <row r="340" spans="1:9" x14ac:dyDescent="0.2">
      <c r="A340" s="149">
        <v>134</v>
      </c>
      <c r="B340" s="150" t="s">
        <v>489</v>
      </c>
      <c r="C340" s="151" t="s">
        <v>490</v>
      </c>
      <c r="D340" s="115" t="s">
        <v>70</v>
      </c>
      <c r="E340" s="116">
        <v>52</v>
      </c>
      <c r="F340" s="246"/>
      <c r="G340" s="117">
        <f t="shared" si="1"/>
        <v>0</v>
      </c>
      <c r="H340" s="202" t="s">
        <v>441</v>
      </c>
      <c r="I340" s="202" t="s">
        <v>446</v>
      </c>
    </row>
    <row r="341" spans="1:9" x14ac:dyDescent="0.2">
      <c r="A341" s="149">
        <v>135</v>
      </c>
      <c r="B341" s="150" t="s">
        <v>491</v>
      </c>
      <c r="C341" s="151" t="s">
        <v>492</v>
      </c>
      <c r="D341" s="115" t="s">
        <v>70</v>
      </c>
      <c r="E341" s="116">
        <v>52</v>
      </c>
      <c r="F341" s="246"/>
      <c r="G341" s="117">
        <f t="shared" si="1"/>
        <v>0</v>
      </c>
      <c r="H341" s="202" t="s">
        <v>441</v>
      </c>
      <c r="I341" s="202" t="s">
        <v>446</v>
      </c>
    </row>
    <row r="342" spans="1:9" x14ac:dyDescent="0.2">
      <c r="A342" s="149">
        <v>136</v>
      </c>
      <c r="B342" s="150" t="s">
        <v>493</v>
      </c>
      <c r="C342" s="151" t="s">
        <v>494</v>
      </c>
      <c r="D342" s="115" t="s">
        <v>70</v>
      </c>
      <c r="E342" s="116">
        <v>52</v>
      </c>
      <c r="F342" s="246"/>
      <c r="G342" s="117">
        <f t="shared" si="1"/>
        <v>0</v>
      </c>
      <c r="H342" s="202" t="s">
        <v>441</v>
      </c>
      <c r="I342" s="202" t="s">
        <v>446</v>
      </c>
    </row>
    <row r="343" spans="1:9" x14ac:dyDescent="0.2">
      <c r="A343" s="205"/>
      <c r="B343" s="153" t="s">
        <v>59</v>
      </c>
      <c r="C343" s="154" t="str">
        <f>CONCATENATE(B329," ",C329)</f>
        <v>M22 Montáž sdělovací a zabezp.techniky</v>
      </c>
      <c r="D343" s="122"/>
      <c r="E343" s="123"/>
      <c r="F343" s="123"/>
      <c r="G343" s="124">
        <f>SUM(G329:G342)</f>
        <v>0</v>
      </c>
      <c r="H343" s="203"/>
      <c r="I343" s="203"/>
    </row>
    <row r="344" spans="1:9" x14ac:dyDescent="0.2">
      <c r="E344" s="97"/>
    </row>
    <row r="345" spans="1:9" x14ac:dyDescent="0.2">
      <c r="E345" s="97"/>
    </row>
    <row r="346" spans="1:9" x14ac:dyDescent="0.2">
      <c r="E346" s="97"/>
    </row>
    <row r="347" spans="1:9" x14ac:dyDescent="0.2">
      <c r="E347" s="97"/>
    </row>
    <row r="348" spans="1:9" x14ac:dyDescent="0.2">
      <c r="A348" s="159"/>
      <c r="B348" s="159"/>
    </row>
    <row r="349" spans="1:9" x14ac:dyDescent="0.2">
      <c r="A349" s="158"/>
      <c r="B349" s="158"/>
      <c r="C349" s="160"/>
      <c r="D349" s="128"/>
      <c r="E349" s="129"/>
      <c r="F349" s="128"/>
      <c r="G349" s="130"/>
    </row>
    <row r="350" spans="1:9" x14ac:dyDescent="0.2">
      <c r="A350" s="161"/>
      <c r="B350" s="161"/>
      <c r="C350" s="158"/>
      <c r="D350" s="126"/>
      <c r="E350" s="131"/>
      <c r="F350" s="126"/>
      <c r="G350" s="126"/>
    </row>
    <row r="351" spans="1:9" x14ac:dyDescent="0.2">
      <c r="A351" s="158"/>
      <c r="B351" s="158"/>
      <c r="C351" s="158"/>
      <c r="D351" s="126"/>
      <c r="E351" s="131"/>
      <c r="F351" s="126"/>
      <c r="G351" s="126"/>
    </row>
    <row r="352" spans="1:9" x14ac:dyDescent="0.2">
      <c r="A352" s="158"/>
      <c r="B352" s="158"/>
      <c r="C352" s="158"/>
      <c r="D352" s="126"/>
      <c r="E352" s="131"/>
      <c r="F352" s="126"/>
      <c r="G352" s="126"/>
    </row>
    <row r="353" spans="1:7" x14ac:dyDescent="0.2">
      <c r="A353" s="158"/>
      <c r="B353" s="158"/>
      <c r="C353" s="158"/>
      <c r="D353" s="126"/>
      <c r="E353" s="131"/>
      <c r="F353" s="126"/>
      <c r="G353" s="126"/>
    </row>
    <row r="354" spans="1:7" x14ac:dyDescent="0.2">
      <c r="A354" s="158"/>
      <c r="B354" s="158"/>
      <c r="C354" s="158"/>
      <c r="D354" s="126"/>
      <c r="E354" s="131"/>
      <c r="F354" s="126"/>
      <c r="G354" s="126"/>
    </row>
    <row r="355" spans="1:7" x14ac:dyDescent="0.2">
      <c r="A355" s="158"/>
      <c r="B355" s="158"/>
      <c r="C355" s="158"/>
      <c r="D355" s="126"/>
      <c r="E355" s="131"/>
      <c r="F355" s="126"/>
      <c r="G355" s="126"/>
    </row>
    <row r="356" spans="1:7" x14ac:dyDescent="0.2">
      <c r="A356" s="158"/>
      <c r="B356" s="158"/>
      <c r="C356" s="158"/>
      <c r="D356" s="126"/>
      <c r="E356" s="131"/>
      <c r="F356" s="126"/>
      <c r="G356" s="126"/>
    </row>
    <row r="357" spans="1:7" x14ac:dyDescent="0.2">
      <c r="A357" s="158"/>
      <c r="B357" s="158"/>
      <c r="C357" s="158"/>
      <c r="D357" s="126"/>
      <c r="E357" s="131"/>
      <c r="F357" s="126"/>
      <c r="G357" s="126"/>
    </row>
    <row r="358" spans="1:7" x14ac:dyDescent="0.2">
      <c r="A358" s="158"/>
      <c r="B358" s="158"/>
      <c r="C358" s="158"/>
      <c r="D358" s="126"/>
      <c r="E358" s="131"/>
      <c r="F358" s="126"/>
      <c r="G358" s="126"/>
    </row>
    <row r="359" spans="1:7" x14ac:dyDescent="0.2">
      <c r="A359" s="158"/>
      <c r="B359" s="158"/>
      <c r="C359" s="158"/>
      <c r="D359" s="126"/>
      <c r="E359" s="131"/>
      <c r="F359" s="126"/>
      <c r="G359" s="126"/>
    </row>
    <row r="360" spans="1:7" x14ac:dyDescent="0.2">
      <c r="A360" s="158"/>
      <c r="B360" s="158"/>
      <c r="C360" s="158"/>
      <c r="D360" s="126"/>
      <c r="E360" s="131"/>
      <c r="F360" s="126"/>
      <c r="G360" s="126"/>
    </row>
    <row r="361" spans="1:7" x14ac:dyDescent="0.2">
      <c r="A361" s="158"/>
      <c r="B361" s="158"/>
      <c r="C361" s="158"/>
      <c r="D361" s="126"/>
      <c r="E361" s="131"/>
      <c r="F361" s="126"/>
      <c r="G361" s="126"/>
    </row>
    <row r="362" spans="1:7" x14ac:dyDescent="0.2">
      <c r="A362" s="158"/>
      <c r="B362" s="158"/>
      <c r="C362" s="158"/>
      <c r="D362" s="126"/>
      <c r="E362" s="131"/>
      <c r="F362" s="126"/>
      <c r="G362" s="126"/>
    </row>
  </sheetData>
  <sheetProtection password="CF7A" sheet="1" objects="1" scenarios="1"/>
  <protectedRanges>
    <protectedRange sqref="F8:F342" name="Oblast1"/>
  </protectedRanges>
  <mergeCells count="147">
    <mergeCell ref="A1:G1"/>
    <mergeCell ref="A3:B3"/>
    <mergeCell ref="A4:B4"/>
    <mergeCell ref="E4:G4"/>
    <mergeCell ref="C28:D28"/>
    <mergeCell ref="C29:D29"/>
    <mergeCell ref="C31:D31"/>
    <mergeCell ref="C32:D32"/>
    <mergeCell ref="C33:D33"/>
    <mergeCell ref="C35:D35"/>
    <mergeCell ref="C37:D37"/>
    <mergeCell ref="C14:D14"/>
    <mergeCell ref="C16:D16"/>
    <mergeCell ref="C18:D18"/>
    <mergeCell ref="C20:D20"/>
    <mergeCell ref="C22:D22"/>
    <mergeCell ref="C24:D24"/>
    <mergeCell ref="C53:D53"/>
    <mergeCell ref="C54:D54"/>
    <mergeCell ref="C55:D55"/>
    <mergeCell ref="C56:D56"/>
    <mergeCell ref="C57:D57"/>
    <mergeCell ref="C59:D59"/>
    <mergeCell ref="C41:D41"/>
    <mergeCell ref="C42:D42"/>
    <mergeCell ref="C44:D44"/>
    <mergeCell ref="C45:D45"/>
    <mergeCell ref="C47:D47"/>
    <mergeCell ref="C49:D49"/>
    <mergeCell ref="C50:D50"/>
    <mergeCell ref="C52:D52"/>
    <mergeCell ref="C70:D70"/>
    <mergeCell ref="C72:D72"/>
    <mergeCell ref="C76:D76"/>
    <mergeCell ref="C60:D60"/>
    <mergeCell ref="C61:D61"/>
    <mergeCell ref="C62:D62"/>
    <mergeCell ref="C63:D63"/>
    <mergeCell ref="C64:D64"/>
    <mergeCell ref="C66:D66"/>
    <mergeCell ref="C93:D93"/>
    <mergeCell ref="C95:D95"/>
    <mergeCell ref="C97:D97"/>
    <mergeCell ref="C99:D99"/>
    <mergeCell ref="C101:D101"/>
    <mergeCell ref="C103:D103"/>
    <mergeCell ref="C80:D80"/>
    <mergeCell ref="C82:D82"/>
    <mergeCell ref="C86:D86"/>
    <mergeCell ref="C88:D88"/>
    <mergeCell ref="C90:D90"/>
    <mergeCell ref="C91:D91"/>
    <mergeCell ref="C114:D114"/>
    <mergeCell ref="C116:D116"/>
    <mergeCell ref="C118:D118"/>
    <mergeCell ref="C120:D120"/>
    <mergeCell ref="C122:D122"/>
    <mergeCell ref="C124:D124"/>
    <mergeCell ref="C105:D105"/>
    <mergeCell ref="C106:D106"/>
    <mergeCell ref="C108:D108"/>
    <mergeCell ref="C109:D109"/>
    <mergeCell ref="C111:D111"/>
    <mergeCell ref="C113:D113"/>
    <mergeCell ref="C142:D142"/>
    <mergeCell ref="C144:D144"/>
    <mergeCell ref="C146:D146"/>
    <mergeCell ref="C148:D148"/>
    <mergeCell ref="C150:D150"/>
    <mergeCell ref="C152:D152"/>
    <mergeCell ref="C126:D126"/>
    <mergeCell ref="C128:D128"/>
    <mergeCell ref="C130:D130"/>
    <mergeCell ref="C136:D136"/>
    <mergeCell ref="C138:D138"/>
    <mergeCell ref="C140:D140"/>
    <mergeCell ref="C166:D166"/>
    <mergeCell ref="C168:D168"/>
    <mergeCell ref="C172:D172"/>
    <mergeCell ref="C154:D154"/>
    <mergeCell ref="C156:D156"/>
    <mergeCell ref="C158:D158"/>
    <mergeCell ref="C160:D160"/>
    <mergeCell ref="C162:D162"/>
    <mergeCell ref="C164:D164"/>
    <mergeCell ref="C190:D190"/>
    <mergeCell ref="C192:D192"/>
    <mergeCell ref="C193:D193"/>
    <mergeCell ref="C195:D195"/>
    <mergeCell ref="C196:D196"/>
    <mergeCell ref="C198:D198"/>
    <mergeCell ref="C176:D176"/>
    <mergeCell ref="C178:D178"/>
    <mergeCell ref="C183:D183"/>
    <mergeCell ref="C184:D184"/>
    <mergeCell ref="C186:D186"/>
    <mergeCell ref="C187:D187"/>
    <mergeCell ref="C189:D189"/>
    <mergeCell ref="C199:D199"/>
    <mergeCell ref="C201:D201"/>
    <mergeCell ref="C202:D202"/>
    <mergeCell ref="C204:D204"/>
    <mergeCell ref="C205:D205"/>
    <mergeCell ref="C227:D227"/>
    <mergeCell ref="C229:D229"/>
    <mergeCell ref="C230:D230"/>
    <mergeCell ref="C232:D232"/>
    <mergeCell ref="C233:D233"/>
    <mergeCell ref="C235:D235"/>
    <mergeCell ref="C236:D236"/>
    <mergeCell ref="C238:D238"/>
    <mergeCell ref="C239:D239"/>
    <mergeCell ref="C241:D241"/>
    <mergeCell ref="C213:D213"/>
    <mergeCell ref="C215:D215"/>
    <mergeCell ref="C216:D216"/>
    <mergeCell ref="C218:D218"/>
    <mergeCell ref="C220:D220"/>
    <mergeCell ref="C221:D221"/>
    <mergeCell ref="C223:D223"/>
    <mergeCell ref="C224:D224"/>
    <mergeCell ref="C226:D226"/>
    <mergeCell ref="C242:D242"/>
    <mergeCell ref="C244:D244"/>
    <mergeCell ref="C245:D245"/>
    <mergeCell ref="C247:D247"/>
    <mergeCell ref="C248:D248"/>
    <mergeCell ref="C269:D269"/>
    <mergeCell ref="C270:D270"/>
    <mergeCell ref="C271:D271"/>
    <mergeCell ref="C272:D272"/>
    <mergeCell ref="C287:D287"/>
    <mergeCell ref="C273:D273"/>
    <mergeCell ref="C278:D278"/>
    <mergeCell ref="C282:D282"/>
    <mergeCell ref="C283:D283"/>
    <mergeCell ref="C285:D285"/>
    <mergeCell ref="C286:D286"/>
    <mergeCell ref="C253:D253"/>
    <mergeCell ref="C254:D254"/>
    <mergeCell ref="C256:D256"/>
    <mergeCell ref="C258:D258"/>
    <mergeCell ref="C260:D260"/>
    <mergeCell ref="C262:D262"/>
    <mergeCell ref="C264:D264"/>
    <mergeCell ref="C266:D266"/>
    <mergeCell ref="C267:D267"/>
  </mergeCells>
  <printOptions gridLinesSet="0"/>
  <pageMargins left="0.59055118110236227" right="0.39370078740157483" top="0.19685039370078741" bottom="0.19685039370078741" header="0" footer="0.19685039370078741"/>
  <pageSetup paperSize="9" scale="63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34</vt:i4>
      </vt:variant>
    </vt:vector>
  </HeadingPairs>
  <TitlesOfParts>
    <vt:vector size="38" baseType="lpstr">
      <vt:lpstr>Krycí list</vt:lpstr>
      <vt:lpstr>VN+ON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Haman Miroslav</cp:lastModifiedBy>
  <cp:lastPrinted>2017-04-14T09:18:49Z</cp:lastPrinted>
  <dcterms:created xsi:type="dcterms:W3CDTF">2015-12-22T10:44:39Z</dcterms:created>
  <dcterms:modified xsi:type="dcterms:W3CDTF">2017-05-03T10:53:13Z</dcterms:modified>
</cp:coreProperties>
</file>