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85" windowWidth="27495" windowHeight="13740" activeTab="0"/>
  </bookViews>
  <sheets>
    <sheet name="Rekapitulace stavby" sheetId="1" r:id="rId1"/>
    <sheet name="16104-14XC-HT-01 - Komuni..." sheetId="2" r:id="rId2"/>
    <sheet name="16104-14XC-HT-02 - Trubní..." sheetId="3" r:id="rId3"/>
    <sheet name="16104-14XC-HT-03 - Hospod..." sheetId="4" r:id="rId4"/>
    <sheet name="16104-14XC-HT-04 - Sjezdy" sheetId="5" r:id="rId5"/>
    <sheet name="16104-14XC-HT-05 - Lesní ..." sheetId="6" r:id="rId6"/>
    <sheet name="16104-14XC-HT-06 - Příčná..." sheetId="7" r:id="rId7"/>
    <sheet name="Pokyny pro vyplnění" sheetId="8" r:id="rId8"/>
  </sheets>
  <definedNames>
    <definedName name="_xlnm._FilterDatabase" localSheetId="1" hidden="1">'16104-14XC-HT-01 - Komuni...'!$C$86:$K$291</definedName>
    <definedName name="_xlnm._FilterDatabase" localSheetId="2" hidden="1">'16104-14XC-HT-02 - Trubní...'!$C$81:$K$289</definedName>
    <definedName name="_xlnm._FilterDatabase" localSheetId="3" hidden="1">'16104-14XC-HT-03 - Hospod...'!$C$81:$K$201</definedName>
    <definedName name="_xlnm._FilterDatabase" localSheetId="4" hidden="1">'16104-14XC-HT-04 - Sjezdy'!$C$79:$K$173</definedName>
    <definedName name="_xlnm._FilterDatabase" localSheetId="5" hidden="1">'16104-14XC-HT-05 - Lesní ...'!$C$79:$K$107</definedName>
    <definedName name="_xlnm._FilterDatabase" localSheetId="6" hidden="1">'16104-14XC-HT-06 - Příčná...'!$C$81:$K$181</definedName>
    <definedName name="_xlnm.Print_Area" localSheetId="1">'16104-14XC-HT-01 - Komuni...'!$C$4:$J$36,'16104-14XC-HT-01 - Komuni...'!$C$42:$J$68,'16104-14XC-HT-01 - Komuni...'!$C$74:$K$291</definedName>
    <definedName name="_xlnm.Print_Area" localSheetId="2">'16104-14XC-HT-02 - Trubní...'!$C$4:$J$36,'16104-14XC-HT-02 - Trubní...'!$C$42:$J$63,'16104-14XC-HT-02 - Trubní...'!$C$69:$K$289</definedName>
    <definedName name="_xlnm.Print_Area" localSheetId="3">'16104-14XC-HT-03 - Hospod...'!$C$4:$J$36,'16104-14XC-HT-03 - Hospod...'!$C$42:$J$63,'16104-14XC-HT-03 - Hospod...'!$C$69:$K$201</definedName>
    <definedName name="_xlnm.Print_Area" localSheetId="4">'16104-14XC-HT-04 - Sjezdy'!$C$4:$J$36,'16104-14XC-HT-04 - Sjezdy'!$C$42:$J$61,'16104-14XC-HT-04 - Sjezdy'!$C$67:$K$173</definedName>
    <definedName name="_xlnm.Print_Area" localSheetId="5">'16104-14XC-HT-05 - Lesní ...'!$C$4:$J$36,'16104-14XC-HT-05 - Lesní ...'!$C$42:$J$61,'16104-14XC-HT-05 - Lesní ...'!$C$67:$K$107</definedName>
    <definedName name="_xlnm.Print_Area" localSheetId="6">'16104-14XC-HT-06 - Příčná...'!$C$4:$J$36,'16104-14XC-HT-06 - Příčná...'!$C$42:$J$63,'16104-14XC-HT-06 - Příčná...'!$C$69:$K$181</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Titles" localSheetId="0">'Rekapitulace stavby'!$49:$49</definedName>
    <definedName name="_xlnm.Print_Titles" localSheetId="1">'16104-14XC-HT-01 - Komuni...'!$86:$86</definedName>
    <definedName name="_xlnm.Print_Titles" localSheetId="2">'16104-14XC-HT-02 - Trubní...'!$81:$81</definedName>
    <definedName name="_xlnm.Print_Titles" localSheetId="3">'16104-14XC-HT-03 - Hospod...'!$81:$81</definedName>
    <definedName name="_xlnm.Print_Titles" localSheetId="4">'16104-14XC-HT-04 - Sjezdy'!$79:$79</definedName>
    <definedName name="_xlnm.Print_Titles" localSheetId="5">'16104-14XC-HT-05 - Lesní ...'!$79:$79</definedName>
    <definedName name="_xlnm.Print_Titles" localSheetId="6">'16104-14XC-HT-06 - Příčná...'!$81:$81</definedName>
  </definedNames>
  <calcPr calcId="145621"/>
</workbook>
</file>

<file path=xl/sharedStrings.xml><?xml version="1.0" encoding="utf-8"?>
<sst xmlns="http://schemas.openxmlformats.org/spreadsheetml/2006/main" count="8664" uniqueCount="1005">
  <si>
    <t>Export VZ</t>
  </si>
  <si>
    <t>List obsahuje:</t>
  </si>
  <si>
    <t>1) Rekapitulace stavby</t>
  </si>
  <si>
    <t>2) Rekapitulace objektů stavby a soupisů prací</t>
  </si>
  <si>
    <t>3.0</t>
  </si>
  <si>
    <t>ZAMOK</t>
  </si>
  <si>
    <t>False</t>
  </si>
  <si>
    <t>{cd794705-58b2-4d28-ad76-cc6ead1d5eeb}</t>
  </si>
  <si>
    <t>0,01</t>
  </si>
  <si>
    <t>21</t>
  </si>
  <si>
    <t>15</t>
  </si>
  <si>
    <t>REKAPITULACE STAVBY</t>
  </si>
  <si>
    <t>v ---  níže se nacházejí doplnkové a pomocné údaje k sestavám  --- v</t>
  </si>
  <si>
    <t>Návod na vyplnění</t>
  </si>
  <si>
    <t>0,001</t>
  </si>
  <si>
    <t>Kód:</t>
  </si>
  <si>
    <t>16104-14XC-HT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</si>
  <si>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</si>
  <si>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</si>
  <si>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LC Kočárová</t>
  </si>
  <si>
    <t>0,1</t>
  </si>
  <si>
    <t>KSO:</t>
  </si>
  <si>
    <t/>
  </si>
  <si>
    <t>CC-CZ:</t>
  </si>
  <si>
    <t>1</t>
  </si>
  <si>
    <t>Místo:</t>
  </si>
  <si>
    <t>k.ú. Habrůvka</t>
  </si>
  <si>
    <t>Datum:</t>
  </si>
  <si>
    <t>27.01.2017</t>
  </si>
  <si>
    <t>10</t>
  </si>
  <si>
    <t>100</t>
  </si>
  <si>
    <t>Zadavatel:</t>
  </si>
  <si>
    <t>IČ:</t>
  </si>
  <si>
    <t xml:space="preserve"> </t>
  </si>
  <si>
    <t>DIČ:</t>
  </si>
  <si>
    <t>Uchazeč:</t>
  </si>
  <si>
    <t>Vyplň údaj</t>
  </si>
  <si>
    <t>Projektant:</t>
  </si>
  <si>
    <t>00220078</t>
  </si>
  <si>
    <t>Regioprojekt Brno, s.r.o</t>
  </si>
  <si>
    <t>CZ00220078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</si>
  <si>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</si>
  <si>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</si>
  <si>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</si>
  <si>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</si>
  <si>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</si>
  <si>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</si>
  <si>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</si>
  <si>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</si>
  <si>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</si>
  <si>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</si>
  <si>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</si>
  <si>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</si>
  <si>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</si>
  <si>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</si>
  <si>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</si>
  <si>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</si>
  <si>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</si>
  <si>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</si>
  <si>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</si>
  <si>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</si>
  <si>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</si>
  <si>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</si>
  <si>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</si>
  <si>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</si>
  <si>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</si>
  <si>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</si>
  <si>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</si>
  <si>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</si>
  <si>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</si>
  <si>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</si>
  <si>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</si>
  <si>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</si>
  <si>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</si>
  <si>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</si>
  <si>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</si>
  <si>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</si>
  <si>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</si>
  <si>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</si>
  <si>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</si>
  <si>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</si>
  <si>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</si>
  <si>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16104-14XC-HT-01</t>
  </si>
  <si>
    <t>Komunikace</t>
  </si>
  <si>
    <t>STA</t>
  </si>
  <si>
    <t>{22fbac4f-2ea2-47ab-aa6a-c6fff47f0ee6}</t>
  </si>
  <si>
    <t>822 29</t>
  </si>
  <si>
    <t>2</t>
  </si>
  <si>
    <t>16104-14XC-HT-02</t>
  </si>
  <si>
    <t>Trubní propustky</t>
  </si>
  <si>
    <t>{7bc69777-eb70-46eb-ae7c-5e523ef3646a}</t>
  </si>
  <si>
    <t>16104-14XC-HT-03</t>
  </si>
  <si>
    <t>Hospodářské propustky</t>
  </si>
  <si>
    <t>{8bf3ba3b-d66c-4932-beb4-ce6d724f18d1}</t>
  </si>
  <si>
    <t>16104-14XC-HT-04</t>
  </si>
  <si>
    <t>Sjezdy</t>
  </si>
  <si>
    <t>{ff9e5338-2269-4e7f-bbb7-0860de4bfa3e}</t>
  </si>
  <si>
    <t>16104-14XC-HT-05</t>
  </si>
  <si>
    <t>Lesní sklady</t>
  </si>
  <si>
    <t>{98f15210-afc6-43e9-9d99-e83e024455d3}</t>
  </si>
  <si>
    <t>16104-14XC-HT-06</t>
  </si>
  <si>
    <t>Příčná drenáž</t>
  </si>
  <si>
    <t>{9d35e964-b1d5-4596-9b17-b1cfe099e35e}</t>
  </si>
  <si>
    <t>1) Krycí list soupisu</t>
  </si>
  <si>
    <t>2) Rekapitulace</t>
  </si>
  <si>
    <t>3) Soupis prací</t>
  </si>
  <si>
    <t>Zpět na list:</t>
  </si>
  <si>
    <t>Rekapitulace stavby</t>
  </si>
  <si>
    <t>Krajnice</t>
  </si>
  <si>
    <t>4ištění krajnic</t>
  </si>
  <si>
    <t>m2</t>
  </si>
  <si>
    <t>2454</t>
  </si>
  <si>
    <t>křoví</t>
  </si>
  <si>
    <t>odstranění křoví</t>
  </si>
  <si>
    <t>409</t>
  </si>
  <si>
    <t>KRYCÍ LIST SOUPISU</t>
  </si>
  <si>
    <t>Odkop1</t>
  </si>
  <si>
    <t>Odkopávky</t>
  </si>
  <si>
    <t>m3</t>
  </si>
  <si>
    <t>93,44</t>
  </si>
  <si>
    <t>P30</t>
  </si>
  <si>
    <t>Čištění příkopů do 0,3m3/m</t>
  </si>
  <si>
    <t>m</t>
  </si>
  <si>
    <t>950</t>
  </si>
  <si>
    <t>P30_1</t>
  </si>
  <si>
    <t>Pařezy do 300 mm</t>
  </si>
  <si>
    <t>kus</t>
  </si>
  <si>
    <t>5</t>
  </si>
  <si>
    <t>P50</t>
  </si>
  <si>
    <t>Čištění příkopů 0,50 m3/m</t>
  </si>
  <si>
    <t>1771</t>
  </si>
  <si>
    <t>Objekt:</t>
  </si>
  <si>
    <t>P50_1</t>
  </si>
  <si>
    <t>Pařezy do 500 mm</t>
  </si>
  <si>
    <t>16104-14XC-HT-01 - Komunikace</t>
  </si>
  <si>
    <t>Pláň</t>
  </si>
  <si>
    <t>Rozrytí pláňě</t>
  </si>
  <si>
    <t>14726,25</t>
  </si>
  <si>
    <t>Rýhy_2000</t>
  </si>
  <si>
    <t>Hloubení rýh do 2000 mm</t>
  </si>
  <si>
    <t>312,3</t>
  </si>
  <si>
    <t>21121</t>
  </si>
  <si>
    <t>Zásyp</t>
  </si>
  <si>
    <t>67</t>
  </si>
  <si>
    <t>K.Ú. Habrůvka</t>
  </si>
  <si>
    <t>62156489</t>
  </si>
  <si>
    <t>MeU, Školní lesní podnik Masarykův les Křtiny</t>
  </si>
  <si>
    <t xml:space="preserve">CZ62156489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</si>
  <si>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</si>
  <si>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</si>
  <si>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</si>
  <si>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</si>
  <si>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</si>
  <si>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</si>
  <si>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</si>
  <si>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</si>
  <si>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</si>
  <si>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</si>
  <si>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998 - Přesun hmot</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</si>
  <si>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</si>
  <si>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</si>
  <si>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</si>
  <si>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</si>
  <si>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</si>
  <si>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</si>
  <si>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</si>
  <si>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</si>
  <si>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</si>
  <si>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</si>
  <si>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</si>
  <si>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</si>
  <si>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</si>
  <si>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</si>
  <si>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</si>
  <si>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</si>
  <si>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</si>
  <si>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</si>
  <si>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</si>
  <si>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</si>
  <si>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</si>
  <si>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</si>
  <si>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</si>
  <si>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</si>
  <si>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111101102</t>
  </si>
  <si>
    <t>Odstranění travin a rákosu travin, při celkové ploše přes 0,1 do 1 ha</t>
  </si>
  <si>
    <t>ha</t>
  </si>
  <si>
    <t>CS ÚRS 2016 01</t>
  </si>
  <si>
    <t>4</t>
  </si>
  <si>
    <t>-1361722865</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</si>
  <si>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</si>
  <si>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</si>
  <si>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</si>
  <si>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"Traviny"</t>
  </si>
  <si>
    <t>" TR1  km 0,000 - 3,350 " 0,5*3350*2*0,0001</t>
  </si>
  <si>
    <t>Mezisoučet</t>
  </si>
  <si>
    <t>3</t>
  </si>
  <si>
    <t>Součet</t>
  </si>
  <si>
    <t>111201101</t>
  </si>
  <si>
    <t>Odstranění křovin a stromů s odstraněním kořenů průměru kmene do 100 mm do sklonu terénu 1 : 5, při celkové ploše do 1 000 m2</t>
  </si>
  <si>
    <t>-1158773955</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</si>
  <si>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</si>
  <si>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"Křoviny"</t>
  </si>
  <si>
    <t>" KŘ1  km 0,000 - 3,350 " 1*3350*0,1</t>
  </si>
  <si>
    <t>111201401</t>
  </si>
  <si>
    <t>Spálení odstraněných křovin a stromů na hromadách průměru kmene do 100 mm pro jakoukoliv plochu</t>
  </si>
  <si>
    <t>789864176</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</si>
  <si>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</si>
  <si>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112201101</t>
  </si>
  <si>
    <t>Odstranění pařezů s jejich vykopáním, vytrháním nebo odstřelením, s přesekáním kořenů průměru přes 100 do 300 mm</t>
  </si>
  <si>
    <t>1947578646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</si>
  <si>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</si>
  <si>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</si>
  <si>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</si>
  <si>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1560199793</t>
  </si>
  <si>
    <t>12</t>
  </si>
  <si>
    <t>6</t>
  </si>
  <si>
    <t>113108442</t>
  </si>
  <si>
    <t>Rozrytí vrstvy krytu nebo podkladu z kameniva bez zhutnění, bez vyrovnání rozrytého materiálu, pro jakékoliv tloušťky se živičným pojivem</t>
  </si>
  <si>
    <t>-1879870503</t>
  </si>
  <si>
    <t xml:space="preserve">Poznámka k souboru cen:
1. V ceně -8441 nejsou započteny náklady na příp. nutné doplnění kamenivem, které se oceňuje cenami souboru cen 566 . 0-11 Úprava dosavadního krytu z kameniva drceného jako podklad pro nový kryt. </t>
  </si>
  <si>
    <t>" C2  km 0,000 - 3,350 " 3,9*3350*1,1</t>
  </si>
  <si>
    <t>7</t>
  </si>
  <si>
    <t>162601101</t>
  </si>
  <si>
    <t>Vodorovné přemístění výkopku nebo sypaniny po suchu na obvyklém dopravním prostředku, bez naložení výkopku, avšak se složením bez rozhrnutí z horniny tř. 1 až 4 na vzdálenost přes 3 000 do 4 000 m</t>
  </si>
  <si>
    <t>CS ÚRS 2017 01</t>
  </si>
  <si>
    <t>-786176479</t>
  </si>
  <si>
    <t>P30_1*0,115</t>
  </si>
  <si>
    <t>P50_1*0,530</t>
  </si>
  <si>
    <t>8</t>
  </si>
  <si>
    <t>162701105</t>
  </si>
  <si>
    <t>Vodorovné přemístění výkopku nebo sypaniny po suchu na obvyklém dopravním prostředku, bez naložení výkopku, avšak se složením bez rozhrnutí z horniny tř. 1 až 4 na vzdálenost přes 9 000 do 10 000 m</t>
  </si>
  <si>
    <t>801005806</t>
  </si>
  <si>
    <t>P50*0,5</t>
  </si>
  <si>
    <t>P30*0,3</t>
  </si>
  <si>
    <t>Krajnice*0,1</t>
  </si>
  <si>
    <t>P30_1*0,115*-1</t>
  </si>
  <si>
    <t>P50_1*0,530*-1</t>
  </si>
  <si>
    <t xml:space="preserve">Součet </t>
  </si>
  <si>
    <t>1357,415*0,5</t>
  </si>
  <si>
    <t>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</si>
  <si>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</si>
  <si>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</si>
  <si>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1250408816</t>
  </si>
  <si>
    <t>678,708</t>
  </si>
  <si>
    <t>678,708*2 'Přepočtené koeficientem množství</t>
  </si>
  <si>
    <t>167101101</t>
  </si>
  <si>
    <t>Nakládání, skládání a překládání neulehlého výkopku nebo sypaniny nakládání, množství do 100 m3, z hornin tř. 1 až 4</t>
  </si>
  <si>
    <t>1546760364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</si>
  <si>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</si>
  <si>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11</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</si>
  <si>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</si>
  <si>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</si>
  <si>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237869097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</si>
  <si>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</si>
  <si>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Součet (50%)</t>
  </si>
  <si>
    <t>1357,415*0,5 'Přepočtené koeficientem množství</t>
  </si>
  <si>
    <t>171201201</t>
  </si>
  <si>
    <t>Uložení sypaniny na skládky</t>
  </si>
  <si>
    <t>-84479656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</si>
  <si>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</si>
  <si>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13</t>
  </si>
  <si>
    <t>171201211</t>
  </si>
  <si>
    <t>Uložení sypaniny poplatek za uložení sypaniny na skládce (skládkovné)</t>
  </si>
  <si>
    <t>t</t>
  </si>
  <si>
    <t>157731287</t>
  </si>
  <si>
    <t>P50*0,5*1,8</t>
  </si>
  <si>
    <t>P30*0,3*1,8</t>
  </si>
  <si>
    <t>Krajnice*0,1*1,8</t>
  </si>
  <si>
    <t>P30_1*0,115*-1*1,8</t>
  </si>
  <si>
    <t>P50_1*0,530*-1*1,8</t>
  </si>
  <si>
    <t>2443,347*0,5 'Přepočtené koeficientem množství</t>
  </si>
  <si>
    <t>14</t>
  </si>
  <si>
    <t>174201201</t>
  </si>
  <si>
    <t>Zásyp jam po pařezech výkopkem z horniny získané při dobývání pařezů s hrubým urovnáním povrchu zasypávky průměru pařezu přes 100 do 300 mm</t>
  </si>
  <si>
    <t>559967441</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</si>
  <si>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</si>
  <si>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174201202</t>
  </si>
  <si>
    <t>Zásyp jam po pařezech výkopkem z horniny získané při dobývání pařezů s hrubým urovnáním povrchu zasypávky průměru pařezu přes 300 do 500 mm</t>
  </si>
  <si>
    <t>1715077858</t>
  </si>
  <si>
    <t>16</t>
  </si>
  <si>
    <t>181951102</t>
  </si>
  <si>
    <t>Úprava pláně vyrovnáním výškových rozdílů v hornině tř. 1 až 4 se zhutněním</t>
  </si>
  <si>
    <t>-1275675881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</si>
  <si>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</si>
  <si>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"Skládky dřeva"</t>
  </si>
  <si>
    <t>" S1  km 0,175 - 0,200  - vpravo" 5*25</t>
  </si>
  <si>
    <t>" S2  km 0,346 - 0,366  - vpravo" 4*20</t>
  </si>
  <si>
    <t>" S4  km 1,172 - 1,212  - vpravo" 6*40</t>
  </si>
  <si>
    <t>" S5  km 1,820 - 1,835  - vpravo" 5*15</t>
  </si>
  <si>
    <t>" S6  km 1,866 - 1,896  - vpravo" 4*30</t>
  </si>
  <si>
    <t>" S7  km 2,070 - 2,130  - vpravo" 5*60</t>
  </si>
  <si>
    <t>" S8  km 2,404 - 2,460  - vpravo" 6*56</t>
  </si>
  <si>
    <t>" S9  km 2,740 - 2,780  - vpravo" 3*40</t>
  </si>
  <si>
    <t>Zakládání</t>
  </si>
  <si>
    <t>17</t>
  </si>
  <si>
    <t>291211111</t>
  </si>
  <si>
    <t>Zřízení zpevněné plochy ze silničních panelů osazených do lože tl. 50 mm z kameniva</t>
  </si>
  <si>
    <t>-405532363</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</si>
  <si>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</si>
  <si>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18</t>
  </si>
  <si>
    <t>M</t>
  </si>
  <si>
    <t>593811880</t>
  </si>
  <si>
    <t>Prefabrikáty silniční betonové a železobetonové panely silniční IZD 300/200/22 JP 20 t    300 x 200 x 21,5</t>
  </si>
  <si>
    <t>919221436</t>
  </si>
  <si>
    <t xml:space="preserve">"panely" </t>
  </si>
  <si>
    <t>" CO1  km 0,185 - 0,200 " 10</t>
  </si>
  <si>
    <t>" CO2  km 0,370 - 0,385 " 10</t>
  </si>
  <si>
    <t>" CO3  km 0,830 - 0,839 " 6</t>
  </si>
  <si>
    <t>" CO4  km 0,950 - 0,965 " 10</t>
  </si>
  <si>
    <t>" CO5  km 1,165 - 1,180 " 10</t>
  </si>
  <si>
    <t>" CO6  km 2,090 - 2,111 " 14</t>
  </si>
  <si>
    <t>" CO7  km 2,369 - 2,390 " 14</t>
  </si>
  <si>
    <t>" CO8  km 2,465 - 2,480 " 10</t>
  </si>
  <si>
    <t>" CO9  km 2,802 - 2,832 " 20</t>
  </si>
  <si>
    <t>Komunikace pozemní</t>
  </si>
  <si>
    <t>19</t>
  </si>
  <si>
    <t>564831111</t>
  </si>
  <si>
    <t>Podklad ze štěrkodrti ŠD s rozprostřením a zhutněním, po zhutnění tl. 100 mm</t>
  </si>
  <si>
    <t>-493290119</t>
  </si>
  <si>
    <t>"Podkladní vrstva pod asfalt"</t>
  </si>
  <si>
    <t>" C1  km 0,000 - 3,350 " 3,8*3350*1,1</t>
  </si>
  <si>
    <t>20</t>
  </si>
  <si>
    <t>565135121</t>
  </si>
  <si>
    <t>Asfaltový beton vrstva podkladní ACP 16 (obalované kamenivo střednězrnné - OKS) s rozprostřením a zhutněním v pruhu šířky přes 3 m, po zhutnění tl. 50 mm</t>
  </si>
  <si>
    <t>1826580710</t>
  </si>
  <si>
    <t xml:space="preserve">Poznámka k souboru cen:
1. ČSN EN 13108-1 připouští pro ACP 16 pouze tl. 50 až 80 mm. </t>
  </si>
  <si>
    <t>"ACP16"</t>
  </si>
  <si>
    <t>" C1  km 0,000 - 3,350 " 3,65*3350*1,1</t>
  </si>
  <si>
    <t>"-PANELY" -156*3,65</t>
  </si>
  <si>
    <t>566501111</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</si>
  <si>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</si>
  <si>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-617625823</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</si>
  <si>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</si>
  <si>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"Cesta"</t>
  </si>
  <si>
    <t>" C2  km 0,000 - 3,350 " 3,8*3350*1,1</t>
  </si>
  <si>
    <t>22</t>
  </si>
  <si>
    <t>569831111</t>
  </si>
  <si>
    <t>Zpevnění krajnic nebo komunikací pro pěší s rozprostřením a zhutněním, po zhutnění štěrkodrtí tl. 100 mm</t>
  </si>
  <si>
    <t>1876509230</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</si>
  <si>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</si>
  <si>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 KZ1  km 0,000 - 3,350  - obě strany" 0,25*3350*2</t>
  </si>
  <si>
    <t>23</t>
  </si>
  <si>
    <t>573211111</t>
  </si>
  <si>
    <t>Postřik živičný spojovací bez posypu kamenivem z asfaltu silničního, v množství od 0,50 do 0,70 kg/m2</t>
  </si>
  <si>
    <t>832521869</t>
  </si>
  <si>
    <t>"Spojovací postřik ACP16-ACO11"</t>
  </si>
  <si>
    <t>" C1  km 0,000 - 3,350 " 3,6*3350*1,1</t>
  </si>
  <si>
    <t>"-PANELY" -156*3,6</t>
  </si>
  <si>
    <t>"Spojovací postřik ŠD-ACP16"</t>
  </si>
  <si>
    <t>" C1  km 0,000 - 3,350 " 3,7*3350*1,1</t>
  </si>
  <si>
    <t>"-PANELY" -156*3,7</t>
  </si>
  <si>
    <t>24</t>
  </si>
  <si>
    <t>577144121</t>
  </si>
  <si>
    <t>Asfaltový beton vrstva obrusná ACO 11 (ABS) s rozprostřením a se zhutněním z nemodifikovaného asfaltu v pruhu šířky přes 3 m tř. I, po zhutnění tl. 50 mm</t>
  </si>
  <si>
    <t>-1690984733</t>
  </si>
  <si>
    <t xml:space="preserve">Poznámka k souboru cen:
1. ČSN EN 13108-1 připouští pro ACO 11 pouze tl. 35 až 50 mm. </t>
  </si>
  <si>
    <t>"ACO11"</t>
  </si>
  <si>
    <t>" C1  km 0,000 - 3,350 " 3,55*3350*1,1</t>
  </si>
  <si>
    <t>"-PANELY" -156*3,55</t>
  </si>
  <si>
    <t>Ostatní konstrukce a práce, bourání</t>
  </si>
  <si>
    <t>25</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</si>
  <si>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</si>
  <si>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</si>
  <si>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-1639415173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</si>
  <si>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</si>
  <si>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 P1  km 0,000 - 0,500  - vlevo" 500</t>
  </si>
  <si>
    <t>" P2  km 0,500 - 0,930  - vlevo" 430</t>
  </si>
  <si>
    <t>26</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</si>
  <si>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</si>
  <si>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</si>
  <si>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1952897628</t>
  </si>
  <si>
    <t>" P3  km 0,995 - 1,460  - vlevo" 465</t>
  </si>
  <si>
    <t>" P4  km 1,510 - 1,970  - vlevo" 460</t>
  </si>
  <si>
    <t>" P5  km 1,970 - 2,816  - vlevo" 846</t>
  </si>
  <si>
    <t>27</t>
  </si>
  <si>
    <t>938909311</t>
  </si>
  <si>
    <t>Čištění vozovek metením bláta, prachu nebo hlinitého nánosu s odklizením na hromady na vzdálenost do 20 m nebo naložením na dopravní prostředek strojně povrchu podkladu nebo krytu betonového nebo živičného</t>
  </si>
  <si>
    <t>10178192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</si>
  <si>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</si>
  <si>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28</t>
  </si>
  <si>
    <t>938909331</t>
  </si>
  <si>
    <t>Čištění vozovek metením bláta, prachu nebo hlinitého nánosu s odklizením na hromady na vzdálenost do 20 m nebo naložením na dopravní prostředek ručně povrchu podkladu nebo krytu betonového nebo živičného</t>
  </si>
  <si>
    <t>1093087610</t>
  </si>
  <si>
    <t>Pláň*0,2</t>
  </si>
  <si>
    <t>29</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</si>
  <si>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</si>
  <si>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</si>
  <si>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-1672783787</t>
  </si>
  <si>
    <t xml:space="preserve">Poznámka k souboru cen:
1. V cenách nejsou započteny náklady na vodorovnou dopravu odstraněného materiálu, která se oceňuje cenami souboru cen 997 22-15 Vodorovná doprava suti. </t>
  </si>
  <si>
    <t>" K1  km 0,000 - 3,350 " 0,3*3350*2</t>
  </si>
  <si>
    <t>998</t>
  </si>
  <si>
    <t>Přesun hmot</t>
  </si>
  <si>
    <t>30</t>
  </si>
  <si>
    <t>998225111</t>
  </si>
  <si>
    <t>Přesun hmot pro komunikace s krytem z kameniva, monolitickým betonovým nebo živičným dopravní vzdálenost do 200 m jakékoliv délky objektu</t>
  </si>
  <si>
    <t>1311451857</t>
  </si>
  <si>
    <t xml:space="preserve">Poznámka k souboru cen:
1. Ceny lze použít i pro plochy letišť s krytem monolitickým betonovým nebo živičným. </t>
  </si>
  <si>
    <t>31</t>
  </si>
  <si>
    <t>998225191</t>
  </si>
  <si>
    <t>Přesun hmot pro komunikace s krytem z kameniva, monolitickým betonovým nebo živičným Příplatek k ceně za zvětšený přesun přes vymezenou největší dopravní vzdálenost do 1000 m</t>
  </si>
  <si>
    <t>1234970405</t>
  </si>
  <si>
    <t>VRN</t>
  </si>
  <si>
    <t>Vedlejší rozpočtové náklady</t>
  </si>
  <si>
    <t>VRN1</t>
  </si>
  <si>
    <t>Průzkumné, geodetické a projektové práce</t>
  </si>
  <si>
    <t>32</t>
  </si>
  <si>
    <t>012203000</t>
  </si>
  <si>
    <t>Průzkumné, geodetické a projektové práce geodetické práce při provádění stavby</t>
  </si>
  <si>
    <t>…</t>
  </si>
  <si>
    <t>1024</t>
  </si>
  <si>
    <t>1381848695</t>
  </si>
  <si>
    <t>33</t>
  </si>
  <si>
    <t>012303000</t>
  </si>
  <si>
    <t>Průzkumné, geodetické a projektové práce geodetické práce po výstavbě</t>
  </si>
  <si>
    <t>-1324920939</t>
  </si>
  <si>
    <t>34</t>
  </si>
  <si>
    <t>013254000</t>
  </si>
  <si>
    <t>Průzkumné, geodetické a projektové práce projektové práce dokumentace stavby (výkresová a textová) skutečného provedení stavby</t>
  </si>
  <si>
    <t>-960409368</t>
  </si>
  <si>
    <t>VRN2</t>
  </si>
  <si>
    <t>Příprava staveniště</t>
  </si>
  <si>
    <t>35</t>
  </si>
  <si>
    <t>020001000</t>
  </si>
  <si>
    <t>Základní rozdělení průvodních činností a nákladů příprava staveniště</t>
  </si>
  <si>
    <t>251833774</t>
  </si>
  <si>
    <t>VRN3</t>
  </si>
  <si>
    <t>Zařízení staveniště</t>
  </si>
  <si>
    <t>36</t>
  </si>
  <si>
    <t>030001000</t>
  </si>
  <si>
    <t>Základní rozdělení průvodních činností a nákladů zařízení staveniště</t>
  </si>
  <si>
    <t>1185918855</t>
  </si>
  <si>
    <t>37</t>
  </si>
  <si>
    <t>032503000</t>
  </si>
  <si>
    <t>Zařízení staveniště vybavení staveniště skládky na staveništi</t>
  </si>
  <si>
    <t>-1370964331</t>
  </si>
  <si>
    <t>38</t>
  </si>
  <si>
    <t>034002000</t>
  </si>
  <si>
    <t>Hlavní tituly průvodních činností a nákladů zařízení staveniště zabezpečení staveniště</t>
  </si>
  <si>
    <t>1927396633</t>
  </si>
  <si>
    <t>VRN4</t>
  </si>
  <si>
    <t>Inženýrská činnost</t>
  </si>
  <si>
    <t>39</t>
  </si>
  <si>
    <t>042503000</t>
  </si>
  <si>
    <t>Inženýrská činnost posudky plán BOZP na staveništi</t>
  </si>
  <si>
    <t>-1005104857</t>
  </si>
  <si>
    <t>40</t>
  </si>
  <si>
    <t>043103000</t>
  </si>
  <si>
    <t>Inženýrská činnost zkoušky a ostatní měření zkoušky bez rozlišení</t>
  </si>
  <si>
    <t>-1902766627</t>
  </si>
  <si>
    <t>16104-14XC-HT-02 - Trubní propustky</t>
  </si>
  <si>
    <t>Jámy1</t>
  </si>
  <si>
    <t>Hloubení jam</t>
  </si>
  <si>
    <t>94,5</t>
  </si>
  <si>
    <t xml:space="preserve">    4 - Vodorovné konstrukce</t>
  </si>
  <si>
    <t xml:space="preserve">    997 - Přesun sutě</t>
  </si>
  <si>
    <t>122201101</t>
  </si>
  <si>
    <t>Odkopávky a prokopávky nezapažené s přehozením výkopku na vzdálenost do 3 m nebo s naložením na dopravní prostředek v hornině tř. 3 do 100 m3</t>
  </si>
  <si>
    <t>87041408</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</si>
  <si>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</si>
  <si>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"Trubní propust-rovnanina"</t>
  </si>
  <si>
    <t>" TP1  km 0,500 " 4*2,5</t>
  </si>
  <si>
    <t>" TP2  km 0,640 " 4*2,5</t>
  </si>
  <si>
    <t>" TP3  km 0,995 " 4*2,5</t>
  </si>
  <si>
    <t>" TP4  km 1,664 " 4*2,5</t>
  </si>
  <si>
    <t>" TP5  km 1,960 " 4*2,5</t>
  </si>
  <si>
    <t>" TP6  km 2,342 " 4*2,5</t>
  </si>
  <si>
    <t>" TP7  km 2,653 " 4*2,5</t>
  </si>
  <si>
    <t>" TP8  km 2,816 " 4*2,5</t>
  </si>
  <si>
    <t>Součet(50%)</t>
  </si>
  <si>
    <t>80*0,5 'Přepočtené koeficientem množství</t>
  </si>
  <si>
    <t>122201109</t>
  </si>
  <si>
    <t>Odkopávky a prokopávky nezapažené s přehozením výkopku na vzdálenost do 3 m nebo s naložením na dopravní prostředek v hornině tř. 3 Příplatek k cenám za lepivost horniny tř. 3</t>
  </si>
  <si>
    <t>-1107486372</t>
  </si>
  <si>
    <t>Odkop1*0,5*0,2</t>
  </si>
  <si>
    <t>122301101</t>
  </si>
  <si>
    <t>Odkopávky a prokopávky nezapažené s přehozením výkopku na vzdálenost do 3 m nebo s naložením na dopravní prostředek v hornině tř. 4 do 100 m3</t>
  </si>
  <si>
    <t>348642105</t>
  </si>
  <si>
    <t>Odkop1*0,5</t>
  </si>
  <si>
    <t>122301109</t>
  </si>
  <si>
    <t>Odkopávky a prokopávky nezapažené s přehozením výkopku na vzdálenost do 3 m nebo s naložením na dopravní prostředek v hornině tř. 4 Příplatek k cenám za lepivost horniny tř. 4</t>
  </si>
  <si>
    <t>-1926566521</t>
  </si>
  <si>
    <t>131201101</t>
  </si>
  <si>
    <t>Hloubení nezapažených jam a zářezů s urovnáním dna do předepsaného profilu a spádu v hornině tř. 3 do 100 m3</t>
  </si>
  <si>
    <t>-206763684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</si>
  <si>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</si>
  <si>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"TP-potrubí"</t>
  </si>
  <si>
    <t>" TP2  km 0,640 " 7*4,5</t>
  </si>
  <si>
    <t>" TP3  km 0,995 " 7*4,5</t>
  </si>
  <si>
    <t>" TP5  km 1,960 " 7*4,5</t>
  </si>
  <si>
    <t>94,5*0,5 'Přepočtené koeficientem množství</t>
  </si>
  <si>
    <t>131201109</t>
  </si>
  <si>
    <t>Hloubení nezapažených jam a zářezů s urovnáním dna do předepsaného profilu a spádu Příplatek k cenám za lepivost horniny tř. 3</t>
  </si>
  <si>
    <t>-1894761566</t>
  </si>
  <si>
    <t>Jámy1*0,5*0,2</t>
  </si>
  <si>
    <t>131301101</t>
  </si>
  <si>
    <t>Hloubení nezapažených jam a zářezů s urovnáním dna do předepsaného profilu a spádu v hornině tř. 4 do 100 m3</t>
  </si>
  <si>
    <t>781354994</t>
  </si>
  <si>
    <t>Jámy1*0,45</t>
  </si>
  <si>
    <t>131301109</t>
  </si>
  <si>
    <t>Hloubení nezapažených jam a zářezů s urovnáním dna do předepsaného profilu a spádu Příplatek k cenám za lepivost horniny tř. 4</t>
  </si>
  <si>
    <t>1086734932</t>
  </si>
  <si>
    <t>Jámy1*0,45*0,2</t>
  </si>
  <si>
    <t>131401101</t>
  </si>
  <si>
    <t>Hloubení nezapažených jam a zářezů s urovnáním dna do předepsaného profilu a spádu v hornině tř. 5 do 100 m3</t>
  </si>
  <si>
    <t>234547460</t>
  </si>
  <si>
    <t>Jámy1*0,05</t>
  </si>
  <si>
    <t>-1287609870</t>
  </si>
  <si>
    <t>-21767145</t>
  </si>
  <si>
    <t>-Zásyp</t>
  </si>
  <si>
    <t>137,75*0,5</t>
  </si>
  <si>
    <t>629556000</t>
  </si>
  <si>
    <t>67,875</t>
  </si>
  <si>
    <t>67,875*2 'Přepočtené koeficientem množství</t>
  </si>
  <si>
    <t>-1101542896</t>
  </si>
  <si>
    <t>1582992270</t>
  </si>
  <si>
    <t>137,75*0,5 'Přepočtené koeficientem množství</t>
  </si>
  <si>
    <t>-1565990690</t>
  </si>
  <si>
    <t>915304324</t>
  </si>
  <si>
    <t>Jámy1*1,8</t>
  </si>
  <si>
    <t>Odkop1*1,8</t>
  </si>
  <si>
    <t>-Zásyp*1,8</t>
  </si>
  <si>
    <t>247,95*0,5 'Přepočtené koeficientem množství</t>
  </si>
  <si>
    <t>174101101</t>
  </si>
  <si>
    <t>Zásyp sypaninou z jakékoliv horniny s uložením výkopku ve vrstvách se zhutněním jam, šachet, rýh nebo kolem objektů v těchto vykopávkách</t>
  </si>
  <si>
    <t>-923352733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</si>
  <si>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</si>
  <si>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"TP"</t>
  </si>
  <si>
    <t>" TP2  km 0,640 " 7*1,75</t>
  </si>
  <si>
    <t>" TP3  km 0,995 " 7*1,75</t>
  </si>
  <si>
    <t>" TP5  km 1,960 " 7*1,75</t>
  </si>
  <si>
    <t>Vodorovné konstrukce</t>
  </si>
  <si>
    <t>451315115</t>
  </si>
  <si>
    <t>Podkladní a výplňové vrstvy z betonu prostého tloušťky do 100 mm, z betonu C 16/20</t>
  </si>
  <si>
    <t>-254661204</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</si>
  <si>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</si>
  <si>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"Trubní Propustky"</t>
  </si>
  <si>
    <t>" TP2  km 0,640 " 7*1,2</t>
  </si>
  <si>
    <t>" TP3  km 0,995 " 7*1,2</t>
  </si>
  <si>
    <t>" TP5  km 1,960 " 7*1,2</t>
  </si>
  <si>
    <t>463211143</t>
  </si>
  <si>
    <t>Rovnanina z lomového kamene neupraveného pro podélné i příčné objekty objemu do 3 m3 z kamene tříděného, s urovnáním líce a vyklínováním spár úlomky kamene hmotnost jednotlivých kamenů přes 200 kg</t>
  </si>
  <si>
    <t>766120650</t>
  </si>
  <si>
    <t xml:space="preserve">Poznámka k souboru cen:
1. V cenách -1144, -1145, -1146, -1154, -1155 a -1156 jsou započteny i náklady na uložení klestu a na vykopávku hlíny a její přemístění ze vzdálenosti do 20 m. </t>
  </si>
  <si>
    <t>467951220</t>
  </si>
  <si>
    <t>Práh dřevěný z výřezů pro stavební účely zajištění na vzdušné straně pilotami D od 150 do 190 mm, délky od 1,5 do 1,8 m, zaraženými v osové vzdálenosti od 1 do 3 m dvojitý z kulatiny D od 200 do 290 mm</t>
  </si>
  <si>
    <t>-242601065</t>
  </si>
  <si>
    <t xml:space="preserve">Poznámka k souboru cen:
1. V cenách jsou započteny i náklady na vykopávku rýhy pro práh. 2. V cenách nejsou započteny náklady na zpevnění dna a břehů u prahů. 3. Směrné výkresy - příloha č. 3. </t>
  </si>
  <si>
    <t>"TP-práh na výtoku"</t>
  </si>
  <si>
    <t>" TP1  km 0,500 " 5</t>
  </si>
  <si>
    <t>" TP2  km 0,640 " 5</t>
  </si>
  <si>
    <t>" TP3  km 0,995 " 5</t>
  </si>
  <si>
    <t>" TP4  km 1,664 " 5</t>
  </si>
  <si>
    <t>" TP5  km 1,960 " 5</t>
  </si>
  <si>
    <t>" TP6  km 2,342 " 5</t>
  </si>
  <si>
    <t>" TP7  km 2,653 " 5</t>
  </si>
  <si>
    <t>" TP8  km 2,816 " 5</t>
  </si>
  <si>
    <t>919535556</t>
  </si>
  <si>
    <t>Obetonování trubního propustku betonem prostým se zvýšenými nároky na prostředí tř. C 25/30</t>
  </si>
  <si>
    <t>-1962658027</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</si>
  <si>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</si>
  <si>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 TP2  km 0,640 " 6*0,61</t>
  </si>
  <si>
    <t>" TP3  km 0,995 " 6*0,61</t>
  </si>
  <si>
    <t>" TP5  km 1,960 " 6*0,61</t>
  </si>
  <si>
    <t>919551114</t>
  </si>
  <si>
    <t>Zřízení propustku z trub plastových polyetylenových rýhovaných (např. typ Pecor Optima) se spojkami nebo s hrdlem DN 600 mm</t>
  </si>
  <si>
    <t>22222439</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</si>
  <si>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</si>
  <si>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 TP2  km 0,640 " 7</t>
  </si>
  <si>
    <t>" TP3  km 0,995 " 7</t>
  </si>
  <si>
    <t>" TP5  km 1,960 " 7</t>
  </si>
  <si>
    <t>562411130</t>
  </si>
  <si>
    <t>Stavební části  z polyetylénu a polypropylénu (PE,PP) trouby a spojky  Pecor Optima spirálovitě rýhovaný  HDPE délka 6, 7 nebo 8 m, kruhová tuhost 8 kPA, SN8 hrdlo, hladký konec, těsnící kroužek d = 600 mm</t>
  </si>
  <si>
    <t>1754714502</t>
  </si>
  <si>
    <t>P</t>
  </si>
  <si>
    <t>Poznámka k položce:
trouby s hladkou vnitřní a spirálovitě rýhovanou vnější stěnou</t>
  </si>
  <si>
    <t>919716111</t>
  </si>
  <si>
    <t>Ocelová výztuž cementobetonového krytu ze svařovaných sítí KARI hmotnosti do 7,5 kg/m2</t>
  </si>
  <si>
    <t>-1228034931</t>
  </si>
  <si>
    <t>"TP-výstuže"</t>
  </si>
  <si>
    <t>" TP2  km 0,640 " 7*1,2*7,9/1000</t>
  </si>
  <si>
    <t>" TP3  km 0,995 " 7*1,2*7,9/1000</t>
  </si>
  <si>
    <t>" TP5  km 1,960 " 7*1,2*7,9/1000</t>
  </si>
  <si>
    <t>936561111</t>
  </si>
  <si>
    <t>Podkladní a krycí vrstvy trubních propustků nebo překopů cest z kameniva drceného</t>
  </si>
  <si>
    <t>-1666432536</t>
  </si>
  <si>
    <t>" TP2  km 0,640 " 7*1,72</t>
  </si>
  <si>
    <t>" TP3  km 0,995 " 7*1,72</t>
  </si>
  <si>
    <t>" TP5  km 1,960 " 7*1,72</t>
  </si>
  <si>
    <t>938902412</t>
  </si>
  <si>
    <t>Čištění propustků s odstraněním travnatého porostu nebo nánosu, s naložením na dopravní prostředek nebo s přemístěním na hromady na vzdálenost do 20 m strojně tlakovou vodou tloušťky nánosu do 25% průměru propustku přes 500 do 1000 mm</t>
  </si>
  <si>
    <t>-136830925</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</si>
  <si>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</si>
  <si>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"TP-čištění"</t>
  </si>
  <si>
    <t>" TP1  km 0,500 " 1</t>
  </si>
  <si>
    <t>" TP4  km 1,664 " 1</t>
  </si>
  <si>
    <t>" TP6  km 2,342 " 1</t>
  </si>
  <si>
    <t>" TP7  km 2,653 " 1</t>
  </si>
  <si>
    <t>" TP8  km 2,816 " 1</t>
  </si>
  <si>
    <t>962041211</t>
  </si>
  <si>
    <t>Bourání mostních konstrukcí zdiva a pilířů z prostého betonu</t>
  </si>
  <si>
    <t>980739370</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</si>
  <si>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</si>
  <si>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"Bourání jímky"</t>
  </si>
  <si>
    <t>" TP1  km 0,500 " (1,5*1,5)*0,8</t>
  </si>
  <si>
    <t>997</t>
  </si>
  <si>
    <t>Přesun sutě</t>
  </si>
  <si>
    <t>997013801</t>
  </si>
  <si>
    <t>Poplatek za uložení stavebního odpadu na skládce (skládkovné) betonového</t>
  </si>
  <si>
    <t>-2032661799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</si>
  <si>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</si>
  <si>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"TP- jímky (m3)"</t>
  </si>
  <si>
    <t>" TP1  km 0,500 " ( 1,5*1,5*0,8)*2</t>
  </si>
  <si>
    <t>997221551</t>
  </si>
  <si>
    <t>Vodorovná doprava suti bez naložení, ale se složením a s hrubým urovnáním ze sypkých materiálů, na vzdálenost do 1 km</t>
  </si>
  <si>
    <t>-77987781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</si>
  <si>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</si>
  <si>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</si>
  <si>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</si>
  <si>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-1656546552</t>
  </si>
  <si>
    <t>4,285*30 'Přepočtené koeficientem množství</t>
  </si>
  <si>
    <t>-423079578</t>
  </si>
  <si>
    <t>487165734</t>
  </si>
  <si>
    <t>16104-14XC-HT-03 - Hospodářské propustky</t>
  </si>
  <si>
    <t>64,35</t>
  </si>
  <si>
    <t>759723929</t>
  </si>
  <si>
    <t>"Hospodářská propust-Rovnanina"</t>
  </si>
  <si>
    <t>" HP2  km 1,970  - vlevo" 3,36</t>
  </si>
  <si>
    <t>" HP3  km 2,093  - vlevo" 3,36</t>
  </si>
  <si>
    <t>" HP4  km 2,804  - vlevo" 3,36</t>
  </si>
  <si>
    <t>10,08*0,5 'Přepočtené koeficientem množství</t>
  </si>
  <si>
    <t>1860473635</t>
  </si>
  <si>
    <t>1298279799</t>
  </si>
  <si>
    <t>1002801328</t>
  </si>
  <si>
    <t>-1754969463</t>
  </si>
  <si>
    <t>"HP-potrubí"</t>
  </si>
  <si>
    <t>" HP2  km 1,970  - vlevo" 7,5*2,86</t>
  </si>
  <si>
    <t>" HP3  km 2,093  - vlevo" 7,5*2,86</t>
  </si>
  <si>
    <t>" HP4  km 2,804  - vlevo" 7,5*2,86</t>
  </si>
  <si>
    <t>64,35*0,5 'Přepočtené koeficientem množství</t>
  </si>
  <si>
    <t>-148949522</t>
  </si>
  <si>
    <t>1699143138</t>
  </si>
  <si>
    <t>858642182</t>
  </si>
  <si>
    <t>167342901</t>
  </si>
  <si>
    <t>571286353</t>
  </si>
  <si>
    <t>-1046877580</t>
  </si>
  <si>
    <t>60,93*0,5</t>
  </si>
  <si>
    <t>-1887923629</t>
  </si>
  <si>
    <t>30,465</t>
  </si>
  <si>
    <t>30,465*2 'Přepočtené koeficientem množství</t>
  </si>
  <si>
    <t>-2123295428</t>
  </si>
  <si>
    <t>-638852726</t>
  </si>
  <si>
    <t>60,93*0,5 'Přepočtené koeficientem množství</t>
  </si>
  <si>
    <t>27019219</t>
  </si>
  <si>
    <t>-1028252490</t>
  </si>
  <si>
    <t>"HP"</t>
  </si>
  <si>
    <t>" HP2  km 1,970  - vlevo" 7,5*(1,5*0,4)</t>
  </si>
  <si>
    <t>" HP3  km 2,093  - vlevo" 7,5*(1,5*0,4)</t>
  </si>
  <si>
    <t>" HP4  km 2,804  - vlevo" 7,5*(1,5*0,4)</t>
  </si>
  <si>
    <t>463211141</t>
  </si>
  <si>
    <t>Rovnanina z lomového kamene neupraveného pro podélné i příčné objekty objemu do 3 m3 z kamene tříděného, s urovnáním líce a vyklínováním spár úlomky kamene hmotnost jednotlivých kamenů do 80 kg</t>
  </si>
  <si>
    <t>-1133437397</t>
  </si>
  <si>
    <t>"Hospodářský propustek-výtok/nátok"</t>
  </si>
  <si>
    <t>919521120</t>
  </si>
  <si>
    <t>Zřízení silničního propustku z trub betonových nebo železobetonových DN 400 mm</t>
  </si>
  <si>
    <t>1451153452</t>
  </si>
  <si>
    <t>" HP2  km 1,970  - vlevo" 7,5</t>
  </si>
  <si>
    <t>" HP3  km 2,093  - vlevo" 7,5</t>
  </si>
  <si>
    <t>" HP4  km 2,804  - vlevo" 7,5</t>
  </si>
  <si>
    <t>592225460</t>
  </si>
  <si>
    <t>Trouby pro splaškové odpadní vody železobetonové trouby hrdlové přímé s integrovaným těsněním TZH-Q 400/2500  integro  40 x 250 x 7,5</t>
  </si>
  <si>
    <t>-893323367</t>
  </si>
  <si>
    <t>" HP2  km 1,970  - vlevo" 3</t>
  </si>
  <si>
    <t>" HP3  km 2,093  - vlevo" 3</t>
  </si>
  <si>
    <t>" HP4  km 2,804  - vlevo" 3</t>
  </si>
  <si>
    <t>592237290</t>
  </si>
  <si>
    <t>Trouby pro splaškové odpadní vody betonové podkladky pod hrdlové trouby TBX-Q  60-80/15/17   80 x 17 x 15</t>
  </si>
  <si>
    <t>-706231328</t>
  </si>
  <si>
    <t>"HP-podkladky pod potrubí"</t>
  </si>
  <si>
    <t>" HP2  km 1,970  - vlevo" 3*2</t>
  </si>
  <si>
    <t>" HP3  km 2,093  - vlevo" 3*2</t>
  </si>
  <si>
    <t>" HP4  km 2,804  - vlevo" 3*2</t>
  </si>
  <si>
    <t>938902411</t>
  </si>
  <si>
    <t>Čištění propustků s odstraněním travnatého porostu nebo nánosu, s naložením na dopravní prostředek nebo s přemístěním na hromady na vzdálenost do 20 m strojně tlakovou vodou tloušťky nánosu do 25% průměru propustku do 500 mm</t>
  </si>
  <si>
    <t>1094118972</t>
  </si>
  <si>
    <t>"HP-čištění"</t>
  </si>
  <si>
    <t>" HP1  km 1,408  - vlevo" 10</t>
  </si>
  <si>
    <t>966008112</t>
  </si>
  <si>
    <t>Bourání trubního propustku s odklizením a uložením vybouraného materiálu na skládku na vzdálenost do 3 m nebo s naložením na dopravní prostředek z trub DN přes 300 do 500 mm</t>
  </si>
  <si>
    <t>1796375390</t>
  </si>
  <si>
    <t>" N13  km 1,896  - vlevo - HP dn 400 - 6m" 6</t>
  </si>
  <si>
    <t>1117915030</t>
  </si>
  <si>
    <t>-1206651538</t>
  </si>
  <si>
    <t>1273094231</t>
  </si>
  <si>
    <t>6,31*30 'Přepočtené koeficientem množství</t>
  </si>
  <si>
    <t>2112908474</t>
  </si>
  <si>
    <t>-699972872</t>
  </si>
  <si>
    <t>16104-14XC-HT-04 - Sjezdy</t>
  </si>
  <si>
    <t>2054796049</t>
  </si>
  <si>
    <t>"Sjezdy"</t>
  </si>
  <si>
    <t>" N23  km 3,233  - vlevo" (8+3)/2*10</t>
  </si>
  <si>
    <t>265995015</t>
  </si>
  <si>
    <t>"Odkop na sjezdu"</t>
  </si>
  <si>
    <t>" N21  km 2,804  - vlevo" 10</t>
  </si>
  <si>
    <t>10*0,5 'Přepočtené koeficientem množství</t>
  </si>
  <si>
    <t>-235328081</t>
  </si>
  <si>
    <t>1835299053</t>
  </si>
  <si>
    <t>-467257523</t>
  </si>
  <si>
    <t>-1537200615</t>
  </si>
  <si>
    <t>-1997211739</t>
  </si>
  <si>
    <t>" N1  km 0,190  - vlevo" (8+3)/2*10</t>
  </si>
  <si>
    <t>" N3  km 0,389  - vlevo" (6+3)/2*10</t>
  </si>
  <si>
    <t>" N4  km 0,826  - vlevo" (6+3)/2*10</t>
  </si>
  <si>
    <t>" N5  km 0,843  - vpravo" (6+3)/2*10</t>
  </si>
  <si>
    <t>" N7  km 1,168  - vlevo" (6+3)/2*10</t>
  </si>
  <si>
    <t>" N8  km 1,172  - vpravo" (6+3)/2*10</t>
  </si>
  <si>
    <t>" N13  km 1,896  - vlevo" (6+3)/2*10</t>
  </si>
  <si>
    <t>" N15  km 1,970  - vlevo" (8+3)/2*10</t>
  </si>
  <si>
    <t>" N16  km 2,093  - vlevo" (6+3)/2*10</t>
  </si>
  <si>
    <t>" N17  km 2,100  - vpravo" (20+3)/2*20</t>
  </si>
  <si>
    <t>" N18  km 2,375  - vlevo" (6+3)/2*10</t>
  </si>
  <si>
    <t>" N20  km 2,475  - vlevo" (10+3)/2*10</t>
  </si>
  <si>
    <t>" N21  km 2,804  - vlevo" (8+3)/2*10</t>
  </si>
  <si>
    <t>564851111</t>
  </si>
  <si>
    <t>Podklad ze štěrkodrti ŠD s rozprostřením a zhutněním, po zhutnění tl. 150 mm</t>
  </si>
  <si>
    <t>85947273</t>
  </si>
  <si>
    <t>"Sjezdy_zpevnění ŠD FR. 0-63, TL. 150 mm"</t>
  </si>
  <si>
    <t>-1632978535</t>
  </si>
  <si>
    <t>"Sjezdy-ACP16"</t>
  </si>
  <si>
    <t>-1090859696</t>
  </si>
  <si>
    <t>2110414704</t>
  </si>
  <si>
    <t>"Sjezdy-Krajnice"</t>
  </si>
  <si>
    <t>" N23  km 3,233  - vlevo" 0,25*10*2</t>
  </si>
  <si>
    <t>1238427471</t>
  </si>
  <si>
    <t>"Sjezdy_spojovací postřik"</t>
  </si>
  <si>
    <t>" N23  km 3,233  - vlevo" (8+3)/2*10*2</t>
  </si>
  <si>
    <t>577134121</t>
  </si>
  <si>
    <t>Asfaltový beton vrstva obrusná ACO 11 (ABS) s rozprostřením a se zhutněním z nemodifikovaného asfaltu v pruhu šířky přes 3 m tř. I, po zhutnění tl. 40 mm</t>
  </si>
  <si>
    <t>-436095194</t>
  </si>
  <si>
    <t>"Sjezdy-ACO11"</t>
  </si>
  <si>
    <t>-157497837</t>
  </si>
  <si>
    <t>1977015143</t>
  </si>
  <si>
    <t>16104-14XC-HT-05 - Lesní sklady</t>
  </si>
  <si>
    <t>-1272540336</t>
  </si>
  <si>
    <t>"Lesní sklady_úprav pláně"</t>
  </si>
  <si>
    <t>" SK1  km 0,685 - 0,725  - vpravo" 5*40</t>
  </si>
  <si>
    <t>" SK2  km 0,819 - 0,834  - vpravo" 4*15</t>
  </si>
  <si>
    <t>" SK3  km 1,450 - 1,495  - vpravo" 5*45</t>
  </si>
  <si>
    <t>" SK4  km 1,725 - 1,745  - vlevo" 6*20</t>
  </si>
  <si>
    <t>" SK5  km 1,866 - 1,896  - vlevo" 6*30</t>
  </si>
  <si>
    <t>564671111</t>
  </si>
  <si>
    <t>Podklad z kameniva hrubého drceného vel. 63-125 mm, s rozprostřením a zhutněním, po zhutnění tl. 250 mm</t>
  </si>
  <si>
    <t>-191713620</t>
  </si>
  <si>
    <t>"Lesní sklady_zpevnění HDK FR. 63/125 mm, TL. 250 mm"</t>
  </si>
  <si>
    <t>-2077664434</t>
  </si>
  <si>
    <t>-1358016190</t>
  </si>
  <si>
    <t>16104-14XC-HT-06 - Příčná drenáž</t>
  </si>
  <si>
    <t>132201202</t>
  </si>
  <si>
    <t>Hloubení zapažených i nezapažených rýh šířky přes 600 do 2 000 mm s urovnáním dna do předepsaného profilu a spádu v hornině tř. 3 přes 100 do 1 000 m3</t>
  </si>
  <si>
    <t>-246018819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</si>
  <si>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</si>
  <si>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"Lesní sklady - příčné drény"</t>
  </si>
  <si>
    <t>" SK4  km 1,725 - 1,745  - vlevo" (2*6)+(2*3)</t>
  </si>
  <si>
    <t>" SK5  km 1,866 - 1,896  - vlevo" (2*6)+(2*3)</t>
  </si>
  <si>
    <t>36*0,5 'Přepočtené koeficientem množství</t>
  </si>
  <si>
    <t>132201209</t>
  </si>
  <si>
    <t>Hloubení zapažených i nezapažených rýh šířky přes 600 do 2 000 mm s urovnáním dna do předepsaného profilu a spádu v hornině tř. 3 Příplatek k cenám za lepivost horniny tř. 3</t>
  </si>
  <si>
    <t>-1296742909</t>
  </si>
  <si>
    <t>Rýhy_2000*0,5*0,2</t>
  </si>
  <si>
    <t>132301202</t>
  </si>
  <si>
    <t>Hloubení zapažených i nezapažených rýh šířky přes 600 do 2 000 mm s urovnáním dna do předepsaného profilu a spádu v hornině tř. 4 přes 100 do 1 000 m3</t>
  </si>
  <si>
    <t>-41226806</t>
  </si>
  <si>
    <t>Rýhy_2000*0,5</t>
  </si>
  <si>
    <t>132301209</t>
  </si>
  <si>
    <t>Hloubení zapažených i nezapažených rýh šířky přes 600 do 2 000 mm s urovnáním dna do předepsaného profilu a spádu v hornině tř. 4 Příplatek k cenám za lepivost horniny tř. 4</t>
  </si>
  <si>
    <t>715619949</t>
  </si>
  <si>
    <t>1488673355</t>
  </si>
  <si>
    <t>1534943897</t>
  </si>
  <si>
    <t>-1090135928</t>
  </si>
  <si>
    <t>18*2 'Přepočtené koeficientem množství</t>
  </si>
  <si>
    <t>-270930877</t>
  </si>
  <si>
    <t>-599662260</t>
  </si>
  <si>
    <t>162894655</t>
  </si>
  <si>
    <t>Rýhy_2000*1,8</t>
  </si>
  <si>
    <t>64,8*0,5 'Přepočtené koeficientem množství</t>
  </si>
  <si>
    <t>212752212</t>
  </si>
  <si>
    <t>Trativody z drenážních trubek se zřízením štěrkopískového lože pod trubky a s jejich obsypem v průměrném celkovém množství do 0,15 m3/m v otevřeném výkopu z trubek plastových flexibilních D přes 65 do 100 mm</t>
  </si>
  <si>
    <t>-1471708802</t>
  </si>
  <si>
    <t>"Drény"</t>
  </si>
  <si>
    <t>214500111</t>
  </si>
  <si>
    <t>Zřízení výplně rýhy s drenážním potrubím z trub DN do 200 štěrkem, pískem nebo štěrkopískem, výšky přes 200 do 300 mm</t>
  </si>
  <si>
    <t>-762034524</t>
  </si>
  <si>
    <t xml:space="preserve">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</si>
  <si>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"příčné drény"</t>
  </si>
  <si>
    <t>" SK4  km 1,725 - 1,745  - vlevo" (6*2)+(3*2)</t>
  </si>
  <si>
    <t>" SK5  km 1,866 - 1,896  - vlevo" (6*2)+(3*2)</t>
  </si>
  <si>
    <t>583439590</t>
  </si>
  <si>
    <t>Kamenivo přírodní drcené hutné pro stavební účely PDK (drobné, hrubé a štěrkodrť) kamenivo drcené hrubé d&gt;=2 a D&lt;=45 mm (ČSN EN 13043 ) d&gt;=2 a D&gt;=4 mm (ČSN EN 12620, ČSN EN 13139 ) d&gt;=1 a D&gt;=2 mm (ČSN EN 13242) frakce  32-63    Luleč</t>
  </si>
  <si>
    <t>1661127799</t>
  </si>
  <si>
    <t>" SK4  km 1,725 - 1,745  - vlevo" 2*6*0,2 "m"*1,93"t/m3"</t>
  </si>
  <si>
    <t>"SK4-Jímka" 2*3*0,2"m"*1,93"t/m3"</t>
  </si>
  <si>
    <t>" SK5  km 1,866 - 1,896  - vlevo" 2*6*0,2 "m"*1,93"t/m3"</t>
  </si>
  <si>
    <t>"SK5-Jímka" 2*3*0,2"m"*1,93"t/m3"</t>
  </si>
  <si>
    <t>462511161</t>
  </si>
  <si>
    <t>Zához z lomového kamene neupraveného provedený ze břehu nebo z lešení, do sucha nebo do vody tříděného, hmotnost jednotlivých kamenů do 80 kg bez výplně mezer</t>
  </si>
  <si>
    <t>-1696418312</t>
  </si>
  <si>
    <t xml:space="preserve">Poznámka k souboru cen:
1. V příplatcích jsou započteny náklady na urovnání líce záhozu do projektovaného profilu. </t>
  </si>
  <si>
    <t xml:space="preserve">" SK4  km 1,725 - 1,745  - vlevo" 0,5*(2*6) </t>
  </si>
  <si>
    <t>" SK4-jímka" 0,5*(2*3)</t>
  </si>
  <si>
    <t xml:space="preserve">" SK5  km 1,866 - 1,896  - vlevo" 0,5*(2*6) </t>
  </si>
  <si>
    <t>" SK5-jímka" 0,5*(2*3)</t>
  </si>
  <si>
    <t>462511169</t>
  </si>
  <si>
    <t>Zához z lomového kamene neupraveného provedený ze břehu nebo z lešení, do sucha nebo do vody tříděného, hmotnost jednotlivých kamenů do 80 kg Příplatek k cenám za urovnání líce záhozu</t>
  </si>
  <si>
    <t>-1773352529</t>
  </si>
  <si>
    <t>919726123</t>
  </si>
  <si>
    <t>Geotextilie netkaná pro ochranu, separaci nebo filtraci měrná hmotnost přes 300 do 500 g/m2</t>
  </si>
  <si>
    <t>1986911693</t>
  </si>
  <si>
    <t xml:space="preserve">Poznámka k souboru cen:
1. V cenách jsou započteny i náklady na položení a dodání geotextilie včetně přesahů. </t>
  </si>
  <si>
    <t>"Drén"</t>
  </si>
  <si>
    <t>" SK4  km 1,725 - 1,745  - vlevo" (4*7)*2+(4*3)*2</t>
  </si>
  <si>
    <t>" SK5  km 1,866 - 1,896  - vlevo" (4*7)*2+(4*3)*2</t>
  </si>
  <si>
    <t>-1360448448</t>
  </si>
  <si>
    <t>-611902762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</si>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</sst>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39" fillId="0" borderId="0" xfId="0" applyFont="1" applyBorder="1" applyAlignment="1" applyProtection="1">
      <alignment vertical="center" wrapText="1"/>
      <protection/>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57"/>
      <c r="AS2" s="357"/>
      <c r="AT2" s="357"/>
      <c r="AU2" s="357"/>
      <c r="AV2" s="357"/>
      <c r="AW2" s="357"/>
      <c r="AX2" s="357"/>
      <c r="AY2" s="357"/>
      <c r="AZ2" s="357"/>
      <c r="BA2" s="357"/>
      <c r="BB2" s="357"/>
      <c r="BC2" s="357"/>
      <c r="BD2" s="357"/>
      <c r="BE2" s="357"/>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84" t="s">
        <v>16</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29"/>
      <c r="AQ5" s="31"/>
      <c r="BE5" s="382" t="s">
        <v>17</v>
      </c>
      <c r="BS5" s="24" t="s">
        <v>8</v>
      </c>
    </row>
    <row r="6" spans="2:71" ht="36.95" customHeight="1">
      <c r="B6" s="28"/>
      <c r="C6" s="29"/>
      <c r="D6" s="36" t="s">
        <v>18</v>
      </c>
      <c r="E6" s="29"/>
      <c r="F6" s="29"/>
      <c r="G6" s="29"/>
      <c r="H6" s="29"/>
      <c r="I6" s="29"/>
      <c r="J6" s="29"/>
      <c r="K6" s="386" t="s">
        <v>19</v>
      </c>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29"/>
      <c r="AQ6" s="31"/>
      <c r="BE6" s="383"/>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83"/>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83"/>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3"/>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22</v>
      </c>
      <c r="AO10" s="29"/>
      <c r="AP10" s="29"/>
      <c r="AQ10" s="31"/>
      <c r="BE10" s="383"/>
      <c r="BS10" s="24" t="s">
        <v>20</v>
      </c>
    </row>
    <row r="11" spans="2:71" ht="18.4"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22</v>
      </c>
      <c r="AO11" s="29"/>
      <c r="AP11" s="29"/>
      <c r="AQ11" s="31"/>
      <c r="BE11" s="383"/>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3"/>
      <c r="BS12" s="24" t="s">
        <v>20</v>
      </c>
    </row>
    <row r="13" spans="2:71" ht="14.45"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36</v>
      </c>
      <c r="AO13" s="29"/>
      <c r="AP13" s="29"/>
      <c r="AQ13" s="31"/>
      <c r="BE13" s="383"/>
      <c r="BS13" s="24" t="s">
        <v>20</v>
      </c>
    </row>
    <row r="14" spans="2:71" ht="15">
      <c r="B14" s="28"/>
      <c r="C14" s="29"/>
      <c r="D14" s="29"/>
      <c r="E14" s="387" t="s">
        <v>36</v>
      </c>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7" t="s">
        <v>34</v>
      </c>
      <c r="AL14" s="29"/>
      <c r="AM14" s="29"/>
      <c r="AN14" s="39" t="s">
        <v>36</v>
      </c>
      <c r="AO14" s="29"/>
      <c r="AP14" s="29"/>
      <c r="AQ14" s="31"/>
      <c r="BE14" s="383"/>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3"/>
      <c r="BS15" s="24" t="s">
        <v>6</v>
      </c>
    </row>
    <row r="16" spans="2:71" ht="14.45"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38</v>
      </c>
      <c r="AO16" s="29"/>
      <c r="AP16" s="29"/>
      <c r="AQ16" s="31"/>
      <c r="BE16" s="383"/>
      <c r="BS16" s="24" t="s">
        <v>6</v>
      </c>
    </row>
    <row r="17" spans="2:71" ht="18.4" customHeight="1">
      <c r="B17" s="28"/>
      <c r="C17" s="29"/>
      <c r="D17" s="29"/>
      <c r="E17" s="35" t="s">
        <v>39</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40</v>
      </c>
      <c r="AO17" s="29"/>
      <c r="AP17" s="29"/>
      <c r="AQ17" s="31"/>
      <c r="BE17" s="383"/>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3"/>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3"/>
      <c r="BS19" s="24" t="s">
        <v>8</v>
      </c>
    </row>
    <row r="20" spans="2:71" ht="22.5" customHeight="1">
      <c r="B20" s="28"/>
      <c r="C20" s="29"/>
      <c r="D20" s="29"/>
      <c r="E20" s="389" t="s">
        <v>22</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29"/>
      <c r="AP20" s="29"/>
      <c r="AQ20" s="31"/>
      <c r="BE20" s="383"/>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3"/>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3"/>
    </row>
    <row r="23" spans="2:57" s="1" customFormat="1" ht="25.9" customHeight="1">
      <c r="B23" s="41"/>
      <c r="C23" s="42"/>
      <c r="D23" s="43" t="s">
        <v>43</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0">
        <f>ROUND(AG51,2)</f>
        <v>0</v>
      </c>
      <c r="AL23" s="391"/>
      <c r="AM23" s="391"/>
      <c r="AN23" s="391"/>
      <c r="AO23" s="391"/>
      <c r="AP23" s="42"/>
      <c r="AQ23" s="45"/>
      <c r="BE23" s="383"/>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3"/>
    </row>
    <row r="25" spans="2:57" s="1" customFormat="1" ht="13.5">
      <c r="B25" s="41"/>
      <c r="C25" s="42"/>
      <c r="D25" s="42"/>
      <c r="E25" s="42"/>
      <c r="F25" s="42"/>
      <c r="G25" s="42"/>
      <c r="H25" s="42"/>
      <c r="I25" s="42"/>
      <c r="J25" s="42"/>
      <c r="K25" s="42"/>
      <c r="L25" s="392" t="s">
        <v>44</v>
      </c>
      <c r="M25" s="392"/>
      <c r="N25" s="392"/>
      <c r="O25" s="392"/>
      <c r="P25" s="42"/>
      <c r="Q25" s="42"/>
      <c r="R25" s="42"/>
      <c r="S25" s="42"/>
      <c r="T25" s="42"/>
      <c r="U25" s="42"/>
      <c r="V25" s="42"/>
      <c r="W25" s="392" t="s">
        <v>45</v>
      </c>
      <c r="X25" s="392"/>
      <c r="Y25" s="392"/>
      <c r="Z25" s="392"/>
      <c r="AA25" s="392"/>
      <c r="AB25" s="392"/>
      <c r="AC25" s="392"/>
      <c r="AD25" s="392"/>
      <c r="AE25" s="392"/>
      <c r="AF25" s="42"/>
      <c r="AG25" s="42"/>
      <c r="AH25" s="42"/>
      <c r="AI25" s="42"/>
      <c r="AJ25" s="42"/>
      <c r="AK25" s="392" t="s">
        <v>46</v>
      </c>
      <c r="AL25" s="392"/>
      <c r="AM25" s="392"/>
      <c r="AN25" s="392"/>
      <c r="AO25" s="392"/>
      <c r="AP25" s="42"/>
      <c r="AQ25" s="45"/>
      <c r="BE25" s="383"/>
    </row>
    <row r="26" spans="2:57" s="2" customFormat="1" ht="14.45" customHeight="1">
      <c r="B26" s="47"/>
      <c r="C26" s="48"/>
      <c r="D26" s="49" t="s">
        <v>47</v>
      </c>
      <c r="E26" s="48"/>
      <c r="F26" s="49" t="s">
        <v>48</v>
      </c>
      <c r="G26" s="48"/>
      <c r="H26" s="48"/>
      <c r="I26" s="48"/>
      <c r="J26" s="48"/>
      <c r="K26" s="48"/>
      <c r="L26" s="375">
        <v>0.21</v>
      </c>
      <c r="M26" s="376"/>
      <c r="N26" s="376"/>
      <c r="O26" s="376"/>
      <c r="P26" s="48"/>
      <c r="Q26" s="48"/>
      <c r="R26" s="48"/>
      <c r="S26" s="48"/>
      <c r="T26" s="48"/>
      <c r="U26" s="48"/>
      <c r="V26" s="48"/>
      <c r="W26" s="377">
        <f>ROUND(AZ51,2)</f>
        <v>0</v>
      </c>
      <c r="X26" s="376"/>
      <c r="Y26" s="376"/>
      <c r="Z26" s="376"/>
      <c r="AA26" s="376"/>
      <c r="AB26" s="376"/>
      <c r="AC26" s="376"/>
      <c r="AD26" s="376"/>
      <c r="AE26" s="376"/>
      <c r="AF26" s="48"/>
      <c r="AG26" s="48"/>
      <c r="AH26" s="48"/>
      <c r="AI26" s="48"/>
      <c r="AJ26" s="48"/>
      <c r="AK26" s="377">
        <f>ROUND(AV51,2)</f>
        <v>0</v>
      </c>
      <c r="AL26" s="376"/>
      <c r="AM26" s="376"/>
      <c r="AN26" s="376"/>
      <c r="AO26" s="376"/>
      <c r="AP26" s="48"/>
      <c r="AQ26" s="50"/>
      <c r="BE26" s="383"/>
    </row>
    <row r="27" spans="2:57" s="2" customFormat="1" ht="14.45" customHeight="1">
      <c r="B27" s="47"/>
      <c r="C27" s="48"/>
      <c r="D27" s="48"/>
      <c r="E27" s="48"/>
      <c r="F27" s="49" t="s">
        <v>49</v>
      </c>
      <c r="G27" s="48"/>
      <c r="H27" s="48"/>
      <c r="I27" s="48"/>
      <c r="J27" s="48"/>
      <c r="K27" s="48"/>
      <c r="L27" s="375">
        <v>0.15</v>
      </c>
      <c r="M27" s="376"/>
      <c r="N27" s="376"/>
      <c r="O27" s="376"/>
      <c r="P27" s="48"/>
      <c r="Q27" s="48"/>
      <c r="R27" s="48"/>
      <c r="S27" s="48"/>
      <c r="T27" s="48"/>
      <c r="U27" s="48"/>
      <c r="V27" s="48"/>
      <c r="W27" s="377">
        <f>ROUND(BA51,2)</f>
        <v>0</v>
      </c>
      <c r="X27" s="376"/>
      <c r="Y27" s="376"/>
      <c r="Z27" s="376"/>
      <c r="AA27" s="376"/>
      <c r="AB27" s="376"/>
      <c r="AC27" s="376"/>
      <c r="AD27" s="376"/>
      <c r="AE27" s="376"/>
      <c r="AF27" s="48"/>
      <c r="AG27" s="48"/>
      <c r="AH27" s="48"/>
      <c r="AI27" s="48"/>
      <c r="AJ27" s="48"/>
      <c r="AK27" s="377">
        <f>ROUND(AW51,2)</f>
        <v>0</v>
      </c>
      <c r="AL27" s="376"/>
      <c r="AM27" s="376"/>
      <c r="AN27" s="376"/>
      <c r="AO27" s="376"/>
      <c r="AP27" s="48"/>
      <c r="AQ27" s="50"/>
      <c r="BE27" s="383"/>
    </row>
    <row r="28" spans="2:57" s="2" customFormat="1" ht="14.45" customHeight="1" hidden="1">
      <c r="B28" s="47"/>
      <c r="C28" s="48"/>
      <c r="D28" s="48"/>
      <c r="E28" s="48"/>
      <c r="F28" s="49" t="s">
        <v>50</v>
      </c>
      <c r="G28" s="48"/>
      <c r="H28" s="48"/>
      <c r="I28" s="48"/>
      <c r="J28" s="48"/>
      <c r="K28" s="48"/>
      <c r="L28" s="375">
        <v>0.21</v>
      </c>
      <c r="M28" s="376"/>
      <c r="N28" s="376"/>
      <c r="O28" s="376"/>
      <c r="P28" s="48"/>
      <c r="Q28" s="48"/>
      <c r="R28" s="48"/>
      <c r="S28" s="48"/>
      <c r="T28" s="48"/>
      <c r="U28" s="48"/>
      <c r="V28" s="48"/>
      <c r="W28" s="377">
        <f>ROUND(BB51,2)</f>
        <v>0</v>
      </c>
      <c r="X28" s="376"/>
      <c r="Y28" s="376"/>
      <c r="Z28" s="376"/>
      <c r="AA28" s="376"/>
      <c r="AB28" s="376"/>
      <c r="AC28" s="376"/>
      <c r="AD28" s="376"/>
      <c r="AE28" s="376"/>
      <c r="AF28" s="48"/>
      <c r="AG28" s="48"/>
      <c r="AH28" s="48"/>
      <c r="AI28" s="48"/>
      <c r="AJ28" s="48"/>
      <c r="AK28" s="377">
        <v>0</v>
      </c>
      <c r="AL28" s="376"/>
      <c r="AM28" s="376"/>
      <c r="AN28" s="376"/>
      <c r="AO28" s="376"/>
      <c r="AP28" s="48"/>
      <c r="AQ28" s="50"/>
      <c r="BE28" s="383"/>
    </row>
    <row r="29" spans="2:57" s="2" customFormat="1" ht="14.45" customHeight="1" hidden="1">
      <c r="B29" s="47"/>
      <c r="C29" s="48"/>
      <c r="D29" s="48"/>
      <c r="E29" s="48"/>
      <c r="F29" s="49" t="s">
        <v>51</v>
      </c>
      <c r="G29" s="48"/>
      <c r="H29" s="48"/>
      <c r="I29" s="48"/>
      <c r="J29" s="48"/>
      <c r="K29" s="48"/>
      <c r="L29" s="375">
        <v>0.15</v>
      </c>
      <c r="M29" s="376"/>
      <c r="N29" s="376"/>
      <c r="O29" s="376"/>
      <c r="P29" s="48"/>
      <c r="Q29" s="48"/>
      <c r="R29" s="48"/>
      <c r="S29" s="48"/>
      <c r="T29" s="48"/>
      <c r="U29" s="48"/>
      <c r="V29" s="48"/>
      <c r="W29" s="377">
        <f>ROUND(BC51,2)</f>
        <v>0</v>
      </c>
      <c r="X29" s="376"/>
      <c r="Y29" s="376"/>
      <c r="Z29" s="376"/>
      <c r="AA29" s="376"/>
      <c r="AB29" s="376"/>
      <c r="AC29" s="376"/>
      <c r="AD29" s="376"/>
      <c r="AE29" s="376"/>
      <c r="AF29" s="48"/>
      <c r="AG29" s="48"/>
      <c r="AH29" s="48"/>
      <c r="AI29" s="48"/>
      <c r="AJ29" s="48"/>
      <c r="AK29" s="377">
        <v>0</v>
      </c>
      <c r="AL29" s="376"/>
      <c r="AM29" s="376"/>
      <c r="AN29" s="376"/>
      <c r="AO29" s="376"/>
      <c r="AP29" s="48"/>
      <c r="AQ29" s="50"/>
      <c r="BE29" s="383"/>
    </row>
    <row r="30" spans="2:57" s="2" customFormat="1" ht="14.45" customHeight="1" hidden="1">
      <c r="B30" s="47"/>
      <c r="C30" s="48"/>
      <c r="D30" s="48"/>
      <c r="E30" s="48"/>
      <c r="F30" s="49" t="s">
        <v>52</v>
      </c>
      <c r="G30" s="48"/>
      <c r="H30" s="48"/>
      <c r="I30" s="48"/>
      <c r="J30" s="48"/>
      <c r="K30" s="48"/>
      <c r="L30" s="375">
        <v>0</v>
      </c>
      <c r="M30" s="376"/>
      <c r="N30" s="376"/>
      <c r="O30" s="376"/>
      <c r="P30" s="48"/>
      <c r="Q30" s="48"/>
      <c r="R30" s="48"/>
      <c r="S30" s="48"/>
      <c r="T30" s="48"/>
      <c r="U30" s="48"/>
      <c r="V30" s="48"/>
      <c r="W30" s="377">
        <f>ROUND(BD51,2)</f>
        <v>0</v>
      </c>
      <c r="X30" s="376"/>
      <c r="Y30" s="376"/>
      <c r="Z30" s="376"/>
      <c r="AA30" s="376"/>
      <c r="AB30" s="376"/>
      <c r="AC30" s="376"/>
      <c r="AD30" s="376"/>
      <c r="AE30" s="376"/>
      <c r="AF30" s="48"/>
      <c r="AG30" s="48"/>
      <c r="AH30" s="48"/>
      <c r="AI30" s="48"/>
      <c r="AJ30" s="48"/>
      <c r="AK30" s="377">
        <v>0</v>
      </c>
      <c r="AL30" s="376"/>
      <c r="AM30" s="376"/>
      <c r="AN30" s="376"/>
      <c r="AO30" s="376"/>
      <c r="AP30" s="48"/>
      <c r="AQ30" s="50"/>
      <c r="BE30" s="383"/>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3"/>
    </row>
    <row r="32" spans="2:57" s="1" customFormat="1" ht="25.9" customHeight="1">
      <c r="B32" s="41"/>
      <c r="C32" s="51"/>
      <c r="D32" s="52" t="s">
        <v>53</v>
      </c>
      <c r="E32" s="53"/>
      <c r="F32" s="53"/>
      <c r="G32" s="53"/>
      <c r="H32" s="53"/>
      <c r="I32" s="53"/>
      <c r="J32" s="53"/>
      <c r="K32" s="53"/>
      <c r="L32" s="53"/>
      <c r="M32" s="53"/>
      <c r="N32" s="53"/>
      <c r="O32" s="53"/>
      <c r="P32" s="53"/>
      <c r="Q32" s="53"/>
      <c r="R32" s="53"/>
      <c r="S32" s="53"/>
      <c r="T32" s="54" t="s">
        <v>54</v>
      </c>
      <c r="U32" s="53"/>
      <c r="V32" s="53"/>
      <c r="W32" s="53"/>
      <c r="X32" s="378" t="s">
        <v>55</v>
      </c>
      <c r="Y32" s="379"/>
      <c r="Z32" s="379"/>
      <c r="AA32" s="379"/>
      <c r="AB32" s="379"/>
      <c r="AC32" s="53"/>
      <c r="AD32" s="53"/>
      <c r="AE32" s="53"/>
      <c r="AF32" s="53"/>
      <c r="AG32" s="53"/>
      <c r="AH32" s="53"/>
      <c r="AI32" s="53"/>
      <c r="AJ32" s="53"/>
      <c r="AK32" s="380">
        <f>SUM(AK23:AK30)</f>
        <v>0</v>
      </c>
      <c r="AL32" s="379"/>
      <c r="AM32" s="379"/>
      <c r="AN32" s="379"/>
      <c r="AO32" s="381"/>
      <c r="AP32" s="51"/>
      <c r="AQ32" s="55"/>
      <c r="BE32" s="383"/>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56</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16104-14XC-HT</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1" t="str">
        <f>K6</f>
        <v>LC Kočárová</v>
      </c>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k.ú. Habrůvka</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63" t="str">
        <f>IF(AN8="","",AN8)</f>
        <v>27.01.2017</v>
      </c>
      <c r="AN44" s="363"/>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31</v>
      </c>
      <c r="D46" s="63"/>
      <c r="E46" s="63"/>
      <c r="F46" s="63"/>
      <c r="G46" s="63"/>
      <c r="H46" s="63"/>
      <c r="I46" s="63"/>
      <c r="J46" s="63"/>
      <c r="K46" s="63"/>
      <c r="L46" s="66" t="str">
        <f>IF(E11="","",E11)</f>
        <v xml:space="preserve"> </v>
      </c>
      <c r="M46" s="63"/>
      <c r="N46" s="63"/>
      <c r="O46" s="63"/>
      <c r="P46" s="63"/>
      <c r="Q46" s="63"/>
      <c r="R46" s="63"/>
      <c r="S46" s="63"/>
      <c r="T46" s="63"/>
      <c r="U46" s="63"/>
      <c r="V46" s="63"/>
      <c r="W46" s="63"/>
      <c r="X46" s="63"/>
      <c r="Y46" s="63"/>
      <c r="Z46" s="63"/>
      <c r="AA46" s="63"/>
      <c r="AB46" s="63"/>
      <c r="AC46" s="63"/>
      <c r="AD46" s="63"/>
      <c r="AE46" s="63"/>
      <c r="AF46" s="63"/>
      <c r="AG46" s="63"/>
      <c r="AH46" s="63"/>
      <c r="AI46" s="65" t="s">
        <v>37</v>
      </c>
      <c r="AJ46" s="63"/>
      <c r="AK46" s="63"/>
      <c r="AL46" s="63"/>
      <c r="AM46" s="364" t="str">
        <f>IF(E17="","",E17)</f>
        <v>Regioprojekt Brno, s.r.o</v>
      </c>
      <c r="AN46" s="364"/>
      <c r="AO46" s="364"/>
      <c r="AP46" s="364"/>
      <c r="AQ46" s="63"/>
      <c r="AR46" s="61"/>
      <c r="AS46" s="365" t="s">
        <v>57</v>
      </c>
      <c r="AT46" s="366"/>
      <c r="AU46" s="74"/>
      <c r="AV46" s="74"/>
      <c r="AW46" s="74"/>
      <c r="AX46" s="74"/>
      <c r="AY46" s="74"/>
      <c r="AZ46" s="74"/>
      <c r="BA46" s="74"/>
      <c r="BB46" s="74"/>
      <c r="BC46" s="74"/>
      <c r="BD46" s="75"/>
    </row>
    <row r="47" spans="2:56" s="1" customFormat="1" ht="15">
      <c r="B47" s="41"/>
      <c r="C47" s="65" t="s">
        <v>35</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7"/>
      <c r="AT47" s="36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9"/>
      <c r="AT48" s="370"/>
      <c r="AU48" s="42"/>
      <c r="AV48" s="42"/>
      <c r="AW48" s="42"/>
      <c r="AX48" s="42"/>
      <c r="AY48" s="42"/>
      <c r="AZ48" s="42"/>
      <c r="BA48" s="42"/>
      <c r="BB48" s="42"/>
      <c r="BC48" s="42"/>
      <c r="BD48" s="78"/>
    </row>
    <row r="49" spans="2:56" s="1" customFormat="1" ht="29.25" customHeight="1">
      <c r="B49" s="41"/>
      <c r="C49" s="371" t="s">
        <v>58</v>
      </c>
      <c r="D49" s="372"/>
      <c r="E49" s="372"/>
      <c r="F49" s="372"/>
      <c r="G49" s="372"/>
      <c r="H49" s="79"/>
      <c r="I49" s="373" t="s">
        <v>59</v>
      </c>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4" t="s">
        <v>60</v>
      </c>
      <c r="AH49" s="372"/>
      <c r="AI49" s="372"/>
      <c r="AJ49" s="372"/>
      <c r="AK49" s="372"/>
      <c r="AL49" s="372"/>
      <c r="AM49" s="372"/>
      <c r="AN49" s="373" t="s">
        <v>61</v>
      </c>
      <c r="AO49" s="372"/>
      <c r="AP49" s="372"/>
      <c r="AQ49" s="80" t="s">
        <v>62</v>
      </c>
      <c r="AR49" s="61"/>
      <c r="AS49" s="81" t="s">
        <v>63</v>
      </c>
      <c r="AT49" s="82" t="s">
        <v>64</v>
      </c>
      <c r="AU49" s="82" t="s">
        <v>65</v>
      </c>
      <c r="AV49" s="82" t="s">
        <v>66</v>
      </c>
      <c r="AW49" s="82" t="s">
        <v>67</v>
      </c>
      <c r="AX49" s="82" t="s">
        <v>68</v>
      </c>
      <c r="AY49" s="82" t="s">
        <v>69</v>
      </c>
      <c r="AZ49" s="82" t="s">
        <v>70</v>
      </c>
      <c r="BA49" s="82" t="s">
        <v>71</v>
      </c>
      <c r="BB49" s="82" t="s">
        <v>72</v>
      </c>
      <c r="BC49" s="82" t="s">
        <v>73</v>
      </c>
      <c r="BD49" s="83" t="s">
        <v>74</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75</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5">
        <f>ROUND(SUM(AG52:AG57),2)</f>
        <v>0</v>
      </c>
      <c r="AH51" s="355"/>
      <c r="AI51" s="355"/>
      <c r="AJ51" s="355"/>
      <c r="AK51" s="355"/>
      <c r="AL51" s="355"/>
      <c r="AM51" s="355"/>
      <c r="AN51" s="356">
        <f aca="true" t="shared" si="0" ref="AN51:AN57">SUM(AG51,AT51)</f>
        <v>0</v>
      </c>
      <c r="AO51" s="356"/>
      <c r="AP51" s="356"/>
      <c r="AQ51" s="89" t="s">
        <v>22</v>
      </c>
      <c r="AR51" s="71"/>
      <c r="AS51" s="90">
        <f>ROUND(SUM(AS52:AS57),2)</f>
        <v>0</v>
      </c>
      <c r="AT51" s="91">
        <f aca="true" t="shared" si="1" ref="AT51:AT57">ROUND(SUM(AV51:AW51),2)</f>
        <v>0</v>
      </c>
      <c r="AU51" s="92">
        <f>ROUND(SUM(AU52:AU57),5)</f>
        <v>0</v>
      </c>
      <c r="AV51" s="91">
        <f>ROUND(AZ51*L26,2)</f>
        <v>0</v>
      </c>
      <c r="AW51" s="91">
        <f>ROUND(BA51*L27,2)</f>
        <v>0</v>
      </c>
      <c r="AX51" s="91">
        <f>ROUND(BB51*L26,2)</f>
        <v>0</v>
      </c>
      <c r="AY51" s="91">
        <f>ROUND(BC51*L27,2)</f>
        <v>0</v>
      </c>
      <c r="AZ51" s="91">
        <f>ROUND(SUM(AZ52:AZ57),2)</f>
        <v>0</v>
      </c>
      <c r="BA51" s="91">
        <f>ROUND(SUM(BA52:BA57),2)</f>
        <v>0</v>
      </c>
      <c r="BB51" s="91">
        <f>ROUND(SUM(BB52:BB57),2)</f>
        <v>0</v>
      </c>
      <c r="BC51" s="91">
        <f>ROUND(SUM(BC52:BC57),2)</f>
        <v>0</v>
      </c>
      <c r="BD51" s="93">
        <f>ROUND(SUM(BD52:BD57),2)</f>
        <v>0</v>
      </c>
      <c r="BS51" s="94" t="s">
        <v>76</v>
      </c>
      <c r="BT51" s="94" t="s">
        <v>77</v>
      </c>
      <c r="BU51" s="95" t="s">
        <v>78</v>
      </c>
      <c r="BV51" s="94" t="s">
        <v>79</v>
      </c>
      <c r="BW51" s="94" t="s">
        <v>7</v>
      </c>
      <c r="BX51" s="94" t="s">
        <v>80</v>
      </c>
      <c r="CL51" s="94" t="s">
        <v>22</v>
      </c>
    </row>
    <row r="52" spans="1:91" s="5" customFormat="1" ht="53.25" customHeight="1">
      <c r="A52" s="96" t="s">
        <v>81</v>
      </c>
      <c r="B52" s="97"/>
      <c r="C52" s="98"/>
      <c r="D52" s="360" t="s">
        <v>82</v>
      </c>
      <c r="E52" s="360"/>
      <c r="F52" s="360"/>
      <c r="G52" s="360"/>
      <c r="H52" s="360"/>
      <c r="I52" s="99"/>
      <c r="J52" s="360" t="s">
        <v>83</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58">
        <f>'16104-14XC-HT-01 - Komuni...'!J27</f>
        <v>0</v>
      </c>
      <c r="AH52" s="359"/>
      <c r="AI52" s="359"/>
      <c r="AJ52" s="359"/>
      <c r="AK52" s="359"/>
      <c r="AL52" s="359"/>
      <c r="AM52" s="359"/>
      <c r="AN52" s="358">
        <f t="shared" si="0"/>
        <v>0</v>
      </c>
      <c r="AO52" s="359"/>
      <c r="AP52" s="359"/>
      <c r="AQ52" s="100" t="s">
        <v>84</v>
      </c>
      <c r="AR52" s="101"/>
      <c r="AS52" s="102">
        <v>0</v>
      </c>
      <c r="AT52" s="103">
        <f t="shared" si="1"/>
        <v>0</v>
      </c>
      <c r="AU52" s="104">
        <f>'16104-14XC-HT-01 - Komuni...'!P87</f>
        <v>0</v>
      </c>
      <c r="AV52" s="103">
        <f>'16104-14XC-HT-01 - Komuni...'!J30</f>
        <v>0</v>
      </c>
      <c r="AW52" s="103">
        <f>'16104-14XC-HT-01 - Komuni...'!J31</f>
        <v>0</v>
      </c>
      <c r="AX52" s="103">
        <f>'16104-14XC-HT-01 - Komuni...'!J32</f>
        <v>0</v>
      </c>
      <c r="AY52" s="103">
        <f>'16104-14XC-HT-01 - Komuni...'!J33</f>
        <v>0</v>
      </c>
      <c r="AZ52" s="103">
        <f>'16104-14XC-HT-01 - Komuni...'!F30</f>
        <v>0</v>
      </c>
      <c r="BA52" s="103">
        <f>'16104-14XC-HT-01 - Komuni...'!F31</f>
        <v>0</v>
      </c>
      <c r="BB52" s="103">
        <f>'16104-14XC-HT-01 - Komuni...'!F32</f>
        <v>0</v>
      </c>
      <c r="BC52" s="103">
        <f>'16104-14XC-HT-01 - Komuni...'!F33</f>
        <v>0</v>
      </c>
      <c r="BD52" s="105">
        <f>'16104-14XC-HT-01 - Komuni...'!F34</f>
        <v>0</v>
      </c>
      <c r="BT52" s="106" t="s">
        <v>24</v>
      </c>
      <c r="BV52" s="106" t="s">
        <v>79</v>
      </c>
      <c r="BW52" s="106" t="s">
        <v>85</v>
      </c>
      <c r="BX52" s="106" t="s">
        <v>7</v>
      </c>
      <c r="CL52" s="106" t="s">
        <v>86</v>
      </c>
      <c r="CM52" s="106" t="s">
        <v>87</v>
      </c>
    </row>
    <row r="53" spans="1:91" s="5" customFormat="1" ht="53.25" customHeight="1">
      <c r="A53" s="96" t="s">
        <v>81</v>
      </c>
      <c r="B53" s="97"/>
      <c r="C53" s="98"/>
      <c r="D53" s="360" t="s">
        <v>88</v>
      </c>
      <c r="E53" s="360"/>
      <c r="F53" s="360"/>
      <c r="G53" s="360"/>
      <c r="H53" s="360"/>
      <c r="I53" s="99"/>
      <c r="J53" s="360" t="s">
        <v>89</v>
      </c>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58">
        <f>'16104-14XC-HT-02 - Trubní...'!J27</f>
        <v>0</v>
      </c>
      <c r="AH53" s="359"/>
      <c r="AI53" s="359"/>
      <c r="AJ53" s="359"/>
      <c r="AK53" s="359"/>
      <c r="AL53" s="359"/>
      <c r="AM53" s="359"/>
      <c r="AN53" s="358">
        <f t="shared" si="0"/>
        <v>0</v>
      </c>
      <c r="AO53" s="359"/>
      <c r="AP53" s="359"/>
      <c r="AQ53" s="100" t="s">
        <v>84</v>
      </c>
      <c r="AR53" s="101"/>
      <c r="AS53" s="102">
        <v>0</v>
      </c>
      <c r="AT53" s="103">
        <f t="shared" si="1"/>
        <v>0</v>
      </c>
      <c r="AU53" s="104">
        <f>'16104-14XC-HT-02 - Trubní...'!P82</f>
        <v>0</v>
      </c>
      <c r="AV53" s="103">
        <f>'16104-14XC-HT-02 - Trubní...'!J30</f>
        <v>0</v>
      </c>
      <c r="AW53" s="103">
        <f>'16104-14XC-HT-02 - Trubní...'!J31</f>
        <v>0</v>
      </c>
      <c r="AX53" s="103">
        <f>'16104-14XC-HT-02 - Trubní...'!J32</f>
        <v>0</v>
      </c>
      <c r="AY53" s="103">
        <f>'16104-14XC-HT-02 - Trubní...'!J33</f>
        <v>0</v>
      </c>
      <c r="AZ53" s="103">
        <f>'16104-14XC-HT-02 - Trubní...'!F30</f>
        <v>0</v>
      </c>
      <c r="BA53" s="103">
        <f>'16104-14XC-HT-02 - Trubní...'!F31</f>
        <v>0</v>
      </c>
      <c r="BB53" s="103">
        <f>'16104-14XC-HT-02 - Trubní...'!F32</f>
        <v>0</v>
      </c>
      <c r="BC53" s="103">
        <f>'16104-14XC-HT-02 - Trubní...'!F33</f>
        <v>0</v>
      </c>
      <c r="BD53" s="105">
        <f>'16104-14XC-HT-02 - Trubní...'!F34</f>
        <v>0</v>
      </c>
      <c r="BT53" s="106" t="s">
        <v>24</v>
      </c>
      <c r="BV53" s="106" t="s">
        <v>79</v>
      </c>
      <c r="BW53" s="106" t="s">
        <v>90</v>
      </c>
      <c r="BX53" s="106" t="s">
        <v>7</v>
      </c>
      <c r="CL53" s="106" t="s">
        <v>86</v>
      </c>
      <c r="CM53" s="106" t="s">
        <v>87</v>
      </c>
    </row>
    <row r="54" spans="1:91" s="5" customFormat="1" ht="53.25" customHeight="1">
      <c r="A54" s="96" t="s">
        <v>81</v>
      </c>
      <c r="B54" s="97"/>
      <c r="C54" s="98"/>
      <c r="D54" s="360" t="s">
        <v>91</v>
      </c>
      <c r="E54" s="360"/>
      <c r="F54" s="360"/>
      <c r="G54" s="360"/>
      <c r="H54" s="360"/>
      <c r="I54" s="99"/>
      <c r="J54" s="360" t="s">
        <v>92</v>
      </c>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58">
        <f>'16104-14XC-HT-03 - Hospod...'!J27</f>
        <v>0</v>
      </c>
      <c r="AH54" s="359"/>
      <c r="AI54" s="359"/>
      <c r="AJ54" s="359"/>
      <c r="AK54" s="359"/>
      <c r="AL54" s="359"/>
      <c r="AM54" s="359"/>
      <c r="AN54" s="358">
        <f t="shared" si="0"/>
        <v>0</v>
      </c>
      <c r="AO54" s="359"/>
      <c r="AP54" s="359"/>
      <c r="AQ54" s="100" t="s">
        <v>84</v>
      </c>
      <c r="AR54" s="101"/>
      <c r="AS54" s="102">
        <v>0</v>
      </c>
      <c r="AT54" s="103">
        <f t="shared" si="1"/>
        <v>0</v>
      </c>
      <c r="AU54" s="104">
        <f>'16104-14XC-HT-03 - Hospod...'!P82</f>
        <v>0</v>
      </c>
      <c r="AV54" s="103">
        <f>'16104-14XC-HT-03 - Hospod...'!J30</f>
        <v>0</v>
      </c>
      <c r="AW54" s="103">
        <f>'16104-14XC-HT-03 - Hospod...'!J31</f>
        <v>0</v>
      </c>
      <c r="AX54" s="103">
        <f>'16104-14XC-HT-03 - Hospod...'!J32</f>
        <v>0</v>
      </c>
      <c r="AY54" s="103">
        <f>'16104-14XC-HT-03 - Hospod...'!J33</f>
        <v>0</v>
      </c>
      <c r="AZ54" s="103">
        <f>'16104-14XC-HT-03 - Hospod...'!F30</f>
        <v>0</v>
      </c>
      <c r="BA54" s="103">
        <f>'16104-14XC-HT-03 - Hospod...'!F31</f>
        <v>0</v>
      </c>
      <c r="BB54" s="103">
        <f>'16104-14XC-HT-03 - Hospod...'!F32</f>
        <v>0</v>
      </c>
      <c r="BC54" s="103">
        <f>'16104-14XC-HT-03 - Hospod...'!F33</f>
        <v>0</v>
      </c>
      <c r="BD54" s="105">
        <f>'16104-14XC-HT-03 - Hospod...'!F34</f>
        <v>0</v>
      </c>
      <c r="BT54" s="106" t="s">
        <v>24</v>
      </c>
      <c r="BV54" s="106" t="s">
        <v>79</v>
      </c>
      <c r="BW54" s="106" t="s">
        <v>93</v>
      </c>
      <c r="BX54" s="106" t="s">
        <v>7</v>
      </c>
      <c r="CL54" s="106" t="s">
        <v>86</v>
      </c>
      <c r="CM54" s="106" t="s">
        <v>87</v>
      </c>
    </row>
    <row r="55" spans="1:91" s="5" customFormat="1" ht="53.25" customHeight="1">
      <c r="A55" s="96" t="s">
        <v>81</v>
      </c>
      <c r="B55" s="97"/>
      <c r="C55" s="98"/>
      <c r="D55" s="360" t="s">
        <v>94</v>
      </c>
      <c r="E55" s="360"/>
      <c r="F55" s="360"/>
      <c r="G55" s="360"/>
      <c r="H55" s="360"/>
      <c r="I55" s="99"/>
      <c r="J55" s="360" t="s">
        <v>95</v>
      </c>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58">
        <f>'16104-14XC-HT-04 - Sjezdy'!J27</f>
        <v>0</v>
      </c>
      <c r="AH55" s="359"/>
      <c r="AI55" s="359"/>
      <c r="AJ55" s="359"/>
      <c r="AK55" s="359"/>
      <c r="AL55" s="359"/>
      <c r="AM55" s="359"/>
      <c r="AN55" s="358">
        <f t="shared" si="0"/>
        <v>0</v>
      </c>
      <c r="AO55" s="359"/>
      <c r="AP55" s="359"/>
      <c r="AQ55" s="100" t="s">
        <v>84</v>
      </c>
      <c r="AR55" s="101"/>
      <c r="AS55" s="102">
        <v>0</v>
      </c>
      <c r="AT55" s="103">
        <f t="shared" si="1"/>
        <v>0</v>
      </c>
      <c r="AU55" s="104">
        <f>'16104-14XC-HT-04 - Sjezdy'!P80</f>
        <v>0</v>
      </c>
      <c r="AV55" s="103">
        <f>'16104-14XC-HT-04 - Sjezdy'!J30</f>
        <v>0</v>
      </c>
      <c r="AW55" s="103">
        <f>'16104-14XC-HT-04 - Sjezdy'!J31</f>
        <v>0</v>
      </c>
      <c r="AX55" s="103">
        <f>'16104-14XC-HT-04 - Sjezdy'!J32</f>
        <v>0</v>
      </c>
      <c r="AY55" s="103">
        <f>'16104-14XC-HT-04 - Sjezdy'!J33</f>
        <v>0</v>
      </c>
      <c r="AZ55" s="103">
        <f>'16104-14XC-HT-04 - Sjezdy'!F30</f>
        <v>0</v>
      </c>
      <c r="BA55" s="103">
        <f>'16104-14XC-HT-04 - Sjezdy'!F31</f>
        <v>0</v>
      </c>
      <c r="BB55" s="103">
        <f>'16104-14XC-HT-04 - Sjezdy'!F32</f>
        <v>0</v>
      </c>
      <c r="BC55" s="103">
        <f>'16104-14XC-HT-04 - Sjezdy'!F33</f>
        <v>0</v>
      </c>
      <c r="BD55" s="105">
        <f>'16104-14XC-HT-04 - Sjezdy'!F34</f>
        <v>0</v>
      </c>
      <c r="BT55" s="106" t="s">
        <v>24</v>
      </c>
      <c r="BV55" s="106" t="s">
        <v>79</v>
      </c>
      <c r="BW55" s="106" t="s">
        <v>96</v>
      </c>
      <c r="BX55" s="106" t="s">
        <v>7</v>
      </c>
      <c r="CL55" s="106" t="s">
        <v>86</v>
      </c>
      <c r="CM55" s="106" t="s">
        <v>87</v>
      </c>
    </row>
    <row r="56" spans="1:91" s="5" customFormat="1" ht="53.25" customHeight="1">
      <c r="A56" s="96" t="s">
        <v>81</v>
      </c>
      <c r="B56" s="97"/>
      <c r="C56" s="98"/>
      <c r="D56" s="360" t="s">
        <v>97</v>
      </c>
      <c r="E56" s="360"/>
      <c r="F56" s="360"/>
      <c r="G56" s="360"/>
      <c r="H56" s="360"/>
      <c r="I56" s="99"/>
      <c r="J56" s="360" t="s">
        <v>98</v>
      </c>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58">
        <f>'16104-14XC-HT-05 - Lesní ...'!J27</f>
        <v>0</v>
      </c>
      <c r="AH56" s="359"/>
      <c r="AI56" s="359"/>
      <c r="AJ56" s="359"/>
      <c r="AK56" s="359"/>
      <c r="AL56" s="359"/>
      <c r="AM56" s="359"/>
      <c r="AN56" s="358">
        <f t="shared" si="0"/>
        <v>0</v>
      </c>
      <c r="AO56" s="359"/>
      <c r="AP56" s="359"/>
      <c r="AQ56" s="100" t="s">
        <v>84</v>
      </c>
      <c r="AR56" s="101"/>
      <c r="AS56" s="102">
        <v>0</v>
      </c>
      <c r="AT56" s="103">
        <f t="shared" si="1"/>
        <v>0</v>
      </c>
      <c r="AU56" s="104">
        <f>'16104-14XC-HT-05 - Lesní ...'!P80</f>
        <v>0</v>
      </c>
      <c r="AV56" s="103">
        <f>'16104-14XC-HT-05 - Lesní ...'!J30</f>
        <v>0</v>
      </c>
      <c r="AW56" s="103">
        <f>'16104-14XC-HT-05 - Lesní ...'!J31</f>
        <v>0</v>
      </c>
      <c r="AX56" s="103">
        <f>'16104-14XC-HT-05 - Lesní ...'!J32</f>
        <v>0</v>
      </c>
      <c r="AY56" s="103">
        <f>'16104-14XC-HT-05 - Lesní ...'!J33</f>
        <v>0</v>
      </c>
      <c r="AZ56" s="103">
        <f>'16104-14XC-HT-05 - Lesní ...'!F30</f>
        <v>0</v>
      </c>
      <c r="BA56" s="103">
        <f>'16104-14XC-HT-05 - Lesní ...'!F31</f>
        <v>0</v>
      </c>
      <c r="BB56" s="103">
        <f>'16104-14XC-HT-05 - Lesní ...'!F32</f>
        <v>0</v>
      </c>
      <c r="BC56" s="103">
        <f>'16104-14XC-HT-05 - Lesní ...'!F33</f>
        <v>0</v>
      </c>
      <c r="BD56" s="105">
        <f>'16104-14XC-HT-05 - Lesní ...'!F34</f>
        <v>0</v>
      </c>
      <c r="BT56" s="106" t="s">
        <v>24</v>
      </c>
      <c r="BV56" s="106" t="s">
        <v>79</v>
      </c>
      <c r="BW56" s="106" t="s">
        <v>99</v>
      </c>
      <c r="BX56" s="106" t="s">
        <v>7</v>
      </c>
      <c r="CL56" s="106" t="s">
        <v>86</v>
      </c>
      <c r="CM56" s="106" t="s">
        <v>87</v>
      </c>
    </row>
    <row r="57" spans="1:91" s="5" customFormat="1" ht="53.25" customHeight="1">
      <c r="A57" s="96" t="s">
        <v>81</v>
      </c>
      <c r="B57" s="97"/>
      <c r="C57" s="98"/>
      <c r="D57" s="360" t="s">
        <v>100</v>
      </c>
      <c r="E57" s="360"/>
      <c r="F57" s="360"/>
      <c r="G57" s="360"/>
      <c r="H57" s="360"/>
      <c r="I57" s="99"/>
      <c r="J57" s="360" t="s">
        <v>101</v>
      </c>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58">
        <f>'16104-14XC-HT-06 - Příčná...'!J27</f>
        <v>0</v>
      </c>
      <c r="AH57" s="359"/>
      <c r="AI57" s="359"/>
      <c r="AJ57" s="359"/>
      <c r="AK57" s="359"/>
      <c r="AL57" s="359"/>
      <c r="AM57" s="359"/>
      <c r="AN57" s="358">
        <f t="shared" si="0"/>
        <v>0</v>
      </c>
      <c r="AO57" s="359"/>
      <c r="AP57" s="359"/>
      <c r="AQ57" s="100" t="s">
        <v>84</v>
      </c>
      <c r="AR57" s="101"/>
      <c r="AS57" s="107">
        <v>0</v>
      </c>
      <c r="AT57" s="108">
        <f t="shared" si="1"/>
        <v>0</v>
      </c>
      <c r="AU57" s="109">
        <f>'16104-14XC-HT-06 - Příčná...'!P82</f>
        <v>0</v>
      </c>
      <c r="AV57" s="108">
        <f>'16104-14XC-HT-06 - Příčná...'!J30</f>
        <v>0</v>
      </c>
      <c r="AW57" s="108">
        <f>'16104-14XC-HT-06 - Příčná...'!J31</f>
        <v>0</v>
      </c>
      <c r="AX57" s="108">
        <f>'16104-14XC-HT-06 - Příčná...'!J32</f>
        <v>0</v>
      </c>
      <c r="AY57" s="108">
        <f>'16104-14XC-HT-06 - Příčná...'!J33</f>
        <v>0</v>
      </c>
      <c r="AZ57" s="108">
        <f>'16104-14XC-HT-06 - Příčná...'!F30</f>
        <v>0</v>
      </c>
      <c r="BA57" s="108">
        <f>'16104-14XC-HT-06 - Příčná...'!F31</f>
        <v>0</v>
      </c>
      <c r="BB57" s="108">
        <f>'16104-14XC-HT-06 - Příčná...'!F32</f>
        <v>0</v>
      </c>
      <c r="BC57" s="108">
        <f>'16104-14XC-HT-06 - Příčná...'!F33</f>
        <v>0</v>
      </c>
      <c r="BD57" s="110">
        <f>'16104-14XC-HT-06 - Příčná...'!F34</f>
        <v>0</v>
      </c>
      <c r="BT57" s="106" t="s">
        <v>24</v>
      </c>
      <c r="BV57" s="106" t="s">
        <v>79</v>
      </c>
      <c r="BW57" s="106" t="s">
        <v>102</v>
      </c>
      <c r="BX57" s="106" t="s">
        <v>7</v>
      </c>
      <c r="CL57" s="106" t="s">
        <v>86</v>
      </c>
      <c r="CM57" s="106" t="s">
        <v>87</v>
      </c>
    </row>
    <row r="58" spans="2:44" s="1" customFormat="1" ht="30" customHeight="1">
      <c r="B58" s="41"/>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1"/>
    </row>
    <row r="59" spans="2:44" s="1" customFormat="1" ht="6.95" customHeight="1">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61"/>
    </row>
  </sheetData>
  <sheetProtection password="CC35" sheet="1" objects="1" scenarios="1" formatCells="0" formatColumns="0" formatRows="0" sort="0" autoFilter="0"/>
  <mergeCells count="61">
    <mergeCell ref="AK27:AO27"/>
    <mergeCell ref="L28:O28"/>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W28:AE28"/>
    <mergeCell ref="AK28:AO28"/>
    <mergeCell ref="L29:O29"/>
  </mergeCells>
  <hyperlinks>
    <hyperlink ref="K1:S1" location="C2" display="1) Rekapitulace stavby"/>
    <hyperlink ref="W1:AI1" location="C51" display="2) Rekapitulace objektů stavby a soupisů prací"/>
    <hyperlink ref="A52" location="'16104-14XC-HT-01 - Komuni...'!C2" display="/"/>
    <hyperlink ref="A53" location="'16104-14XC-HT-02 - Trubní...'!C2" display="/"/>
    <hyperlink ref="A54" location="'16104-14XC-HT-03 - Hospod...'!C2" display="/"/>
    <hyperlink ref="A55" location="'16104-14XC-HT-04 - Sjezdy'!C2" display="/"/>
    <hyperlink ref="A56" location="'16104-14XC-HT-05 - Lesní ...'!C2" display="/"/>
    <hyperlink ref="A57" location="'16104-14XC-HT-06 - Příčná...'!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85</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134</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11" s="1" customFormat="1" ht="14.45" customHeight="1">
      <c r="B12" s="41"/>
      <c r="C12" s="42"/>
      <c r="D12" s="37" t="s">
        <v>25</v>
      </c>
      <c r="E12" s="42"/>
      <c r="F12" s="35" t="s">
        <v>144</v>
      </c>
      <c r="G12" s="42"/>
      <c r="H12" s="42"/>
      <c r="I12" s="120" t="s">
        <v>27</v>
      </c>
      <c r="J12" s="121" t="str">
        <f>'Rekapitulace stavby'!AN8</f>
        <v>27.01.2017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ROUND(J87,2)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ROUND(SUM(BE87:BE291),2)</f>
        <v>0</v>
      </c>
      <c r="G30" s="42"/>
      <c r="H30" s="42"/>
      <c r="I30" s="132">
        <v>0.21</v>
      </c>
      <c r="J30" s="131">
        <f>ROUND(ROUND((SUM(BE87:BE291)),2)*I30,2)</f>
        <v>0</v>
      </c>
      <c r="K30" s="45"/>
    </row>
    <row r="31" spans="2:11" s="1" customFormat="1" ht="14.45" customHeight="1">
      <c r="B31" s="41"/>
      <c r="C31" s="42"/>
      <c r="D31" s="42"/>
      <c r="E31" s="49" t="s">
        <v>49</v>
      </c>
      <c r="F31" s="131">
        <f>ROUND(SUM(BF87:BF291),2)</f>
        <v>0</v>
      </c>
      <c r="G31" s="42"/>
      <c r="H31" s="42"/>
      <c r="I31" s="132">
        <v>0.15</v>
      </c>
      <c r="J31" s="131">
        <f>ROUND(ROUND((SUM(BF87:BF291)),2)*I31,2)</f>
        <v>0</v>
      </c>
      <c r="K31" s="45"/>
    </row>
    <row r="32" spans="2:11" s="1" customFormat="1" ht="14.45" customHeight="1" hidden="1">
      <c r="B32" s="41"/>
      <c r="C32" s="42"/>
      <c r="D32" s="42"/>
      <c r="E32" s="49" t="s">
        <v>50</v>
      </c>
      <c r="F32" s="131">
        <f>ROUND(SUM(BG87:BG291),2)</f>
        <v>0</v>
      </c>
      <c r="G32" s="42"/>
      <c r="H32" s="42"/>
      <c r="I32" s="132">
        <v>0.21</v>
      </c>
      <c r="J32" s="131">
        <v>0</v>
      </c>
      <c r="K32" s="45"/>
    </row>
    <row r="33" spans="2:11" s="1" customFormat="1" ht="14.45" customHeight="1" hidden="1">
      <c r="B33" s="41"/>
      <c r="C33" s="42"/>
      <c r="D33" s="42"/>
      <c r="E33" s="49" t="s">
        <v>51</v>
      </c>
      <c r="F33" s="131">
        <f>ROUND(SUM(BH87:BH291),2)</f>
        <v>0</v>
      </c>
      <c r="G33" s="42"/>
      <c r="H33" s="42"/>
      <c r="I33" s="132">
        <v>0.15</v>
      </c>
      <c r="J33" s="131">
        <v>0</v>
      </c>
      <c r="K33" s="45"/>
    </row>
    <row r="34" spans="2:11" s="1" customFormat="1" ht="14.45" customHeight="1" hidden="1">
      <c r="B34" s="41"/>
      <c r="C34" s="42"/>
      <c r="D34" s="42"/>
      <c r="E34" s="49" t="s">
        <v>52</v>
      </c>
      <c r="F34" s="131">
        <f>ROUND(SUM(BI87:BI291),2)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16104-14XC-HT-01 - Komunikace</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J87</f>
        <v>0</v>
      </c>
      <c r="K56" s="45"/>
      <c r="AU56" s="24" t="s">
        <v>152</v>
      </c>
    </row>
    <row r="57" spans="2:11" s="7" customFormat="1" ht="24.95" customHeight="1">
      <c r="B57" s="150"/>
      <c r="C57" s="151"/>
      <c r="D57" s="152" t="s">
        <v>153</v>
      </c>
      <c r="E57" s="153"/>
      <c r="F57" s="153"/>
      <c r="G57" s="153"/>
      <c r="H57" s="153"/>
      <c r="I57" s="154"/>
      <c r="J57" s="155">
        <f>J88</f>
        <v>0</v>
      </c>
      <c r="K57" s="156"/>
    </row>
    <row r="58" spans="2:11" s="8" customFormat="1" ht="19.9" customHeight="1">
      <c r="B58" s="157"/>
      <c r="C58" s="158"/>
      <c r="D58" s="159" t="s">
        <v>154</v>
      </c>
      <c r="E58" s="160"/>
      <c r="F58" s="160"/>
      <c r="G58" s="160"/>
      <c r="H58" s="160"/>
      <c r="I58" s="161"/>
      <c r="J58" s="162">
        <f>J89</f>
        <v>0</v>
      </c>
      <c r="K58" s="163"/>
    </row>
    <row r="59" spans="2:11" s="8" customFormat="1" ht="19.9" customHeight="1">
      <c r="B59" s="157"/>
      <c r="C59" s="158"/>
      <c r="D59" s="159" t="s">
        <v>155</v>
      </c>
      <c r="E59" s="160"/>
      <c r="F59" s="160"/>
      <c r="G59" s="160"/>
      <c r="H59" s="160"/>
      <c r="I59" s="161"/>
      <c r="J59" s="162">
        <f>J191</f>
        <v>0</v>
      </c>
      <c r="K59" s="163"/>
    </row>
    <row r="60" spans="2:11" s="8" customFormat="1" ht="19.9" customHeight="1">
      <c r="B60" s="157"/>
      <c r="C60" s="158"/>
      <c r="D60" s="159" t="s">
        <v>156</v>
      </c>
      <c r="E60" s="160"/>
      <c r="F60" s="160"/>
      <c r="G60" s="160"/>
      <c r="H60" s="160"/>
      <c r="I60" s="161"/>
      <c r="J60" s="162">
        <f>J207</f>
        <v>0</v>
      </c>
      <c r="K60" s="163"/>
    </row>
    <row r="61" spans="2:11" s="8" customFormat="1" ht="19.9" customHeight="1">
      <c r="B61" s="157"/>
      <c r="C61" s="158"/>
      <c r="D61" s="159" t="s">
        <v>157</v>
      </c>
      <c r="E61" s="160"/>
      <c r="F61" s="160"/>
      <c r="G61" s="160"/>
      <c r="H61" s="160"/>
      <c r="I61" s="161"/>
      <c r="J61" s="162">
        <f>J251</f>
        <v>0</v>
      </c>
      <c r="K61" s="163"/>
    </row>
    <row r="62" spans="2:11" s="8" customFormat="1" ht="19.9" customHeight="1">
      <c r="B62" s="157"/>
      <c r="C62" s="158"/>
      <c r="D62" s="159" t="s">
        <v>158</v>
      </c>
      <c r="E62" s="160"/>
      <c r="F62" s="160"/>
      <c r="G62" s="160"/>
      <c r="H62" s="160"/>
      <c r="I62" s="161"/>
      <c r="J62" s="162">
        <f>J273</f>
        <v>0</v>
      </c>
      <c r="K62" s="163"/>
    </row>
    <row r="63" spans="2:11" s="7" customFormat="1" ht="24.95" customHeight="1">
      <c r="B63" s="150"/>
      <c r="C63" s="151"/>
      <c r="D63" s="152" t="s">
        <v>159</v>
      </c>
      <c r="E63" s="153"/>
      <c r="F63" s="153"/>
      <c r="G63" s="153"/>
      <c r="H63" s="153"/>
      <c r="I63" s="154"/>
      <c r="J63" s="155">
        <f>J278</f>
        <v>0</v>
      </c>
      <c r="K63" s="156"/>
    </row>
    <row r="64" spans="2:11" s="8" customFormat="1" ht="19.9" customHeight="1">
      <c r="B64" s="157"/>
      <c r="C64" s="158"/>
      <c r="D64" s="159" t="s">
        <v>160</v>
      </c>
      <c r="E64" s="160"/>
      <c r="F64" s="160"/>
      <c r="G64" s="160"/>
      <c r="H64" s="160"/>
      <c r="I64" s="161"/>
      <c r="J64" s="162">
        <f>J279</f>
        <v>0</v>
      </c>
      <c r="K64" s="163"/>
    </row>
    <row r="65" spans="2:11" s="8" customFormat="1" ht="19.9" customHeight="1">
      <c r="B65" s="157"/>
      <c r="C65" s="158"/>
      <c r="D65" s="159" t="s">
        <v>161</v>
      </c>
      <c r="E65" s="160"/>
      <c r="F65" s="160"/>
      <c r="G65" s="160"/>
      <c r="H65" s="160"/>
      <c r="I65" s="161"/>
      <c r="J65" s="162">
        <f>J283</f>
        <v>0</v>
      </c>
      <c r="K65" s="163"/>
    </row>
    <row r="66" spans="2:11" s="8" customFormat="1" ht="19.9" customHeight="1">
      <c r="B66" s="157"/>
      <c r="C66" s="158"/>
      <c r="D66" s="159" t="s">
        <v>162</v>
      </c>
      <c r="E66" s="160"/>
      <c r="F66" s="160"/>
      <c r="G66" s="160"/>
      <c r="H66" s="160"/>
      <c r="I66" s="161"/>
      <c r="J66" s="162">
        <f>J285</f>
        <v>0</v>
      </c>
      <c r="K66" s="163"/>
    </row>
    <row r="67" spans="2:11" s="8" customFormat="1" ht="19.9" customHeight="1">
      <c r="B67" s="157"/>
      <c r="C67" s="158"/>
      <c r="D67" s="159" t="s">
        <v>163</v>
      </c>
      <c r="E67" s="160"/>
      <c r="F67" s="160"/>
      <c r="G67" s="160"/>
      <c r="H67" s="160"/>
      <c r="I67" s="161"/>
      <c r="J67" s="162">
        <f>J289</f>
        <v>0</v>
      </c>
      <c r="K67" s="163"/>
    </row>
    <row r="68" spans="2:11" s="1" customFormat="1" ht="21.75" customHeight="1">
      <c r="B68" s="41"/>
      <c r="C68" s="42"/>
      <c r="D68" s="42"/>
      <c r="E68" s="42"/>
      <c r="F68" s="42"/>
      <c r="G68" s="42"/>
      <c r="H68" s="42"/>
      <c r="I68" s="119"/>
      <c r="J68" s="42"/>
      <c r="K68" s="45"/>
    </row>
    <row r="69" spans="2:11" s="1" customFormat="1" ht="6.95" customHeight="1">
      <c r="B69" s="56"/>
      <c r="C69" s="57"/>
      <c r="D69" s="57"/>
      <c r="E69" s="57"/>
      <c r="F69" s="57"/>
      <c r="G69" s="57"/>
      <c r="H69" s="57"/>
      <c r="I69" s="140"/>
      <c r="J69" s="57"/>
      <c r="K69" s="58"/>
    </row>
    <row r="73" spans="2:12" s="1" customFormat="1" ht="6.95" customHeight="1">
      <c r="B73" s="59"/>
      <c r="C73" s="60"/>
      <c r="D73" s="60"/>
      <c r="E73" s="60"/>
      <c r="F73" s="60"/>
      <c r="G73" s="60"/>
      <c r="H73" s="60"/>
      <c r="I73" s="143"/>
      <c r="J73" s="60"/>
      <c r="K73" s="60"/>
      <c r="L73" s="61"/>
    </row>
    <row r="74" spans="2:12" s="1" customFormat="1" ht="36.95" customHeight="1">
      <c r="B74" s="41"/>
      <c r="C74" s="62" t="s">
        <v>164</v>
      </c>
      <c r="D74" s="63"/>
      <c r="E74" s="63"/>
      <c r="F74" s="63"/>
      <c r="G74" s="63"/>
      <c r="H74" s="63"/>
      <c r="I74" s="164"/>
      <c r="J74" s="63"/>
      <c r="K74" s="63"/>
      <c r="L74" s="61"/>
    </row>
    <row r="75" spans="2:12" s="1" customFormat="1" ht="6.95" customHeight="1">
      <c r="B75" s="41"/>
      <c r="C75" s="63"/>
      <c r="D75" s="63"/>
      <c r="E75" s="63"/>
      <c r="F75" s="63"/>
      <c r="G75" s="63"/>
      <c r="H75" s="63"/>
      <c r="I75" s="164"/>
      <c r="J75" s="63"/>
      <c r="K75" s="63"/>
      <c r="L75" s="61"/>
    </row>
    <row r="76" spans="2:12" s="1" customFormat="1" ht="14.45" customHeight="1">
      <c r="B76" s="41"/>
      <c r="C76" s="65" t="s">
        <v>18</v>
      </c>
      <c r="D76" s="63"/>
      <c r="E76" s="63"/>
      <c r="F76" s="63"/>
      <c r="G76" s="63"/>
      <c r="H76" s="63"/>
      <c r="I76" s="164"/>
      <c r="J76" s="63"/>
      <c r="K76" s="63"/>
      <c r="L76" s="61"/>
    </row>
    <row r="77" spans="2:12" s="1" customFormat="1" ht="22.5" customHeight="1">
      <c r="B77" s="41"/>
      <c r="C77" s="63"/>
      <c r="D77" s="63"/>
      <c r="E77" s="393" t="str">
        <f>E7</f>
        <v>LC Kočárová</v>
      </c>
      <c r="F77" s="394"/>
      <c r="G77" s="394"/>
      <c r="H77" s="394"/>
      <c r="I77" s="164"/>
      <c r="J77" s="63"/>
      <c r="K77" s="63"/>
      <c r="L77" s="61"/>
    </row>
    <row r="78" spans="2:12" s="1" customFormat="1" ht="14.45" customHeight="1">
      <c r="B78" s="41"/>
      <c r="C78" s="65" t="s">
        <v>131</v>
      </c>
      <c r="D78" s="63"/>
      <c r="E78" s="63"/>
      <c r="F78" s="63"/>
      <c r="G78" s="63"/>
      <c r="H78" s="63"/>
      <c r="I78" s="164"/>
      <c r="J78" s="63"/>
      <c r="K78" s="63"/>
      <c r="L78" s="61"/>
    </row>
    <row r="79" spans="2:12" s="1" customFormat="1" ht="23.25" customHeight="1">
      <c r="B79" s="41"/>
      <c r="C79" s="63"/>
      <c r="D79" s="63"/>
      <c r="E79" s="361" t="str">
        <f>E9</f>
        <v>16104-14XC-HT-01 - Komunikace</v>
      </c>
      <c r="F79" s="395"/>
      <c r="G79" s="395"/>
      <c r="H79" s="395"/>
      <c r="I79" s="164"/>
      <c r="J79" s="63"/>
      <c r="K79" s="63"/>
      <c r="L79" s="61"/>
    </row>
    <row r="80" spans="2:12" s="1" customFormat="1" ht="6.95" customHeight="1">
      <c r="B80" s="41"/>
      <c r="C80" s="63"/>
      <c r="D80" s="63"/>
      <c r="E80" s="63"/>
      <c r="F80" s="63"/>
      <c r="G80" s="63"/>
      <c r="H80" s="63"/>
      <c r="I80" s="164"/>
      <c r="J80" s="63"/>
      <c r="K80" s="63"/>
      <c r="L80" s="61"/>
    </row>
    <row r="81" spans="2:12" s="1" customFormat="1" ht="18" customHeight="1">
      <c r="B81" s="41"/>
      <c r="C81" s="65" t="s">
        <v>25</v>
      </c>
      <c r="D81" s="63"/>
      <c r="E81" s="63"/>
      <c r="F81" s="165" t="str">
        <f>F12</f>
        <v>K.Ú. Habrůvka</v>
      </c>
      <c r="G81" s="63"/>
      <c r="H81" s="63"/>
      <c r="I81" s="166" t="s">
        <v>27</v>
      </c>
      <c r="J81" s="73" t="str">
        <f>IF(J12="","",J12)</f>
        <v>27.01.2017</v>
      </c>
      <c r="K81" s="63"/>
      <c r="L81" s="61"/>
    </row>
    <row r="82" spans="2:12" s="1" customFormat="1" ht="6.95" customHeight="1">
      <c r="B82" s="41"/>
      <c r="C82" s="63"/>
      <c r="D82" s="63"/>
      <c r="E82" s="63"/>
      <c r="F82" s="63"/>
      <c r="G82" s="63"/>
      <c r="H82" s="63"/>
      <c r="I82" s="164"/>
      <c r="J82" s="63"/>
      <c r="K82" s="63"/>
      <c r="L82" s="61"/>
    </row>
    <row r="83" spans="2:12" s="1" customFormat="1" ht="15">
      <c r="B83" s="41"/>
      <c r="C83" s="65" t="s">
        <v>31</v>
      </c>
      <c r="D83" s="63"/>
      <c r="E83" s="63"/>
      <c r="F83" s="165" t="str">
        <f>E15</f>
        <v>MeU, Školní lesní podnik Masarykův les Křtiny</v>
      </c>
      <c r="G83" s="63"/>
      <c r="H83" s="63"/>
      <c r="I83" s="166" t="s">
        <v>37</v>
      </c>
      <c r="J83" s="165" t="str">
        <f>E21</f>
        <v>Regioprojekt Brno, s.r.o</v>
      </c>
      <c r="K83" s="63"/>
      <c r="L83" s="61"/>
    </row>
    <row r="84" spans="2:12" s="1" customFormat="1" ht="14.45" customHeight="1">
      <c r="B84" s="41"/>
      <c r="C84" s="65" t="s">
        <v>35</v>
      </c>
      <c r="D84" s="63"/>
      <c r="E84" s="63"/>
      <c r="F84" s="165" t="str">
        <f>IF(E18="","",E18)</f>
        <v/>
      </c>
      <c r="G84" s="63"/>
      <c r="H84" s="63"/>
      <c r="I84" s="164"/>
      <c r="J84" s="63"/>
      <c r="K84" s="63"/>
      <c r="L84" s="61"/>
    </row>
    <row r="85" spans="2:12" s="1" customFormat="1" ht="10.35" customHeight="1">
      <c r="B85" s="41"/>
      <c r="C85" s="63"/>
      <c r="D85" s="63"/>
      <c r="E85" s="63"/>
      <c r="F85" s="63"/>
      <c r="G85" s="63"/>
      <c r="H85" s="63"/>
      <c r="I85" s="164"/>
      <c r="J85" s="63"/>
      <c r="K85" s="63"/>
      <c r="L85" s="61"/>
    </row>
    <row r="86" spans="2:20" s="9" customFormat="1" ht="29.25" customHeight="1">
      <c r="B86" s="167"/>
      <c r="C86" s="168" t="s">
        <v>165</v>
      </c>
      <c r="D86" s="169" t="s">
        <v>62</v>
      </c>
      <c r="E86" s="169" t="s">
        <v>58</v>
      </c>
      <c r="F86" s="169" t="s">
        <v>166</v>
      </c>
      <c r="G86" s="169" t="s">
        <v>167</v>
      </c>
      <c r="H86" s="169" t="s">
        <v>168</v>
      </c>
      <c r="I86" s="170" t="s">
        <v>169</v>
      </c>
      <c r="J86" s="169" t="s">
        <v>150</v>
      </c>
      <c r="K86" s="171" t="s">
        <v>170</v>
      </c>
      <c r="L86" s="172"/>
      <c r="M86" s="81" t="s">
        <v>171</v>
      </c>
      <c r="N86" s="82" t="s">
        <v>47</v>
      </c>
      <c r="O86" s="82" t="s">
        <v>172</v>
      </c>
      <c r="P86" s="82" t="s">
        <v>173</v>
      </c>
      <c r="Q86" s="82" t="s">
        <v>174</v>
      </c>
      <c r="R86" s="82" t="s">
        <v>175</v>
      </c>
      <c r="S86" s="82" t="s">
        <v>176</v>
      </c>
      <c r="T86" s="83" t="s">
        <v>177</v>
      </c>
    </row>
    <row r="87" spans="2:63" s="1" customFormat="1" ht="29.25" customHeight="1">
      <c r="B87" s="41"/>
      <c r="C87" s="87" t="s">
        <v>151</v>
      </c>
      <c r="D87" s="63"/>
      <c r="E87" s="63"/>
      <c r="F87" s="63"/>
      <c r="G87" s="63"/>
      <c r="H87" s="63"/>
      <c r="I87" s="164"/>
      <c r="J87" s="173">
        <f>BK87</f>
        <v>0</v>
      </c>
      <c r="K87" s="63"/>
      <c r="L87" s="61"/>
      <c r="M87" s="84"/>
      <c r="N87" s="85"/>
      <c r="O87" s="85"/>
      <c r="P87" s="174">
        <f>P88+P278</f>
        <v>0</v>
      </c>
      <c r="Q87" s="85"/>
      <c r="R87" s="174">
        <f>R88+R278</f>
        <v>5862.780546275999</v>
      </c>
      <c r="S87" s="85"/>
      <c r="T87" s="175">
        <f>T88+T278</f>
        <v>1352.4</v>
      </c>
      <c r="AT87" s="24" t="s">
        <v>76</v>
      </c>
      <c r="AU87" s="24" t="s">
        <v>152</v>
      </c>
      <c r="BK87" s="176">
        <f>BK88+BK278</f>
        <v>0</v>
      </c>
    </row>
    <row r="88" spans="2:63" s="10" customFormat="1" ht="37.35" customHeight="1">
      <c r="B88" s="177"/>
      <c r="C88" s="178"/>
      <c r="D88" s="179" t="s">
        <v>76</v>
      </c>
      <c r="E88" s="180" t="s">
        <v>178</v>
      </c>
      <c r="F88" s="180" t="s">
        <v>179</v>
      </c>
      <c r="G88" s="178"/>
      <c r="H88" s="178"/>
      <c r="I88" s="181"/>
      <c r="J88" s="182">
        <f>BK88</f>
        <v>0</v>
      </c>
      <c r="K88" s="178"/>
      <c r="L88" s="183"/>
      <c r="M88" s="184"/>
      <c r="N88" s="185"/>
      <c r="O88" s="185"/>
      <c r="P88" s="186">
        <f>P89+P191+P207+P251+P273</f>
        <v>0</v>
      </c>
      <c r="Q88" s="185"/>
      <c r="R88" s="186">
        <f>R89+R191+R207+R251+R273</f>
        <v>5862.780546275999</v>
      </c>
      <c r="S88" s="185"/>
      <c r="T88" s="187">
        <f>T89+T191+T207+T251+T273</f>
        <v>1352.4</v>
      </c>
      <c r="AR88" s="188" t="s">
        <v>24</v>
      </c>
      <c r="AT88" s="189" t="s">
        <v>76</v>
      </c>
      <c r="AU88" s="189" t="s">
        <v>77</v>
      </c>
      <c r="AY88" s="188" t="s">
        <v>180</v>
      </c>
      <c r="BK88" s="190">
        <f>BK89+BK191+BK207+BK251+BK273</f>
        <v>0</v>
      </c>
    </row>
    <row r="89" spans="2:63" s="10" customFormat="1" ht="19.9" customHeight="1">
      <c r="B89" s="177"/>
      <c r="C89" s="178"/>
      <c r="D89" s="191" t="s">
        <v>76</v>
      </c>
      <c r="E89" s="192" t="s">
        <v>24</v>
      </c>
      <c r="F89" s="192" t="s">
        <v>181</v>
      </c>
      <c r="G89" s="178"/>
      <c r="H89" s="178"/>
      <c r="I89" s="181"/>
      <c r="J89" s="193">
        <f>BK89</f>
        <v>0</v>
      </c>
      <c r="K89" s="178"/>
      <c r="L89" s="183"/>
      <c r="M89" s="184"/>
      <c r="N89" s="185"/>
      <c r="O89" s="185"/>
      <c r="P89" s="186">
        <f>SUM(P90:P190)</f>
        <v>0</v>
      </c>
      <c r="Q89" s="185"/>
      <c r="R89" s="186">
        <f>SUM(R90:R190)</f>
        <v>0.062535276</v>
      </c>
      <c r="S89" s="185"/>
      <c r="T89" s="187">
        <f>SUM(T90:T190)</f>
        <v>0</v>
      </c>
      <c r="AR89" s="188" t="s">
        <v>24</v>
      </c>
      <c r="AT89" s="189" t="s">
        <v>76</v>
      </c>
      <c r="AU89" s="189" t="s">
        <v>24</v>
      </c>
      <c r="AY89" s="188" t="s">
        <v>180</v>
      </c>
      <c r="BK89" s="190">
        <f>SUM(BK90:BK190)</f>
        <v>0</v>
      </c>
    </row>
    <row r="90" spans="2:65" s="1" customFormat="1" ht="22.5" customHeight="1">
      <c r="B90" s="41"/>
      <c r="C90" s="194" t="s">
        <v>24</v>
      </c>
      <c r="D90" s="194" t="s">
        <v>182</v>
      </c>
      <c r="E90" s="195" t="s">
        <v>183</v>
      </c>
      <c r="F90" s="196" t="s">
        <v>184</v>
      </c>
      <c r="G90" s="197" t="s">
        <v>185</v>
      </c>
      <c r="H90" s="198">
        <v>0.335</v>
      </c>
      <c r="I90" s="199"/>
      <c r="J90" s="200">
        <f>ROUND(I90*H90,2)</f>
        <v>0</v>
      </c>
      <c r="K90" s="196" t="s">
        <v>186</v>
      </c>
      <c r="L90" s="61"/>
      <c r="M90" s="201" t="s">
        <v>22</v>
      </c>
      <c r="N90" s="202" t="s">
        <v>48</v>
      </c>
      <c r="O90" s="42"/>
      <c r="P90" s="203">
        <f>O90*H90</f>
        <v>0</v>
      </c>
      <c r="Q90" s="203">
        <v>0</v>
      </c>
      <c r="R90" s="203">
        <f>Q90*H90</f>
        <v>0</v>
      </c>
      <c r="S90" s="203">
        <v>0</v>
      </c>
      <c r="T90" s="204">
        <f>S90*H90</f>
        <v>0</v>
      </c>
      <c r="AR90" s="24" t="s">
        <v>187</v>
      </c>
      <c r="AT90" s="24" t="s">
        <v>182</v>
      </c>
      <c r="AU90" s="24" t="s">
        <v>87</v>
      </c>
      <c r="AY90" s="24" t="s">
        <v>180</v>
      </c>
      <c r="BE90" s="205">
        <f>IF(N90="základní",J90,0)</f>
        <v>0</v>
      </c>
      <c r="BF90" s="205">
        <f>IF(N90="snížená",J90,0)</f>
        <v>0</v>
      </c>
      <c r="BG90" s="205">
        <f>IF(N90="zákl. přenesená",J90,0)</f>
        <v>0</v>
      </c>
      <c r="BH90" s="205">
        <f>IF(N90="sníž. přenesená",J90,0)</f>
        <v>0</v>
      </c>
      <c r="BI90" s="205">
        <f>IF(N90="nulová",J90,0)</f>
        <v>0</v>
      </c>
      <c r="BJ90" s="24" t="s">
        <v>24</v>
      </c>
      <c r="BK90" s="205">
        <f>ROUND(I90*H90,2)</f>
        <v>0</v>
      </c>
      <c r="BL90" s="24" t="s">
        <v>187</v>
      </c>
      <c r="BM90" s="24" t="s">
        <v>188</v>
      </c>
    </row>
    <row r="91" spans="2:47" s="1" customFormat="1" ht="94.5">
      <c r="B91" s="41"/>
      <c r="C91" s="63"/>
      <c r="D91" s="206" t="s">
        <v>189</v>
      </c>
      <c r="E91" s="63"/>
      <c r="F91" s="207" t="s">
        <v>190</v>
      </c>
      <c r="G91" s="63"/>
      <c r="H91" s="63"/>
      <c r="I91" s="164"/>
      <c r="J91" s="63"/>
      <c r="K91" s="63"/>
      <c r="L91" s="61"/>
      <c r="M91" s="208"/>
      <c r="N91" s="42"/>
      <c r="O91" s="42"/>
      <c r="P91" s="42"/>
      <c r="Q91" s="42"/>
      <c r="R91" s="42"/>
      <c r="S91" s="42"/>
      <c r="T91" s="78"/>
      <c r="AT91" s="24" t="s">
        <v>189</v>
      </c>
      <c r="AU91" s="24" t="s">
        <v>87</v>
      </c>
    </row>
    <row r="92" spans="2:51" s="11" customFormat="1" ht="13.5">
      <c r="B92" s="209"/>
      <c r="C92" s="210"/>
      <c r="D92" s="206" t="s">
        <v>191</v>
      </c>
      <c r="E92" s="211" t="s">
        <v>22</v>
      </c>
      <c r="F92" s="212" t="s">
        <v>192</v>
      </c>
      <c r="G92" s="210"/>
      <c r="H92" s="213" t="s">
        <v>22</v>
      </c>
      <c r="I92" s="214"/>
      <c r="J92" s="210"/>
      <c r="K92" s="210"/>
      <c r="L92" s="215"/>
      <c r="M92" s="216"/>
      <c r="N92" s="217"/>
      <c r="O92" s="217"/>
      <c r="P92" s="217"/>
      <c r="Q92" s="217"/>
      <c r="R92" s="217"/>
      <c r="S92" s="217"/>
      <c r="T92" s="218"/>
      <c r="AT92" s="219" t="s">
        <v>191</v>
      </c>
      <c r="AU92" s="219" t="s">
        <v>87</v>
      </c>
      <c r="AV92" s="11" t="s">
        <v>24</v>
      </c>
      <c r="AW92" s="11" t="s">
        <v>41</v>
      </c>
      <c r="AX92" s="11" t="s">
        <v>77</v>
      </c>
      <c r="AY92" s="219" t="s">
        <v>180</v>
      </c>
    </row>
    <row r="93" spans="2:51" s="12" customFormat="1" ht="13.5">
      <c r="B93" s="220"/>
      <c r="C93" s="221"/>
      <c r="D93" s="206" t="s">
        <v>191</v>
      </c>
      <c r="E93" s="222" t="s">
        <v>22</v>
      </c>
      <c r="F93" s="223" t="s">
        <v>193</v>
      </c>
      <c r="G93" s="221"/>
      <c r="H93" s="224">
        <v>0.335</v>
      </c>
      <c r="I93" s="225"/>
      <c r="J93" s="221"/>
      <c r="K93" s="221"/>
      <c r="L93" s="226"/>
      <c r="M93" s="227"/>
      <c r="N93" s="228"/>
      <c r="O93" s="228"/>
      <c r="P93" s="228"/>
      <c r="Q93" s="228"/>
      <c r="R93" s="228"/>
      <c r="S93" s="228"/>
      <c r="T93" s="229"/>
      <c r="AT93" s="230" t="s">
        <v>191</v>
      </c>
      <c r="AU93" s="230" t="s">
        <v>87</v>
      </c>
      <c r="AV93" s="12" t="s">
        <v>87</v>
      </c>
      <c r="AW93" s="12" t="s">
        <v>41</v>
      </c>
      <c r="AX93" s="12" t="s">
        <v>77</v>
      </c>
      <c r="AY93" s="230" t="s">
        <v>180</v>
      </c>
    </row>
    <row r="94" spans="2:51" s="13" customFormat="1" ht="13.5">
      <c r="B94" s="231"/>
      <c r="C94" s="232"/>
      <c r="D94" s="206" t="s">
        <v>191</v>
      </c>
      <c r="E94" s="233" t="s">
        <v>22</v>
      </c>
      <c r="F94" s="234" t="s">
        <v>194</v>
      </c>
      <c r="G94" s="232"/>
      <c r="H94" s="235">
        <v>0.335</v>
      </c>
      <c r="I94" s="236"/>
      <c r="J94" s="232"/>
      <c r="K94" s="232"/>
      <c r="L94" s="237"/>
      <c r="M94" s="238"/>
      <c r="N94" s="239"/>
      <c r="O94" s="239"/>
      <c r="P94" s="239"/>
      <c r="Q94" s="239"/>
      <c r="R94" s="239"/>
      <c r="S94" s="239"/>
      <c r="T94" s="240"/>
      <c r="AT94" s="241" t="s">
        <v>191</v>
      </c>
      <c r="AU94" s="241" t="s">
        <v>87</v>
      </c>
      <c r="AV94" s="13" t="s">
        <v>195</v>
      </c>
      <c r="AW94" s="13" t="s">
        <v>41</v>
      </c>
      <c r="AX94" s="13" t="s">
        <v>77</v>
      </c>
      <c r="AY94" s="241" t="s">
        <v>180</v>
      </c>
    </row>
    <row r="95" spans="2:51" s="14" customFormat="1" ht="13.5">
      <c r="B95" s="242"/>
      <c r="C95" s="243"/>
      <c r="D95" s="244" t="s">
        <v>191</v>
      </c>
      <c r="E95" s="245" t="s">
        <v>22</v>
      </c>
      <c r="F95" s="246" t="s">
        <v>196</v>
      </c>
      <c r="G95" s="243"/>
      <c r="H95" s="247">
        <v>0.335</v>
      </c>
      <c r="I95" s="248"/>
      <c r="J95" s="243"/>
      <c r="K95" s="243"/>
      <c r="L95" s="249"/>
      <c r="M95" s="250"/>
      <c r="N95" s="251"/>
      <c r="O95" s="251"/>
      <c r="P95" s="251"/>
      <c r="Q95" s="251"/>
      <c r="R95" s="251"/>
      <c r="S95" s="251"/>
      <c r="T95" s="252"/>
      <c r="AT95" s="253" t="s">
        <v>191</v>
      </c>
      <c r="AU95" s="253" t="s">
        <v>87</v>
      </c>
      <c r="AV95" s="14" t="s">
        <v>187</v>
      </c>
      <c r="AW95" s="14" t="s">
        <v>41</v>
      </c>
      <c r="AX95" s="14" t="s">
        <v>24</v>
      </c>
      <c r="AY95" s="253" t="s">
        <v>180</v>
      </c>
    </row>
    <row r="96" spans="2:65" s="1" customFormat="1" ht="31.5" customHeight="1">
      <c r="B96" s="41"/>
      <c r="C96" s="194" t="s">
        <v>87</v>
      </c>
      <c r="D96" s="194" t="s">
        <v>182</v>
      </c>
      <c r="E96" s="195" t="s">
        <v>197</v>
      </c>
      <c r="F96" s="196" t="s">
        <v>198</v>
      </c>
      <c r="G96" s="197" t="s">
        <v>110</v>
      </c>
      <c r="H96" s="198">
        <v>335</v>
      </c>
      <c r="I96" s="199"/>
      <c r="J96" s="200">
        <f>ROUND(I96*H96,2)</f>
        <v>0</v>
      </c>
      <c r="K96" s="196" t="s">
        <v>186</v>
      </c>
      <c r="L96" s="61"/>
      <c r="M96" s="201" t="s">
        <v>22</v>
      </c>
      <c r="N96" s="202" t="s">
        <v>48</v>
      </c>
      <c r="O96" s="42"/>
      <c r="P96" s="203">
        <f>O96*H96</f>
        <v>0</v>
      </c>
      <c r="Q96" s="203">
        <v>0</v>
      </c>
      <c r="R96" s="203">
        <f>Q96*H96</f>
        <v>0</v>
      </c>
      <c r="S96" s="203">
        <v>0</v>
      </c>
      <c r="T96" s="204">
        <f>S96*H96</f>
        <v>0</v>
      </c>
      <c r="AR96" s="24" t="s">
        <v>187</v>
      </c>
      <c r="AT96" s="24" t="s">
        <v>182</v>
      </c>
      <c r="AU96" s="24" t="s">
        <v>87</v>
      </c>
      <c r="AY96" s="24" t="s">
        <v>180</v>
      </c>
      <c r="BE96" s="205">
        <f>IF(N96="základní",J96,0)</f>
        <v>0</v>
      </c>
      <c r="BF96" s="205">
        <f>IF(N96="snížená",J96,0)</f>
        <v>0</v>
      </c>
      <c r="BG96" s="205">
        <f>IF(N96="zákl. přenesená",J96,0)</f>
        <v>0</v>
      </c>
      <c r="BH96" s="205">
        <f>IF(N96="sníž. přenesená",J96,0)</f>
        <v>0</v>
      </c>
      <c r="BI96" s="205">
        <f>IF(N96="nulová",J96,0)</f>
        <v>0</v>
      </c>
      <c r="BJ96" s="24" t="s">
        <v>24</v>
      </c>
      <c r="BK96" s="205">
        <f>ROUND(I96*H96,2)</f>
        <v>0</v>
      </c>
      <c r="BL96" s="24" t="s">
        <v>187</v>
      </c>
      <c r="BM96" s="24" t="s">
        <v>199</v>
      </c>
    </row>
    <row r="97" spans="2:47" s="1" customFormat="1" ht="148.5">
      <c r="B97" s="41"/>
      <c r="C97" s="63"/>
      <c r="D97" s="206" t="s">
        <v>189</v>
      </c>
      <c r="E97" s="63"/>
      <c r="F97" s="207" t="s">
        <v>200</v>
      </c>
      <c r="G97" s="63"/>
      <c r="H97" s="63"/>
      <c r="I97" s="164"/>
      <c r="J97" s="63"/>
      <c r="K97" s="63"/>
      <c r="L97" s="61"/>
      <c r="M97" s="208"/>
      <c r="N97" s="42"/>
      <c r="O97" s="42"/>
      <c r="P97" s="42"/>
      <c r="Q97" s="42"/>
      <c r="R97" s="42"/>
      <c r="S97" s="42"/>
      <c r="T97" s="78"/>
      <c r="AT97" s="24" t="s">
        <v>189</v>
      </c>
      <c r="AU97" s="24" t="s">
        <v>87</v>
      </c>
    </row>
    <row r="98" spans="2:51" s="11" customFormat="1" ht="13.5">
      <c r="B98" s="209"/>
      <c r="C98" s="210"/>
      <c r="D98" s="206" t="s">
        <v>191</v>
      </c>
      <c r="E98" s="211" t="s">
        <v>22</v>
      </c>
      <c r="F98" s="212" t="s">
        <v>201</v>
      </c>
      <c r="G98" s="210"/>
      <c r="H98" s="213" t="s">
        <v>22</v>
      </c>
      <c r="I98" s="214"/>
      <c r="J98" s="210"/>
      <c r="K98" s="210"/>
      <c r="L98" s="215"/>
      <c r="M98" s="216"/>
      <c r="N98" s="217"/>
      <c r="O98" s="217"/>
      <c r="P98" s="217"/>
      <c r="Q98" s="217"/>
      <c r="R98" s="217"/>
      <c r="S98" s="217"/>
      <c r="T98" s="218"/>
      <c r="AT98" s="219" t="s">
        <v>191</v>
      </c>
      <c r="AU98" s="219" t="s">
        <v>87</v>
      </c>
      <c r="AV98" s="11" t="s">
        <v>24</v>
      </c>
      <c r="AW98" s="11" t="s">
        <v>41</v>
      </c>
      <c r="AX98" s="11" t="s">
        <v>77</v>
      </c>
      <c r="AY98" s="219" t="s">
        <v>180</v>
      </c>
    </row>
    <row r="99" spans="2:51" s="12" customFormat="1" ht="13.5">
      <c r="B99" s="220"/>
      <c r="C99" s="221"/>
      <c r="D99" s="206" t="s">
        <v>191</v>
      </c>
      <c r="E99" s="222" t="s">
        <v>22</v>
      </c>
      <c r="F99" s="223" t="s">
        <v>202</v>
      </c>
      <c r="G99" s="221"/>
      <c r="H99" s="224">
        <v>335</v>
      </c>
      <c r="I99" s="225"/>
      <c r="J99" s="221"/>
      <c r="K99" s="221"/>
      <c r="L99" s="226"/>
      <c r="M99" s="227"/>
      <c r="N99" s="228"/>
      <c r="O99" s="228"/>
      <c r="P99" s="228"/>
      <c r="Q99" s="228"/>
      <c r="R99" s="228"/>
      <c r="S99" s="228"/>
      <c r="T99" s="229"/>
      <c r="AT99" s="230" t="s">
        <v>191</v>
      </c>
      <c r="AU99" s="230" t="s">
        <v>87</v>
      </c>
      <c r="AV99" s="12" t="s">
        <v>87</v>
      </c>
      <c r="AW99" s="12" t="s">
        <v>41</v>
      </c>
      <c r="AX99" s="12" t="s">
        <v>77</v>
      </c>
      <c r="AY99" s="230" t="s">
        <v>180</v>
      </c>
    </row>
    <row r="100" spans="2:51" s="14" customFormat="1" ht="13.5">
      <c r="B100" s="242"/>
      <c r="C100" s="243"/>
      <c r="D100" s="244" t="s">
        <v>191</v>
      </c>
      <c r="E100" s="245" t="s">
        <v>112</v>
      </c>
      <c r="F100" s="246" t="s">
        <v>196</v>
      </c>
      <c r="G100" s="243"/>
      <c r="H100" s="247">
        <v>335</v>
      </c>
      <c r="I100" s="248"/>
      <c r="J100" s="243"/>
      <c r="K100" s="243"/>
      <c r="L100" s="249"/>
      <c r="M100" s="250"/>
      <c r="N100" s="251"/>
      <c r="O100" s="251"/>
      <c r="P100" s="251"/>
      <c r="Q100" s="251"/>
      <c r="R100" s="251"/>
      <c r="S100" s="251"/>
      <c r="T100" s="252"/>
      <c r="AT100" s="253" t="s">
        <v>191</v>
      </c>
      <c r="AU100" s="253" t="s">
        <v>87</v>
      </c>
      <c r="AV100" s="14" t="s">
        <v>187</v>
      </c>
      <c r="AW100" s="14" t="s">
        <v>41</v>
      </c>
      <c r="AX100" s="14" t="s">
        <v>24</v>
      </c>
      <c r="AY100" s="253" t="s">
        <v>180</v>
      </c>
    </row>
    <row r="101" spans="2:65" s="1" customFormat="1" ht="31.5" customHeight="1">
      <c r="B101" s="41"/>
      <c r="C101" s="194" t="s">
        <v>195</v>
      </c>
      <c r="D101" s="194" t="s">
        <v>182</v>
      </c>
      <c r="E101" s="195" t="s">
        <v>203</v>
      </c>
      <c r="F101" s="196" t="s">
        <v>204</v>
      </c>
      <c r="G101" s="197" t="s">
        <v>110</v>
      </c>
      <c r="H101" s="198">
        <v>335</v>
      </c>
      <c r="I101" s="199"/>
      <c r="J101" s="200">
        <f>ROUND(I101*H101,2)</f>
        <v>0</v>
      </c>
      <c r="K101" s="196" t="s">
        <v>186</v>
      </c>
      <c r="L101" s="61"/>
      <c r="M101" s="201" t="s">
        <v>22</v>
      </c>
      <c r="N101" s="202" t="s">
        <v>48</v>
      </c>
      <c r="O101" s="42"/>
      <c r="P101" s="203">
        <f>O101*H101</f>
        <v>0</v>
      </c>
      <c r="Q101" s="203">
        <v>0.00018</v>
      </c>
      <c r="R101" s="203">
        <f>Q101*H101</f>
        <v>0.060300000000000006</v>
      </c>
      <c r="S101" s="203">
        <v>0</v>
      </c>
      <c r="T101" s="204">
        <f>S101*H101</f>
        <v>0</v>
      </c>
      <c r="AR101" s="24" t="s">
        <v>187</v>
      </c>
      <c r="AT101" s="24" t="s">
        <v>182</v>
      </c>
      <c r="AU101" s="24" t="s">
        <v>87</v>
      </c>
      <c r="AY101" s="24" t="s">
        <v>180</v>
      </c>
      <c r="BE101" s="205">
        <f>IF(N101="základní",J101,0)</f>
        <v>0</v>
      </c>
      <c r="BF101" s="205">
        <f>IF(N101="snížená",J101,0)</f>
        <v>0</v>
      </c>
      <c r="BG101" s="205">
        <f>IF(N101="zákl. přenesená",J101,0)</f>
        <v>0</v>
      </c>
      <c r="BH101" s="205">
        <f>IF(N101="sníž. přenesená",J101,0)</f>
        <v>0</v>
      </c>
      <c r="BI101" s="205">
        <f>IF(N101="nulová",J101,0)</f>
        <v>0</v>
      </c>
      <c r="BJ101" s="24" t="s">
        <v>24</v>
      </c>
      <c r="BK101" s="205">
        <f>ROUND(I101*H101,2)</f>
        <v>0</v>
      </c>
      <c r="BL101" s="24" t="s">
        <v>187</v>
      </c>
      <c r="BM101" s="24" t="s">
        <v>205</v>
      </c>
    </row>
    <row r="102" spans="2:47" s="1" customFormat="1" ht="67.5">
      <c r="B102" s="41"/>
      <c r="C102" s="63"/>
      <c r="D102" s="206" t="s">
        <v>189</v>
      </c>
      <c r="E102" s="63"/>
      <c r="F102" s="207" t="s">
        <v>206</v>
      </c>
      <c r="G102" s="63"/>
      <c r="H102" s="63"/>
      <c r="I102" s="164"/>
      <c r="J102" s="63"/>
      <c r="K102" s="63"/>
      <c r="L102" s="61"/>
      <c r="M102" s="208"/>
      <c r="N102" s="42"/>
      <c r="O102" s="42"/>
      <c r="P102" s="42"/>
      <c r="Q102" s="42"/>
      <c r="R102" s="42"/>
      <c r="S102" s="42"/>
      <c r="T102" s="78"/>
      <c r="AT102" s="24" t="s">
        <v>189</v>
      </c>
      <c r="AU102" s="24" t="s">
        <v>87</v>
      </c>
    </row>
    <row r="103" spans="2:51" s="12" customFormat="1" ht="13.5">
      <c r="B103" s="220"/>
      <c r="C103" s="221"/>
      <c r="D103" s="206" t="s">
        <v>191</v>
      </c>
      <c r="E103" s="222" t="s">
        <v>22</v>
      </c>
      <c r="F103" s="223" t="s">
        <v>112</v>
      </c>
      <c r="G103" s="221"/>
      <c r="H103" s="224">
        <v>335</v>
      </c>
      <c r="I103" s="225"/>
      <c r="J103" s="221"/>
      <c r="K103" s="221"/>
      <c r="L103" s="226"/>
      <c r="M103" s="227"/>
      <c r="N103" s="228"/>
      <c r="O103" s="228"/>
      <c r="P103" s="228"/>
      <c r="Q103" s="228"/>
      <c r="R103" s="228"/>
      <c r="S103" s="228"/>
      <c r="T103" s="229"/>
      <c r="AT103" s="230" t="s">
        <v>191</v>
      </c>
      <c r="AU103" s="230" t="s">
        <v>87</v>
      </c>
      <c r="AV103" s="12" t="s">
        <v>87</v>
      </c>
      <c r="AW103" s="12" t="s">
        <v>41</v>
      </c>
      <c r="AX103" s="12" t="s">
        <v>77</v>
      </c>
      <c r="AY103" s="230" t="s">
        <v>180</v>
      </c>
    </row>
    <row r="104" spans="2:51" s="14" customFormat="1" ht="13.5">
      <c r="B104" s="242"/>
      <c r="C104" s="243"/>
      <c r="D104" s="244" t="s">
        <v>191</v>
      </c>
      <c r="E104" s="245" t="s">
        <v>22</v>
      </c>
      <c r="F104" s="246" t="s">
        <v>196</v>
      </c>
      <c r="G104" s="243"/>
      <c r="H104" s="247">
        <v>335</v>
      </c>
      <c r="I104" s="248"/>
      <c r="J104" s="243"/>
      <c r="K104" s="243"/>
      <c r="L104" s="249"/>
      <c r="M104" s="250"/>
      <c r="N104" s="251"/>
      <c r="O104" s="251"/>
      <c r="P104" s="251"/>
      <c r="Q104" s="251"/>
      <c r="R104" s="251"/>
      <c r="S104" s="251"/>
      <c r="T104" s="252"/>
      <c r="AT104" s="253" t="s">
        <v>191</v>
      </c>
      <c r="AU104" s="253" t="s">
        <v>87</v>
      </c>
      <c r="AV104" s="14" t="s">
        <v>187</v>
      </c>
      <c r="AW104" s="14" t="s">
        <v>41</v>
      </c>
      <c r="AX104" s="14" t="s">
        <v>24</v>
      </c>
      <c r="AY104" s="253" t="s">
        <v>180</v>
      </c>
    </row>
    <row r="105" spans="2:65" s="1" customFormat="1" ht="31.5" customHeight="1">
      <c r="B105" s="41"/>
      <c r="C105" s="194" t="s">
        <v>187</v>
      </c>
      <c r="D105" s="194" t="s">
        <v>182</v>
      </c>
      <c r="E105" s="195" t="s">
        <v>207</v>
      </c>
      <c r="F105" s="196" t="s">
        <v>208</v>
      </c>
      <c r="G105" s="197" t="s">
        <v>126</v>
      </c>
      <c r="H105" s="198">
        <v>15</v>
      </c>
      <c r="I105" s="199"/>
      <c r="J105" s="200">
        <f>ROUND(I105*H105,2)</f>
        <v>0</v>
      </c>
      <c r="K105" s="196" t="s">
        <v>186</v>
      </c>
      <c r="L105" s="61"/>
      <c r="M105" s="201" t="s">
        <v>22</v>
      </c>
      <c r="N105" s="202" t="s">
        <v>48</v>
      </c>
      <c r="O105" s="42"/>
      <c r="P105" s="203">
        <f>O105*H105</f>
        <v>0</v>
      </c>
      <c r="Q105" s="203">
        <v>8.2788E-05</v>
      </c>
      <c r="R105" s="203">
        <f>Q105*H105</f>
        <v>0.0012418199999999998</v>
      </c>
      <c r="S105" s="203">
        <v>0</v>
      </c>
      <c r="T105" s="204">
        <f>S105*H105</f>
        <v>0</v>
      </c>
      <c r="AR105" s="24" t="s">
        <v>187</v>
      </c>
      <c r="AT105" s="24" t="s">
        <v>182</v>
      </c>
      <c r="AU105" s="24" t="s">
        <v>87</v>
      </c>
      <c r="AY105" s="24" t="s">
        <v>180</v>
      </c>
      <c r="BE105" s="205">
        <f>IF(N105="základní",J105,0)</f>
        <v>0</v>
      </c>
      <c r="BF105" s="205">
        <f>IF(N105="snížená",J105,0)</f>
        <v>0</v>
      </c>
      <c r="BG105" s="205">
        <f>IF(N105="zákl. přenesená",J105,0)</f>
        <v>0</v>
      </c>
      <c r="BH105" s="205">
        <f>IF(N105="sníž. přenesená",J105,0)</f>
        <v>0</v>
      </c>
      <c r="BI105" s="205">
        <f>IF(N105="nulová",J105,0)</f>
        <v>0</v>
      </c>
      <c r="BJ105" s="24" t="s">
        <v>24</v>
      </c>
      <c r="BK105" s="205">
        <f>ROUND(I105*H105,2)</f>
        <v>0</v>
      </c>
      <c r="BL105" s="24" t="s">
        <v>187</v>
      </c>
      <c r="BM105" s="24" t="s">
        <v>209</v>
      </c>
    </row>
    <row r="106" spans="2:47" s="1" customFormat="1" ht="108">
      <c r="B106" s="41"/>
      <c r="C106" s="63"/>
      <c r="D106" s="206" t="s">
        <v>189</v>
      </c>
      <c r="E106" s="63"/>
      <c r="F106" s="207" t="s">
        <v>210</v>
      </c>
      <c r="G106" s="63"/>
      <c r="H106" s="63"/>
      <c r="I106" s="164"/>
      <c r="J106" s="63"/>
      <c r="K106" s="63"/>
      <c r="L106" s="61"/>
      <c r="M106" s="208"/>
      <c r="N106" s="42"/>
      <c r="O106" s="42"/>
      <c r="P106" s="42"/>
      <c r="Q106" s="42"/>
      <c r="R106" s="42"/>
      <c r="S106" s="42"/>
      <c r="T106" s="78"/>
      <c r="AT106" s="24" t="s">
        <v>189</v>
      </c>
      <c r="AU106" s="24" t="s">
        <v>87</v>
      </c>
    </row>
    <row r="107" spans="2:51" s="12" customFormat="1" ht="13.5">
      <c r="B107" s="220"/>
      <c r="C107" s="221"/>
      <c r="D107" s="206" t="s">
        <v>191</v>
      </c>
      <c r="E107" s="222" t="s">
        <v>22</v>
      </c>
      <c r="F107" s="223" t="s">
        <v>10</v>
      </c>
      <c r="G107" s="221"/>
      <c r="H107" s="224">
        <v>15</v>
      </c>
      <c r="I107" s="225"/>
      <c r="J107" s="221"/>
      <c r="K107" s="221"/>
      <c r="L107" s="226"/>
      <c r="M107" s="227"/>
      <c r="N107" s="228"/>
      <c r="O107" s="228"/>
      <c r="P107" s="228"/>
      <c r="Q107" s="228"/>
      <c r="R107" s="228"/>
      <c r="S107" s="228"/>
      <c r="T107" s="229"/>
      <c r="AT107" s="230" t="s">
        <v>191</v>
      </c>
      <c r="AU107" s="230" t="s">
        <v>87</v>
      </c>
      <c r="AV107" s="12" t="s">
        <v>87</v>
      </c>
      <c r="AW107" s="12" t="s">
        <v>41</v>
      </c>
      <c r="AX107" s="12" t="s">
        <v>77</v>
      </c>
      <c r="AY107" s="230" t="s">
        <v>180</v>
      </c>
    </row>
    <row r="108" spans="2:51" s="14" customFormat="1" ht="13.5">
      <c r="B108" s="242"/>
      <c r="C108" s="243"/>
      <c r="D108" s="244" t="s">
        <v>191</v>
      </c>
      <c r="E108" s="245" t="s">
        <v>124</v>
      </c>
      <c r="F108" s="246" t="s">
        <v>196</v>
      </c>
      <c r="G108" s="243"/>
      <c r="H108" s="247">
        <v>15</v>
      </c>
      <c r="I108" s="248"/>
      <c r="J108" s="243"/>
      <c r="K108" s="243"/>
      <c r="L108" s="249"/>
      <c r="M108" s="250"/>
      <c r="N108" s="251"/>
      <c r="O108" s="251"/>
      <c r="P108" s="251"/>
      <c r="Q108" s="251"/>
      <c r="R108" s="251"/>
      <c r="S108" s="251"/>
      <c r="T108" s="252"/>
      <c r="AT108" s="253" t="s">
        <v>191</v>
      </c>
      <c r="AU108" s="253" t="s">
        <v>87</v>
      </c>
      <c r="AV108" s="14" t="s">
        <v>187</v>
      </c>
      <c r="AW108" s="14" t="s">
        <v>41</v>
      </c>
      <c r="AX108" s="14" t="s">
        <v>24</v>
      </c>
      <c r="AY108" s="253" t="s">
        <v>180</v>
      </c>
    </row>
    <row r="109" spans="2:65" s="1" customFormat="1" ht="31.5" customHeight="1">
      <c r="B109" s="41"/>
      <c r="C109" s="194" t="s">
        <v>127</v>
      </c>
      <c r="D109" s="194" t="s">
        <v>182</v>
      </c>
      <c r="E109" s="195" t="s">
        <v>211</v>
      </c>
      <c r="F109" s="196" t="s">
        <v>212</v>
      </c>
      <c r="G109" s="197" t="s">
        <v>126</v>
      </c>
      <c r="H109" s="198">
        <v>12</v>
      </c>
      <c r="I109" s="199"/>
      <c r="J109" s="200">
        <f>ROUND(I109*H109,2)</f>
        <v>0</v>
      </c>
      <c r="K109" s="196" t="s">
        <v>186</v>
      </c>
      <c r="L109" s="61"/>
      <c r="M109" s="201" t="s">
        <v>22</v>
      </c>
      <c r="N109" s="202" t="s">
        <v>48</v>
      </c>
      <c r="O109" s="42"/>
      <c r="P109" s="203">
        <f>O109*H109</f>
        <v>0</v>
      </c>
      <c r="Q109" s="203">
        <v>8.2788E-05</v>
      </c>
      <c r="R109" s="203">
        <f>Q109*H109</f>
        <v>0.000993456</v>
      </c>
      <c r="S109" s="203">
        <v>0</v>
      </c>
      <c r="T109" s="204">
        <f>S109*H109</f>
        <v>0</v>
      </c>
      <c r="AR109" s="24" t="s">
        <v>187</v>
      </c>
      <c r="AT109" s="24" t="s">
        <v>182</v>
      </c>
      <c r="AU109" s="24" t="s">
        <v>87</v>
      </c>
      <c r="AY109" s="24" t="s">
        <v>180</v>
      </c>
      <c r="BE109" s="205">
        <f>IF(N109="základní",J109,0)</f>
        <v>0</v>
      </c>
      <c r="BF109" s="205">
        <f>IF(N109="snížená",J109,0)</f>
        <v>0</v>
      </c>
      <c r="BG109" s="205">
        <f>IF(N109="zákl. přenesená",J109,0)</f>
        <v>0</v>
      </c>
      <c r="BH109" s="205">
        <f>IF(N109="sníž. přenesená",J109,0)</f>
        <v>0</v>
      </c>
      <c r="BI109" s="205">
        <f>IF(N109="nulová",J109,0)</f>
        <v>0</v>
      </c>
      <c r="BJ109" s="24" t="s">
        <v>24</v>
      </c>
      <c r="BK109" s="205">
        <f>ROUND(I109*H109,2)</f>
        <v>0</v>
      </c>
      <c r="BL109" s="24" t="s">
        <v>187</v>
      </c>
      <c r="BM109" s="24" t="s">
        <v>213</v>
      </c>
    </row>
    <row r="110" spans="2:47" s="1" customFormat="1" ht="108">
      <c r="B110" s="41"/>
      <c r="C110" s="63"/>
      <c r="D110" s="206" t="s">
        <v>189</v>
      </c>
      <c r="E110" s="63"/>
      <c r="F110" s="207" t="s">
        <v>210</v>
      </c>
      <c r="G110" s="63"/>
      <c r="H110" s="63"/>
      <c r="I110" s="164"/>
      <c r="J110" s="63"/>
      <c r="K110" s="63"/>
      <c r="L110" s="61"/>
      <c r="M110" s="208"/>
      <c r="N110" s="42"/>
      <c r="O110" s="42"/>
      <c r="P110" s="42"/>
      <c r="Q110" s="42"/>
      <c r="R110" s="42"/>
      <c r="S110" s="42"/>
      <c r="T110" s="78"/>
      <c r="AT110" s="24" t="s">
        <v>189</v>
      </c>
      <c r="AU110" s="24" t="s">
        <v>87</v>
      </c>
    </row>
    <row r="111" spans="2:51" s="12" customFormat="1" ht="13.5">
      <c r="B111" s="220"/>
      <c r="C111" s="221"/>
      <c r="D111" s="206" t="s">
        <v>191</v>
      </c>
      <c r="E111" s="222" t="s">
        <v>22</v>
      </c>
      <c r="F111" s="223" t="s">
        <v>214</v>
      </c>
      <c r="G111" s="221"/>
      <c r="H111" s="224">
        <v>12</v>
      </c>
      <c r="I111" s="225"/>
      <c r="J111" s="221"/>
      <c r="K111" s="221"/>
      <c r="L111" s="226"/>
      <c r="M111" s="227"/>
      <c r="N111" s="228"/>
      <c r="O111" s="228"/>
      <c r="P111" s="228"/>
      <c r="Q111" s="228"/>
      <c r="R111" s="228"/>
      <c r="S111" s="228"/>
      <c r="T111" s="229"/>
      <c r="AT111" s="230" t="s">
        <v>191</v>
      </c>
      <c r="AU111" s="230" t="s">
        <v>87</v>
      </c>
      <c r="AV111" s="12" t="s">
        <v>87</v>
      </c>
      <c r="AW111" s="12" t="s">
        <v>41</v>
      </c>
      <c r="AX111" s="12" t="s">
        <v>77</v>
      </c>
      <c r="AY111" s="230" t="s">
        <v>180</v>
      </c>
    </row>
    <row r="112" spans="2:51" s="14" customFormat="1" ht="13.5">
      <c r="B112" s="242"/>
      <c r="C112" s="243"/>
      <c r="D112" s="244" t="s">
        <v>191</v>
      </c>
      <c r="E112" s="245" t="s">
        <v>132</v>
      </c>
      <c r="F112" s="246" t="s">
        <v>196</v>
      </c>
      <c r="G112" s="243"/>
      <c r="H112" s="247">
        <v>12</v>
      </c>
      <c r="I112" s="248"/>
      <c r="J112" s="243"/>
      <c r="K112" s="243"/>
      <c r="L112" s="249"/>
      <c r="M112" s="250"/>
      <c r="N112" s="251"/>
      <c r="O112" s="251"/>
      <c r="P112" s="251"/>
      <c r="Q112" s="251"/>
      <c r="R112" s="251"/>
      <c r="S112" s="251"/>
      <c r="T112" s="252"/>
      <c r="AT112" s="253" t="s">
        <v>191</v>
      </c>
      <c r="AU112" s="253" t="s">
        <v>87</v>
      </c>
      <c r="AV112" s="14" t="s">
        <v>187</v>
      </c>
      <c r="AW112" s="14" t="s">
        <v>41</v>
      </c>
      <c r="AX112" s="14" t="s">
        <v>24</v>
      </c>
      <c r="AY112" s="253" t="s">
        <v>180</v>
      </c>
    </row>
    <row r="113" spans="2:65" s="1" customFormat="1" ht="31.5" customHeight="1">
      <c r="B113" s="41"/>
      <c r="C113" s="194" t="s">
        <v>215</v>
      </c>
      <c r="D113" s="194" t="s">
        <v>182</v>
      </c>
      <c r="E113" s="195" t="s">
        <v>216</v>
      </c>
      <c r="F113" s="196" t="s">
        <v>217</v>
      </c>
      <c r="G113" s="197" t="s">
        <v>110</v>
      </c>
      <c r="H113" s="198">
        <v>14371.5</v>
      </c>
      <c r="I113" s="199"/>
      <c r="J113" s="200">
        <f>ROUND(I113*H113,2)</f>
        <v>0</v>
      </c>
      <c r="K113" s="196" t="s">
        <v>186</v>
      </c>
      <c r="L113" s="61"/>
      <c r="M113" s="201" t="s">
        <v>22</v>
      </c>
      <c r="N113" s="202" t="s">
        <v>48</v>
      </c>
      <c r="O113" s="42"/>
      <c r="P113" s="203">
        <f>O113*H113</f>
        <v>0</v>
      </c>
      <c r="Q113" s="203">
        <v>0</v>
      </c>
      <c r="R113" s="203">
        <f>Q113*H113</f>
        <v>0</v>
      </c>
      <c r="S113" s="203">
        <v>0</v>
      </c>
      <c r="T113" s="204">
        <f>S113*H113</f>
        <v>0</v>
      </c>
      <c r="AR113" s="24" t="s">
        <v>187</v>
      </c>
      <c r="AT113" s="24" t="s">
        <v>182</v>
      </c>
      <c r="AU113" s="24" t="s">
        <v>87</v>
      </c>
      <c r="AY113" s="24" t="s">
        <v>180</v>
      </c>
      <c r="BE113" s="205">
        <f>IF(N113="základní",J113,0)</f>
        <v>0</v>
      </c>
      <c r="BF113" s="205">
        <f>IF(N113="snížená",J113,0)</f>
        <v>0</v>
      </c>
      <c r="BG113" s="205">
        <f>IF(N113="zákl. přenesená",J113,0)</f>
        <v>0</v>
      </c>
      <c r="BH113" s="205">
        <f>IF(N113="sníž. přenesená",J113,0)</f>
        <v>0</v>
      </c>
      <c r="BI113" s="205">
        <f>IF(N113="nulová",J113,0)</f>
        <v>0</v>
      </c>
      <c r="BJ113" s="24" t="s">
        <v>24</v>
      </c>
      <c r="BK113" s="205">
        <f>ROUND(I113*H113,2)</f>
        <v>0</v>
      </c>
      <c r="BL113" s="24" t="s">
        <v>187</v>
      </c>
      <c r="BM113" s="24" t="s">
        <v>218</v>
      </c>
    </row>
    <row r="114" spans="2:47" s="1" customFormat="1" ht="54">
      <c r="B114" s="41"/>
      <c r="C114" s="63"/>
      <c r="D114" s="206" t="s">
        <v>189</v>
      </c>
      <c r="E114" s="63"/>
      <c r="F114" s="207" t="s">
        <v>219</v>
      </c>
      <c r="G114" s="63"/>
      <c r="H114" s="63"/>
      <c r="I114" s="164"/>
      <c r="J114" s="63"/>
      <c r="K114" s="63"/>
      <c r="L114" s="61"/>
      <c r="M114" s="208"/>
      <c r="N114" s="42"/>
      <c r="O114" s="42"/>
      <c r="P114" s="42"/>
      <c r="Q114" s="42"/>
      <c r="R114" s="42"/>
      <c r="S114" s="42"/>
      <c r="T114" s="78"/>
      <c r="AT114" s="24" t="s">
        <v>189</v>
      </c>
      <c r="AU114" s="24" t="s">
        <v>87</v>
      </c>
    </row>
    <row r="115" spans="2:51" s="12" customFormat="1" ht="13.5">
      <c r="B115" s="220"/>
      <c r="C115" s="221"/>
      <c r="D115" s="206" t="s">
        <v>191</v>
      </c>
      <c r="E115" s="222" t="s">
        <v>22</v>
      </c>
      <c r="F115" s="223" t="s">
        <v>220</v>
      </c>
      <c r="G115" s="221"/>
      <c r="H115" s="224">
        <v>14371.5</v>
      </c>
      <c r="I115" s="225"/>
      <c r="J115" s="221"/>
      <c r="K115" s="221"/>
      <c r="L115" s="226"/>
      <c r="M115" s="227"/>
      <c r="N115" s="228"/>
      <c r="O115" s="228"/>
      <c r="P115" s="228"/>
      <c r="Q115" s="228"/>
      <c r="R115" s="228"/>
      <c r="S115" s="228"/>
      <c r="T115" s="229"/>
      <c r="AT115" s="230" t="s">
        <v>191</v>
      </c>
      <c r="AU115" s="230" t="s">
        <v>87</v>
      </c>
      <c r="AV115" s="12" t="s">
        <v>87</v>
      </c>
      <c r="AW115" s="12" t="s">
        <v>41</v>
      </c>
      <c r="AX115" s="12" t="s">
        <v>77</v>
      </c>
      <c r="AY115" s="230" t="s">
        <v>180</v>
      </c>
    </row>
    <row r="116" spans="2:51" s="13" customFormat="1" ht="13.5">
      <c r="B116" s="231"/>
      <c r="C116" s="232"/>
      <c r="D116" s="206" t="s">
        <v>191</v>
      </c>
      <c r="E116" s="233" t="s">
        <v>22</v>
      </c>
      <c r="F116" s="234" t="s">
        <v>194</v>
      </c>
      <c r="G116" s="232"/>
      <c r="H116" s="235">
        <v>14371.5</v>
      </c>
      <c r="I116" s="236"/>
      <c r="J116" s="232"/>
      <c r="K116" s="232"/>
      <c r="L116" s="237"/>
      <c r="M116" s="238"/>
      <c r="N116" s="239"/>
      <c r="O116" s="239"/>
      <c r="P116" s="239"/>
      <c r="Q116" s="239"/>
      <c r="R116" s="239"/>
      <c r="S116" s="239"/>
      <c r="T116" s="240"/>
      <c r="AT116" s="241" t="s">
        <v>191</v>
      </c>
      <c r="AU116" s="241" t="s">
        <v>87</v>
      </c>
      <c r="AV116" s="13" t="s">
        <v>195</v>
      </c>
      <c r="AW116" s="13" t="s">
        <v>41</v>
      </c>
      <c r="AX116" s="13" t="s">
        <v>77</v>
      </c>
      <c r="AY116" s="241" t="s">
        <v>180</v>
      </c>
    </row>
    <row r="117" spans="2:51" s="14" customFormat="1" ht="13.5">
      <c r="B117" s="242"/>
      <c r="C117" s="243"/>
      <c r="D117" s="244" t="s">
        <v>191</v>
      </c>
      <c r="E117" s="245" t="s">
        <v>135</v>
      </c>
      <c r="F117" s="246" t="s">
        <v>196</v>
      </c>
      <c r="G117" s="243"/>
      <c r="H117" s="247">
        <v>14371.5</v>
      </c>
      <c r="I117" s="248"/>
      <c r="J117" s="243"/>
      <c r="K117" s="243"/>
      <c r="L117" s="249"/>
      <c r="M117" s="250"/>
      <c r="N117" s="251"/>
      <c r="O117" s="251"/>
      <c r="P117" s="251"/>
      <c r="Q117" s="251"/>
      <c r="R117" s="251"/>
      <c r="S117" s="251"/>
      <c r="T117" s="252"/>
      <c r="AT117" s="253" t="s">
        <v>191</v>
      </c>
      <c r="AU117" s="253" t="s">
        <v>87</v>
      </c>
      <c r="AV117" s="14" t="s">
        <v>187</v>
      </c>
      <c r="AW117" s="14" t="s">
        <v>41</v>
      </c>
      <c r="AX117" s="14" t="s">
        <v>24</v>
      </c>
      <c r="AY117" s="253" t="s">
        <v>180</v>
      </c>
    </row>
    <row r="118" spans="2:65" s="1" customFormat="1" ht="44.25" customHeight="1">
      <c r="B118" s="41"/>
      <c r="C118" s="194" t="s">
        <v>221</v>
      </c>
      <c r="D118" s="194" t="s">
        <v>182</v>
      </c>
      <c r="E118" s="195" t="s">
        <v>222</v>
      </c>
      <c r="F118" s="196" t="s">
        <v>223</v>
      </c>
      <c r="G118" s="197" t="s">
        <v>118</v>
      </c>
      <c r="H118" s="198">
        <v>8.085</v>
      </c>
      <c r="I118" s="199"/>
      <c r="J118" s="200">
        <f>ROUND(I118*H118,2)</f>
        <v>0</v>
      </c>
      <c r="K118" s="196" t="s">
        <v>224</v>
      </c>
      <c r="L118" s="61"/>
      <c r="M118" s="201" t="s">
        <v>22</v>
      </c>
      <c r="N118" s="202" t="s">
        <v>48</v>
      </c>
      <c r="O118" s="42"/>
      <c r="P118" s="203">
        <f>O118*H118</f>
        <v>0</v>
      </c>
      <c r="Q118" s="203">
        <v>0</v>
      </c>
      <c r="R118" s="203">
        <f>Q118*H118</f>
        <v>0</v>
      </c>
      <c r="S118" s="203">
        <v>0</v>
      </c>
      <c r="T118" s="204">
        <f>S118*H118</f>
        <v>0</v>
      </c>
      <c r="AR118" s="24" t="s">
        <v>187</v>
      </c>
      <c r="AT118" s="24" t="s">
        <v>182</v>
      </c>
      <c r="AU118" s="24" t="s">
        <v>87</v>
      </c>
      <c r="AY118" s="24" t="s">
        <v>180</v>
      </c>
      <c r="BE118" s="205">
        <f>IF(N118="základní",J118,0)</f>
        <v>0</v>
      </c>
      <c r="BF118" s="205">
        <f>IF(N118="snížená",J118,0)</f>
        <v>0</v>
      </c>
      <c r="BG118" s="205">
        <f>IF(N118="zákl. přenesená",J118,0)</f>
        <v>0</v>
      </c>
      <c r="BH118" s="205">
        <f>IF(N118="sníž. přenesená",J118,0)</f>
        <v>0</v>
      </c>
      <c r="BI118" s="205">
        <f>IF(N118="nulová",J118,0)</f>
        <v>0</v>
      </c>
      <c r="BJ118" s="24" t="s">
        <v>24</v>
      </c>
      <c r="BK118" s="205">
        <f>ROUND(I118*H118,2)</f>
        <v>0</v>
      </c>
      <c r="BL118" s="24" t="s">
        <v>187</v>
      </c>
      <c r="BM118" s="24" t="s">
        <v>225</v>
      </c>
    </row>
    <row r="119" spans="2:51" s="12" customFormat="1" ht="13.5">
      <c r="B119" s="220"/>
      <c r="C119" s="221"/>
      <c r="D119" s="206" t="s">
        <v>191</v>
      </c>
      <c r="E119" s="222" t="s">
        <v>22</v>
      </c>
      <c r="F119" s="223" t="s">
        <v>226</v>
      </c>
      <c r="G119" s="221"/>
      <c r="H119" s="224">
        <v>1.725</v>
      </c>
      <c r="I119" s="225"/>
      <c r="J119" s="221"/>
      <c r="K119" s="221"/>
      <c r="L119" s="226"/>
      <c r="M119" s="227"/>
      <c r="N119" s="228"/>
      <c r="O119" s="228"/>
      <c r="P119" s="228"/>
      <c r="Q119" s="228"/>
      <c r="R119" s="228"/>
      <c r="S119" s="228"/>
      <c r="T119" s="229"/>
      <c r="AT119" s="230" t="s">
        <v>191</v>
      </c>
      <c r="AU119" s="230" t="s">
        <v>87</v>
      </c>
      <c r="AV119" s="12" t="s">
        <v>87</v>
      </c>
      <c r="AW119" s="12" t="s">
        <v>41</v>
      </c>
      <c r="AX119" s="12" t="s">
        <v>77</v>
      </c>
      <c r="AY119" s="230" t="s">
        <v>180</v>
      </c>
    </row>
    <row r="120" spans="2:51" s="12" customFormat="1" ht="13.5">
      <c r="B120" s="220"/>
      <c r="C120" s="221"/>
      <c r="D120" s="206" t="s">
        <v>191</v>
      </c>
      <c r="E120" s="222" t="s">
        <v>22</v>
      </c>
      <c r="F120" s="223" t="s">
        <v>227</v>
      </c>
      <c r="G120" s="221"/>
      <c r="H120" s="224">
        <v>6.36</v>
      </c>
      <c r="I120" s="225"/>
      <c r="J120" s="221"/>
      <c r="K120" s="221"/>
      <c r="L120" s="226"/>
      <c r="M120" s="227"/>
      <c r="N120" s="228"/>
      <c r="O120" s="228"/>
      <c r="P120" s="228"/>
      <c r="Q120" s="228"/>
      <c r="R120" s="228"/>
      <c r="S120" s="228"/>
      <c r="T120" s="229"/>
      <c r="AT120" s="230" t="s">
        <v>191</v>
      </c>
      <c r="AU120" s="230" t="s">
        <v>87</v>
      </c>
      <c r="AV120" s="12" t="s">
        <v>87</v>
      </c>
      <c r="AW120" s="12" t="s">
        <v>41</v>
      </c>
      <c r="AX120" s="12" t="s">
        <v>77</v>
      </c>
      <c r="AY120" s="230" t="s">
        <v>180</v>
      </c>
    </row>
    <row r="121" spans="2:51" s="14" customFormat="1" ht="13.5">
      <c r="B121" s="242"/>
      <c r="C121" s="243"/>
      <c r="D121" s="244" t="s">
        <v>191</v>
      </c>
      <c r="E121" s="245" t="s">
        <v>22</v>
      </c>
      <c r="F121" s="246" t="s">
        <v>196</v>
      </c>
      <c r="G121" s="243"/>
      <c r="H121" s="247">
        <v>8.085</v>
      </c>
      <c r="I121" s="248"/>
      <c r="J121" s="243"/>
      <c r="K121" s="243"/>
      <c r="L121" s="249"/>
      <c r="M121" s="250"/>
      <c r="N121" s="251"/>
      <c r="O121" s="251"/>
      <c r="P121" s="251"/>
      <c r="Q121" s="251"/>
      <c r="R121" s="251"/>
      <c r="S121" s="251"/>
      <c r="T121" s="252"/>
      <c r="AT121" s="253" t="s">
        <v>191</v>
      </c>
      <c r="AU121" s="253" t="s">
        <v>87</v>
      </c>
      <c r="AV121" s="14" t="s">
        <v>187</v>
      </c>
      <c r="AW121" s="14" t="s">
        <v>41</v>
      </c>
      <c r="AX121" s="14" t="s">
        <v>24</v>
      </c>
      <c r="AY121" s="253" t="s">
        <v>180</v>
      </c>
    </row>
    <row r="122" spans="2:65" s="1" customFormat="1" ht="44.25" customHeight="1">
      <c r="B122" s="41"/>
      <c r="C122" s="194" t="s">
        <v>228</v>
      </c>
      <c r="D122" s="194" t="s">
        <v>182</v>
      </c>
      <c r="E122" s="195" t="s">
        <v>229</v>
      </c>
      <c r="F122" s="196" t="s">
        <v>230</v>
      </c>
      <c r="G122" s="197" t="s">
        <v>118</v>
      </c>
      <c r="H122" s="198">
        <v>678.708</v>
      </c>
      <c r="I122" s="199"/>
      <c r="J122" s="200">
        <f>ROUND(I122*H122,2)</f>
        <v>0</v>
      </c>
      <c r="K122" s="196" t="s">
        <v>224</v>
      </c>
      <c r="L122" s="61"/>
      <c r="M122" s="201" t="s">
        <v>22</v>
      </c>
      <c r="N122" s="202" t="s">
        <v>48</v>
      </c>
      <c r="O122" s="42"/>
      <c r="P122" s="203">
        <f>O122*H122</f>
        <v>0</v>
      </c>
      <c r="Q122" s="203">
        <v>0</v>
      </c>
      <c r="R122" s="203">
        <f>Q122*H122</f>
        <v>0</v>
      </c>
      <c r="S122" s="203">
        <v>0</v>
      </c>
      <c r="T122" s="204">
        <f>S122*H122</f>
        <v>0</v>
      </c>
      <c r="AR122" s="24" t="s">
        <v>187</v>
      </c>
      <c r="AT122" s="24" t="s">
        <v>182</v>
      </c>
      <c r="AU122" s="24" t="s">
        <v>87</v>
      </c>
      <c r="AY122" s="24" t="s">
        <v>180</v>
      </c>
      <c r="BE122" s="205">
        <f>IF(N122="základní",J122,0)</f>
        <v>0</v>
      </c>
      <c r="BF122" s="205">
        <f>IF(N122="snížená",J122,0)</f>
        <v>0</v>
      </c>
      <c r="BG122" s="205">
        <f>IF(N122="zákl. přenesená",J122,0)</f>
        <v>0</v>
      </c>
      <c r="BH122" s="205">
        <f>IF(N122="sníž. přenesená",J122,0)</f>
        <v>0</v>
      </c>
      <c r="BI122" s="205">
        <f>IF(N122="nulová",J122,0)</f>
        <v>0</v>
      </c>
      <c r="BJ122" s="24" t="s">
        <v>24</v>
      </c>
      <c r="BK122" s="205">
        <f>ROUND(I122*H122,2)</f>
        <v>0</v>
      </c>
      <c r="BL122" s="24" t="s">
        <v>187</v>
      </c>
      <c r="BM122" s="24" t="s">
        <v>231</v>
      </c>
    </row>
    <row r="123" spans="2:51" s="12" customFormat="1" ht="13.5">
      <c r="B123" s="220"/>
      <c r="C123" s="221"/>
      <c r="D123" s="206" t="s">
        <v>191</v>
      </c>
      <c r="E123" s="222" t="s">
        <v>22</v>
      </c>
      <c r="F123" s="223" t="s">
        <v>232</v>
      </c>
      <c r="G123" s="221"/>
      <c r="H123" s="224">
        <v>885.5</v>
      </c>
      <c r="I123" s="225"/>
      <c r="J123" s="221"/>
      <c r="K123" s="221"/>
      <c r="L123" s="226"/>
      <c r="M123" s="227"/>
      <c r="N123" s="228"/>
      <c r="O123" s="228"/>
      <c r="P123" s="228"/>
      <c r="Q123" s="228"/>
      <c r="R123" s="228"/>
      <c r="S123" s="228"/>
      <c r="T123" s="229"/>
      <c r="AT123" s="230" t="s">
        <v>191</v>
      </c>
      <c r="AU123" s="230" t="s">
        <v>87</v>
      </c>
      <c r="AV123" s="12" t="s">
        <v>87</v>
      </c>
      <c r="AW123" s="12" t="s">
        <v>41</v>
      </c>
      <c r="AX123" s="12" t="s">
        <v>77</v>
      </c>
      <c r="AY123" s="230" t="s">
        <v>180</v>
      </c>
    </row>
    <row r="124" spans="2:51" s="12" customFormat="1" ht="13.5">
      <c r="B124" s="220"/>
      <c r="C124" s="221"/>
      <c r="D124" s="206" t="s">
        <v>191</v>
      </c>
      <c r="E124" s="222" t="s">
        <v>22</v>
      </c>
      <c r="F124" s="223" t="s">
        <v>233</v>
      </c>
      <c r="G124" s="221"/>
      <c r="H124" s="224">
        <v>279</v>
      </c>
      <c r="I124" s="225"/>
      <c r="J124" s="221"/>
      <c r="K124" s="221"/>
      <c r="L124" s="226"/>
      <c r="M124" s="227"/>
      <c r="N124" s="228"/>
      <c r="O124" s="228"/>
      <c r="P124" s="228"/>
      <c r="Q124" s="228"/>
      <c r="R124" s="228"/>
      <c r="S124" s="228"/>
      <c r="T124" s="229"/>
      <c r="AT124" s="230" t="s">
        <v>191</v>
      </c>
      <c r="AU124" s="230" t="s">
        <v>87</v>
      </c>
      <c r="AV124" s="12" t="s">
        <v>87</v>
      </c>
      <c r="AW124" s="12" t="s">
        <v>41</v>
      </c>
      <c r="AX124" s="12" t="s">
        <v>77</v>
      </c>
      <c r="AY124" s="230" t="s">
        <v>180</v>
      </c>
    </row>
    <row r="125" spans="2:51" s="12" customFormat="1" ht="13.5">
      <c r="B125" s="220"/>
      <c r="C125" s="221"/>
      <c r="D125" s="206" t="s">
        <v>191</v>
      </c>
      <c r="E125" s="222" t="s">
        <v>22</v>
      </c>
      <c r="F125" s="223" t="s">
        <v>234</v>
      </c>
      <c r="G125" s="221"/>
      <c r="H125" s="224">
        <v>201</v>
      </c>
      <c r="I125" s="225"/>
      <c r="J125" s="221"/>
      <c r="K125" s="221"/>
      <c r="L125" s="226"/>
      <c r="M125" s="227"/>
      <c r="N125" s="228"/>
      <c r="O125" s="228"/>
      <c r="P125" s="228"/>
      <c r="Q125" s="228"/>
      <c r="R125" s="228"/>
      <c r="S125" s="228"/>
      <c r="T125" s="229"/>
      <c r="AT125" s="230" t="s">
        <v>191</v>
      </c>
      <c r="AU125" s="230" t="s">
        <v>87</v>
      </c>
      <c r="AV125" s="12" t="s">
        <v>87</v>
      </c>
      <c r="AW125" s="12" t="s">
        <v>41</v>
      </c>
      <c r="AX125" s="12" t="s">
        <v>77</v>
      </c>
      <c r="AY125" s="230" t="s">
        <v>180</v>
      </c>
    </row>
    <row r="126" spans="2:51" s="13" customFormat="1" ht="13.5">
      <c r="B126" s="231"/>
      <c r="C126" s="232"/>
      <c r="D126" s="206" t="s">
        <v>191</v>
      </c>
      <c r="E126" s="233" t="s">
        <v>22</v>
      </c>
      <c r="F126" s="234" t="s">
        <v>194</v>
      </c>
      <c r="G126" s="232"/>
      <c r="H126" s="235">
        <v>1365.5</v>
      </c>
      <c r="I126" s="236"/>
      <c r="J126" s="232"/>
      <c r="K126" s="232"/>
      <c r="L126" s="237"/>
      <c r="M126" s="238"/>
      <c r="N126" s="239"/>
      <c r="O126" s="239"/>
      <c r="P126" s="239"/>
      <c r="Q126" s="239"/>
      <c r="R126" s="239"/>
      <c r="S126" s="239"/>
      <c r="T126" s="240"/>
      <c r="AT126" s="241" t="s">
        <v>191</v>
      </c>
      <c r="AU126" s="241" t="s">
        <v>87</v>
      </c>
      <c r="AV126" s="13" t="s">
        <v>195</v>
      </c>
      <c r="AW126" s="13" t="s">
        <v>41</v>
      </c>
      <c r="AX126" s="13" t="s">
        <v>77</v>
      </c>
      <c r="AY126" s="241" t="s">
        <v>180</v>
      </c>
    </row>
    <row r="127" spans="2:51" s="12" customFormat="1" ht="13.5">
      <c r="B127" s="220"/>
      <c r="C127" s="221"/>
      <c r="D127" s="206" t="s">
        <v>191</v>
      </c>
      <c r="E127" s="222" t="s">
        <v>22</v>
      </c>
      <c r="F127" s="223" t="s">
        <v>235</v>
      </c>
      <c r="G127" s="221"/>
      <c r="H127" s="224">
        <v>-1.725</v>
      </c>
      <c r="I127" s="225"/>
      <c r="J127" s="221"/>
      <c r="K127" s="221"/>
      <c r="L127" s="226"/>
      <c r="M127" s="227"/>
      <c r="N127" s="228"/>
      <c r="O127" s="228"/>
      <c r="P127" s="228"/>
      <c r="Q127" s="228"/>
      <c r="R127" s="228"/>
      <c r="S127" s="228"/>
      <c r="T127" s="229"/>
      <c r="AT127" s="230" t="s">
        <v>191</v>
      </c>
      <c r="AU127" s="230" t="s">
        <v>87</v>
      </c>
      <c r="AV127" s="12" t="s">
        <v>87</v>
      </c>
      <c r="AW127" s="12" t="s">
        <v>41</v>
      </c>
      <c r="AX127" s="12" t="s">
        <v>77</v>
      </c>
      <c r="AY127" s="230" t="s">
        <v>180</v>
      </c>
    </row>
    <row r="128" spans="2:51" s="12" customFormat="1" ht="13.5">
      <c r="B128" s="220"/>
      <c r="C128" s="221"/>
      <c r="D128" s="206" t="s">
        <v>191</v>
      </c>
      <c r="E128" s="222" t="s">
        <v>22</v>
      </c>
      <c r="F128" s="223" t="s">
        <v>236</v>
      </c>
      <c r="G128" s="221"/>
      <c r="H128" s="224">
        <v>-6.36</v>
      </c>
      <c r="I128" s="225"/>
      <c r="J128" s="221"/>
      <c r="K128" s="221"/>
      <c r="L128" s="226"/>
      <c r="M128" s="227"/>
      <c r="N128" s="228"/>
      <c r="O128" s="228"/>
      <c r="P128" s="228"/>
      <c r="Q128" s="228"/>
      <c r="R128" s="228"/>
      <c r="S128" s="228"/>
      <c r="T128" s="229"/>
      <c r="AT128" s="230" t="s">
        <v>191</v>
      </c>
      <c r="AU128" s="230" t="s">
        <v>87</v>
      </c>
      <c r="AV128" s="12" t="s">
        <v>87</v>
      </c>
      <c r="AW128" s="12" t="s">
        <v>41</v>
      </c>
      <c r="AX128" s="12" t="s">
        <v>77</v>
      </c>
      <c r="AY128" s="230" t="s">
        <v>180</v>
      </c>
    </row>
    <row r="129" spans="2:51" s="14" customFormat="1" ht="13.5">
      <c r="B129" s="242"/>
      <c r="C129" s="243"/>
      <c r="D129" s="206" t="s">
        <v>191</v>
      </c>
      <c r="E129" s="254" t="s">
        <v>22</v>
      </c>
      <c r="F129" s="255" t="s">
        <v>237</v>
      </c>
      <c r="G129" s="243"/>
      <c r="H129" s="256">
        <v>1357.415</v>
      </c>
      <c r="I129" s="248"/>
      <c r="J129" s="243"/>
      <c r="K129" s="243"/>
      <c r="L129" s="249"/>
      <c r="M129" s="250"/>
      <c r="N129" s="251"/>
      <c r="O129" s="251"/>
      <c r="P129" s="251"/>
      <c r="Q129" s="251"/>
      <c r="R129" s="251"/>
      <c r="S129" s="251"/>
      <c r="T129" s="252"/>
      <c r="AT129" s="253" t="s">
        <v>191</v>
      </c>
      <c r="AU129" s="253" t="s">
        <v>87</v>
      </c>
      <c r="AV129" s="14" t="s">
        <v>187</v>
      </c>
      <c r="AW129" s="14" t="s">
        <v>41</v>
      </c>
      <c r="AX129" s="14" t="s">
        <v>77</v>
      </c>
      <c r="AY129" s="253" t="s">
        <v>180</v>
      </c>
    </row>
    <row r="130" spans="2:51" s="12" customFormat="1" ht="13.5">
      <c r="B130" s="220"/>
      <c r="C130" s="221"/>
      <c r="D130" s="206" t="s">
        <v>191</v>
      </c>
      <c r="E130" s="222" t="s">
        <v>22</v>
      </c>
      <c r="F130" s="223" t="s">
        <v>22</v>
      </c>
      <c r="G130" s="221"/>
      <c r="H130" s="224">
        <v>0</v>
      </c>
      <c r="I130" s="225"/>
      <c r="J130" s="221"/>
      <c r="K130" s="221"/>
      <c r="L130" s="226"/>
      <c r="M130" s="227"/>
      <c r="N130" s="228"/>
      <c r="O130" s="228"/>
      <c r="P130" s="228"/>
      <c r="Q130" s="228"/>
      <c r="R130" s="228"/>
      <c r="S130" s="228"/>
      <c r="T130" s="229"/>
      <c r="AT130" s="230" t="s">
        <v>191</v>
      </c>
      <c r="AU130" s="230" t="s">
        <v>87</v>
      </c>
      <c r="AV130" s="12" t="s">
        <v>87</v>
      </c>
      <c r="AW130" s="12" t="s">
        <v>41</v>
      </c>
      <c r="AX130" s="12" t="s">
        <v>77</v>
      </c>
      <c r="AY130" s="230" t="s">
        <v>180</v>
      </c>
    </row>
    <row r="131" spans="2:51" s="12" customFormat="1" ht="13.5">
      <c r="B131" s="220"/>
      <c r="C131" s="221"/>
      <c r="D131" s="206" t="s">
        <v>191</v>
      </c>
      <c r="E131" s="222" t="s">
        <v>22</v>
      </c>
      <c r="F131" s="223" t="s">
        <v>238</v>
      </c>
      <c r="G131" s="221"/>
      <c r="H131" s="224">
        <v>678.708</v>
      </c>
      <c r="I131" s="225"/>
      <c r="J131" s="221"/>
      <c r="K131" s="221"/>
      <c r="L131" s="226"/>
      <c r="M131" s="227"/>
      <c r="N131" s="228"/>
      <c r="O131" s="228"/>
      <c r="P131" s="228"/>
      <c r="Q131" s="228"/>
      <c r="R131" s="228"/>
      <c r="S131" s="228"/>
      <c r="T131" s="229"/>
      <c r="AT131" s="230" t="s">
        <v>191</v>
      </c>
      <c r="AU131" s="230" t="s">
        <v>87</v>
      </c>
      <c r="AV131" s="12" t="s">
        <v>87</v>
      </c>
      <c r="AW131" s="12" t="s">
        <v>41</v>
      </c>
      <c r="AX131" s="12" t="s">
        <v>77</v>
      </c>
      <c r="AY131" s="230" t="s">
        <v>180</v>
      </c>
    </row>
    <row r="132" spans="2:51" s="14" customFormat="1" ht="13.5">
      <c r="B132" s="242"/>
      <c r="C132" s="243"/>
      <c r="D132" s="244" t="s">
        <v>191</v>
      </c>
      <c r="E132" s="245" t="s">
        <v>22</v>
      </c>
      <c r="F132" s="246" t="s">
        <v>196</v>
      </c>
      <c r="G132" s="243"/>
      <c r="H132" s="247">
        <v>678.708</v>
      </c>
      <c r="I132" s="248"/>
      <c r="J132" s="243"/>
      <c r="K132" s="243"/>
      <c r="L132" s="249"/>
      <c r="M132" s="250"/>
      <c r="N132" s="251"/>
      <c r="O132" s="251"/>
      <c r="P132" s="251"/>
      <c r="Q132" s="251"/>
      <c r="R132" s="251"/>
      <c r="S132" s="251"/>
      <c r="T132" s="252"/>
      <c r="AT132" s="253" t="s">
        <v>191</v>
      </c>
      <c r="AU132" s="253" t="s">
        <v>87</v>
      </c>
      <c r="AV132" s="14" t="s">
        <v>187</v>
      </c>
      <c r="AW132" s="14" t="s">
        <v>41</v>
      </c>
      <c r="AX132" s="14" t="s">
        <v>24</v>
      </c>
      <c r="AY132" s="253" t="s">
        <v>180</v>
      </c>
    </row>
    <row r="133" spans="2:65" s="1" customFormat="1" ht="44.25" customHeight="1">
      <c r="B133" s="41"/>
      <c r="C133" s="194" t="s">
        <v>239</v>
      </c>
      <c r="D133" s="194" t="s">
        <v>182</v>
      </c>
      <c r="E133" s="195" t="s">
        <v>240</v>
      </c>
      <c r="F133" s="196" t="s">
        <v>241</v>
      </c>
      <c r="G133" s="197" t="s">
        <v>118</v>
      </c>
      <c r="H133" s="198">
        <v>1357.416</v>
      </c>
      <c r="I133" s="199"/>
      <c r="J133" s="200">
        <f>ROUND(I133*H133,2)</f>
        <v>0</v>
      </c>
      <c r="K133" s="196" t="s">
        <v>224</v>
      </c>
      <c r="L133" s="61"/>
      <c r="M133" s="201" t="s">
        <v>22</v>
      </c>
      <c r="N133" s="202" t="s">
        <v>48</v>
      </c>
      <c r="O133" s="42"/>
      <c r="P133" s="203">
        <f>O133*H133</f>
        <v>0</v>
      </c>
      <c r="Q133" s="203">
        <v>0</v>
      </c>
      <c r="R133" s="203">
        <f>Q133*H133</f>
        <v>0</v>
      </c>
      <c r="S133" s="203">
        <v>0</v>
      </c>
      <c r="T133" s="204">
        <f>S133*H133</f>
        <v>0</v>
      </c>
      <c r="AR133" s="24" t="s">
        <v>187</v>
      </c>
      <c r="AT133" s="24" t="s">
        <v>182</v>
      </c>
      <c r="AU133" s="24" t="s">
        <v>87</v>
      </c>
      <c r="AY133" s="24" t="s">
        <v>180</v>
      </c>
      <c r="BE133" s="205">
        <f>IF(N133="základní",J133,0)</f>
        <v>0</v>
      </c>
      <c r="BF133" s="205">
        <f>IF(N133="snížená",J133,0)</f>
        <v>0</v>
      </c>
      <c r="BG133" s="205">
        <f>IF(N133="zákl. přenesená",J133,0)</f>
        <v>0</v>
      </c>
      <c r="BH133" s="205">
        <f>IF(N133="sníž. přenesená",J133,0)</f>
        <v>0</v>
      </c>
      <c r="BI133" s="205">
        <f>IF(N133="nulová",J133,0)</f>
        <v>0</v>
      </c>
      <c r="BJ133" s="24" t="s">
        <v>24</v>
      </c>
      <c r="BK133" s="205">
        <f>ROUND(I133*H133,2)</f>
        <v>0</v>
      </c>
      <c r="BL133" s="24" t="s">
        <v>187</v>
      </c>
      <c r="BM133" s="24" t="s">
        <v>242</v>
      </c>
    </row>
    <row r="134" spans="2:51" s="12" customFormat="1" ht="13.5">
      <c r="B134" s="220"/>
      <c r="C134" s="221"/>
      <c r="D134" s="206" t="s">
        <v>191</v>
      </c>
      <c r="E134" s="222" t="s">
        <v>22</v>
      </c>
      <c r="F134" s="223" t="s">
        <v>243</v>
      </c>
      <c r="G134" s="221"/>
      <c r="H134" s="224">
        <v>678.708</v>
      </c>
      <c r="I134" s="225"/>
      <c r="J134" s="221"/>
      <c r="K134" s="221"/>
      <c r="L134" s="226"/>
      <c r="M134" s="227"/>
      <c r="N134" s="228"/>
      <c r="O134" s="228"/>
      <c r="P134" s="228"/>
      <c r="Q134" s="228"/>
      <c r="R134" s="228"/>
      <c r="S134" s="228"/>
      <c r="T134" s="229"/>
      <c r="AT134" s="230" t="s">
        <v>191</v>
      </c>
      <c r="AU134" s="230" t="s">
        <v>87</v>
      </c>
      <c r="AV134" s="12" t="s">
        <v>87</v>
      </c>
      <c r="AW134" s="12" t="s">
        <v>41</v>
      </c>
      <c r="AX134" s="12" t="s">
        <v>77</v>
      </c>
      <c r="AY134" s="230" t="s">
        <v>180</v>
      </c>
    </row>
    <row r="135" spans="2:51" s="14" customFormat="1" ht="13.5">
      <c r="B135" s="242"/>
      <c r="C135" s="243"/>
      <c r="D135" s="206" t="s">
        <v>191</v>
      </c>
      <c r="E135" s="254" t="s">
        <v>22</v>
      </c>
      <c r="F135" s="255" t="s">
        <v>196</v>
      </c>
      <c r="G135" s="243"/>
      <c r="H135" s="256">
        <v>678.708</v>
      </c>
      <c r="I135" s="248"/>
      <c r="J135" s="243"/>
      <c r="K135" s="243"/>
      <c r="L135" s="249"/>
      <c r="M135" s="250"/>
      <c r="N135" s="251"/>
      <c r="O135" s="251"/>
      <c r="P135" s="251"/>
      <c r="Q135" s="251"/>
      <c r="R135" s="251"/>
      <c r="S135" s="251"/>
      <c r="T135" s="252"/>
      <c r="AT135" s="253" t="s">
        <v>191</v>
      </c>
      <c r="AU135" s="253" t="s">
        <v>87</v>
      </c>
      <c r="AV135" s="14" t="s">
        <v>187</v>
      </c>
      <c r="AW135" s="14" t="s">
        <v>41</v>
      </c>
      <c r="AX135" s="14" t="s">
        <v>24</v>
      </c>
      <c r="AY135" s="253" t="s">
        <v>180</v>
      </c>
    </row>
    <row r="136" spans="2:51" s="12" customFormat="1" ht="13.5">
      <c r="B136" s="220"/>
      <c r="C136" s="221"/>
      <c r="D136" s="244" t="s">
        <v>191</v>
      </c>
      <c r="E136" s="221"/>
      <c r="F136" s="257" t="s">
        <v>244</v>
      </c>
      <c r="G136" s="221"/>
      <c r="H136" s="258">
        <v>1357.416</v>
      </c>
      <c r="I136" s="225"/>
      <c r="J136" s="221"/>
      <c r="K136" s="221"/>
      <c r="L136" s="226"/>
      <c r="M136" s="227"/>
      <c r="N136" s="228"/>
      <c r="O136" s="228"/>
      <c r="P136" s="228"/>
      <c r="Q136" s="228"/>
      <c r="R136" s="228"/>
      <c r="S136" s="228"/>
      <c r="T136" s="229"/>
      <c r="AT136" s="230" t="s">
        <v>191</v>
      </c>
      <c r="AU136" s="230" t="s">
        <v>87</v>
      </c>
      <c r="AV136" s="12" t="s">
        <v>87</v>
      </c>
      <c r="AW136" s="12" t="s">
        <v>6</v>
      </c>
      <c r="AX136" s="12" t="s">
        <v>24</v>
      </c>
      <c r="AY136" s="230" t="s">
        <v>180</v>
      </c>
    </row>
    <row r="137" spans="2:65" s="1" customFormat="1" ht="31.5" customHeight="1">
      <c r="B137" s="41"/>
      <c r="C137" s="194" t="s">
        <v>29</v>
      </c>
      <c r="D137" s="194" t="s">
        <v>182</v>
      </c>
      <c r="E137" s="195" t="s">
        <v>245</v>
      </c>
      <c r="F137" s="196" t="s">
        <v>246</v>
      </c>
      <c r="G137" s="197" t="s">
        <v>118</v>
      </c>
      <c r="H137" s="198">
        <v>8.085</v>
      </c>
      <c r="I137" s="199"/>
      <c r="J137" s="200">
        <f>ROUND(I137*H137,2)</f>
        <v>0</v>
      </c>
      <c r="K137" s="196" t="s">
        <v>186</v>
      </c>
      <c r="L137" s="61"/>
      <c r="M137" s="201" t="s">
        <v>22</v>
      </c>
      <c r="N137" s="202" t="s">
        <v>48</v>
      </c>
      <c r="O137" s="42"/>
      <c r="P137" s="203">
        <f>O137*H137</f>
        <v>0</v>
      </c>
      <c r="Q137" s="203">
        <v>0</v>
      </c>
      <c r="R137" s="203">
        <f>Q137*H137</f>
        <v>0</v>
      </c>
      <c r="S137" s="203">
        <v>0</v>
      </c>
      <c r="T137" s="204">
        <f>S137*H137</f>
        <v>0</v>
      </c>
      <c r="AR137" s="24" t="s">
        <v>187</v>
      </c>
      <c r="AT137" s="24" t="s">
        <v>182</v>
      </c>
      <c r="AU137" s="24" t="s">
        <v>87</v>
      </c>
      <c r="AY137" s="24" t="s">
        <v>180</v>
      </c>
      <c r="BE137" s="205">
        <f>IF(N137="základní",J137,0)</f>
        <v>0</v>
      </c>
      <c r="BF137" s="205">
        <f>IF(N137="snížená",J137,0)</f>
        <v>0</v>
      </c>
      <c r="BG137" s="205">
        <f>IF(N137="zákl. přenesená",J137,0)</f>
        <v>0</v>
      </c>
      <c r="BH137" s="205">
        <f>IF(N137="sníž. přenesená",J137,0)</f>
        <v>0</v>
      </c>
      <c r="BI137" s="205">
        <f>IF(N137="nulová",J137,0)</f>
        <v>0</v>
      </c>
      <c r="BJ137" s="24" t="s">
        <v>24</v>
      </c>
      <c r="BK137" s="205">
        <f>ROUND(I137*H137,2)</f>
        <v>0</v>
      </c>
      <c r="BL137" s="24" t="s">
        <v>187</v>
      </c>
      <c r="BM137" s="24" t="s">
        <v>247</v>
      </c>
    </row>
    <row r="138" spans="2:47" s="1" customFormat="1" ht="148.5">
      <c r="B138" s="41"/>
      <c r="C138" s="63"/>
      <c r="D138" s="206" t="s">
        <v>189</v>
      </c>
      <c r="E138" s="63"/>
      <c r="F138" s="207" t="s">
        <v>248</v>
      </c>
      <c r="G138" s="63"/>
      <c r="H138" s="63"/>
      <c r="I138" s="164"/>
      <c r="J138" s="63"/>
      <c r="K138" s="63"/>
      <c r="L138" s="61"/>
      <c r="M138" s="208"/>
      <c r="N138" s="42"/>
      <c r="O138" s="42"/>
      <c r="P138" s="42"/>
      <c r="Q138" s="42"/>
      <c r="R138" s="42"/>
      <c r="S138" s="42"/>
      <c r="T138" s="78"/>
      <c r="AT138" s="24" t="s">
        <v>189</v>
      </c>
      <c r="AU138" s="24" t="s">
        <v>87</v>
      </c>
    </row>
    <row r="139" spans="2:51" s="12" customFormat="1" ht="13.5">
      <c r="B139" s="220"/>
      <c r="C139" s="221"/>
      <c r="D139" s="206" t="s">
        <v>191</v>
      </c>
      <c r="E139" s="222" t="s">
        <v>22</v>
      </c>
      <c r="F139" s="223" t="s">
        <v>226</v>
      </c>
      <c r="G139" s="221"/>
      <c r="H139" s="224">
        <v>1.725</v>
      </c>
      <c r="I139" s="225"/>
      <c r="J139" s="221"/>
      <c r="K139" s="221"/>
      <c r="L139" s="226"/>
      <c r="M139" s="227"/>
      <c r="N139" s="228"/>
      <c r="O139" s="228"/>
      <c r="P139" s="228"/>
      <c r="Q139" s="228"/>
      <c r="R139" s="228"/>
      <c r="S139" s="228"/>
      <c r="T139" s="229"/>
      <c r="AT139" s="230" t="s">
        <v>191</v>
      </c>
      <c r="AU139" s="230" t="s">
        <v>87</v>
      </c>
      <c r="AV139" s="12" t="s">
        <v>87</v>
      </c>
      <c r="AW139" s="12" t="s">
        <v>41</v>
      </c>
      <c r="AX139" s="12" t="s">
        <v>77</v>
      </c>
      <c r="AY139" s="230" t="s">
        <v>180</v>
      </c>
    </row>
    <row r="140" spans="2:51" s="12" customFormat="1" ht="13.5">
      <c r="B140" s="220"/>
      <c r="C140" s="221"/>
      <c r="D140" s="206" t="s">
        <v>191</v>
      </c>
      <c r="E140" s="222" t="s">
        <v>22</v>
      </c>
      <c r="F140" s="223" t="s">
        <v>227</v>
      </c>
      <c r="G140" s="221"/>
      <c r="H140" s="224">
        <v>6.36</v>
      </c>
      <c r="I140" s="225"/>
      <c r="J140" s="221"/>
      <c r="K140" s="221"/>
      <c r="L140" s="226"/>
      <c r="M140" s="227"/>
      <c r="N140" s="228"/>
      <c r="O140" s="228"/>
      <c r="P140" s="228"/>
      <c r="Q140" s="228"/>
      <c r="R140" s="228"/>
      <c r="S140" s="228"/>
      <c r="T140" s="229"/>
      <c r="AT140" s="230" t="s">
        <v>191</v>
      </c>
      <c r="AU140" s="230" t="s">
        <v>87</v>
      </c>
      <c r="AV140" s="12" t="s">
        <v>87</v>
      </c>
      <c r="AW140" s="12" t="s">
        <v>41</v>
      </c>
      <c r="AX140" s="12" t="s">
        <v>77</v>
      </c>
      <c r="AY140" s="230" t="s">
        <v>180</v>
      </c>
    </row>
    <row r="141" spans="2:51" s="14" customFormat="1" ht="13.5">
      <c r="B141" s="242"/>
      <c r="C141" s="243"/>
      <c r="D141" s="244" t="s">
        <v>191</v>
      </c>
      <c r="E141" s="245" t="s">
        <v>22</v>
      </c>
      <c r="F141" s="246" t="s">
        <v>196</v>
      </c>
      <c r="G141" s="243"/>
      <c r="H141" s="247">
        <v>8.085</v>
      </c>
      <c r="I141" s="248"/>
      <c r="J141" s="243"/>
      <c r="K141" s="243"/>
      <c r="L141" s="249"/>
      <c r="M141" s="250"/>
      <c r="N141" s="251"/>
      <c r="O141" s="251"/>
      <c r="P141" s="251"/>
      <c r="Q141" s="251"/>
      <c r="R141" s="251"/>
      <c r="S141" s="251"/>
      <c r="T141" s="252"/>
      <c r="AT141" s="253" t="s">
        <v>191</v>
      </c>
      <c r="AU141" s="253" t="s">
        <v>87</v>
      </c>
      <c r="AV141" s="14" t="s">
        <v>187</v>
      </c>
      <c r="AW141" s="14" t="s">
        <v>41</v>
      </c>
      <c r="AX141" s="14" t="s">
        <v>24</v>
      </c>
      <c r="AY141" s="253" t="s">
        <v>180</v>
      </c>
    </row>
    <row r="142" spans="2:65" s="1" customFormat="1" ht="44.25" customHeight="1">
      <c r="B142" s="41"/>
      <c r="C142" s="194" t="s">
        <v>249</v>
      </c>
      <c r="D142" s="194" t="s">
        <v>182</v>
      </c>
      <c r="E142" s="195" t="s">
        <v>250</v>
      </c>
      <c r="F142" s="196" t="s">
        <v>251</v>
      </c>
      <c r="G142" s="197" t="s">
        <v>118</v>
      </c>
      <c r="H142" s="198">
        <v>678.708</v>
      </c>
      <c r="I142" s="199"/>
      <c r="J142" s="200">
        <f>ROUND(I142*H142,2)</f>
        <v>0</v>
      </c>
      <c r="K142" s="196" t="s">
        <v>186</v>
      </c>
      <c r="L142" s="61"/>
      <c r="M142" s="201" t="s">
        <v>22</v>
      </c>
      <c r="N142" s="202" t="s">
        <v>48</v>
      </c>
      <c r="O142" s="42"/>
      <c r="P142" s="203">
        <f>O142*H142</f>
        <v>0</v>
      </c>
      <c r="Q142" s="203">
        <v>0</v>
      </c>
      <c r="R142" s="203">
        <f>Q142*H142</f>
        <v>0</v>
      </c>
      <c r="S142" s="203">
        <v>0</v>
      </c>
      <c r="T142" s="204">
        <f>S142*H142</f>
        <v>0</v>
      </c>
      <c r="AR142" s="24" t="s">
        <v>187</v>
      </c>
      <c r="AT142" s="24" t="s">
        <v>182</v>
      </c>
      <c r="AU142" s="24" t="s">
        <v>87</v>
      </c>
      <c r="AY142" s="24" t="s">
        <v>180</v>
      </c>
      <c r="BE142" s="205">
        <f>IF(N142="základní",J142,0)</f>
        <v>0</v>
      </c>
      <c r="BF142" s="205">
        <f>IF(N142="snížená",J142,0)</f>
        <v>0</v>
      </c>
      <c r="BG142" s="205">
        <f>IF(N142="zákl. přenesená",J142,0)</f>
        <v>0</v>
      </c>
      <c r="BH142" s="205">
        <f>IF(N142="sníž. přenesená",J142,0)</f>
        <v>0</v>
      </c>
      <c r="BI142" s="205">
        <f>IF(N142="nulová",J142,0)</f>
        <v>0</v>
      </c>
      <c r="BJ142" s="24" t="s">
        <v>24</v>
      </c>
      <c r="BK142" s="205">
        <f>ROUND(I142*H142,2)</f>
        <v>0</v>
      </c>
      <c r="BL142" s="24" t="s">
        <v>187</v>
      </c>
      <c r="BM142" s="24" t="s">
        <v>252</v>
      </c>
    </row>
    <row r="143" spans="2:47" s="1" customFormat="1" ht="409.5">
      <c r="B143" s="41"/>
      <c r="C143" s="63"/>
      <c r="D143" s="206" t="s">
        <v>189</v>
      </c>
      <c r="E143" s="63"/>
      <c r="F143" s="207" t="s">
        <v>253</v>
      </c>
      <c r="G143" s="63"/>
      <c r="H143" s="63"/>
      <c r="I143" s="164"/>
      <c r="J143" s="63"/>
      <c r="K143" s="63"/>
      <c r="L143" s="61"/>
      <c r="M143" s="208"/>
      <c r="N143" s="42"/>
      <c r="O143" s="42"/>
      <c r="P143" s="42"/>
      <c r="Q143" s="42"/>
      <c r="R143" s="42"/>
      <c r="S143" s="42"/>
      <c r="T143" s="78"/>
      <c r="AT143" s="24" t="s">
        <v>189</v>
      </c>
      <c r="AU143" s="24" t="s">
        <v>87</v>
      </c>
    </row>
    <row r="144" spans="2:51" s="12" customFormat="1" ht="13.5">
      <c r="B144" s="220"/>
      <c r="C144" s="221"/>
      <c r="D144" s="206" t="s">
        <v>191</v>
      </c>
      <c r="E144" s="222" t="s">
        <v>22</v>
      </c>
      <c r="F144" s="223" t="s">
        <v>232</v>
      </c>
      <c r="G144" s="221"/>
      <c r="H144" s="224">
        <v>885.5</v>
      </c>
      <c r="I144" s="225"/>
      <c r="J144" s="221"/>
      <c r="K144" s="221"/>
      <c r="L144" s="226"/>
      <c r="M144" s="227"/>
      <c r="N144" s="228"/>
      <c r="O144" s="228"/>
      <c r="P144" s="228"/>
      <c r="Q144" s="228"/>
      <c r="R144" s="228"/>
      <c r="S144" s="228"/>
      <c r="T144" s="229"/>
      <c r="AT144" s="230" t="s">
        <v>191</v>
      </c>
      <c r="AU144" s="230" t="s">
        <v>87</v>
      </c>
      <c r="AV144" s="12" t="s">
        <v>87</v>
      </c>
      <c r="AW144" s="12" t="s">
        <v>41</v>
      </c>
      <c r="AX144" s="12" t="s">
        <v>77</v>
      </c>
      <c r="AY144" s="230" t="s">
        <v>180</v>
      </c>
    </row>
    <row r="145" spans="2:51" s="12" customFormat="1" ht="13.5">
      <c r="B145" s="220"/>
      <c r="C145" s="221"/>
      <c r="D145" s="206" t="s">
        <v>191</v>
      </c>
      <c r="E145" s="222" t="s">
        <v>22</v>
      </c>
      <c r="F145" s="223" t="s">
        <v>233</v>
      </c>
      <c r="G145" s="221"/>
      <c r="H145" s="224">
        <v>279</v>
      </c>
      <c r="I145" s="225"/>
      <c r="J145" s="221"/>
      <c r="K145" s="221"/>
      <c r="L145" s="226"/>
      <c r="M145" s="227"/>
      <c r="N145" s="228"/>
      <c r="O145" s="228"/>
      <c r="P145" s="228"/>
      <c r="Q145" s="228"/>
      <c r="R145" s="228"/>
      <c r="S145" s="228"/>
      <c r="T145" s="229"/>
      <c r="AT145" s="230" t="s">
        <v>191</v>
      </c>
      <c r="AU145" s="230" t="s">
        <v>87</v>
      </c>
      <c r="AV145" s="12" t="s">
        <v>87</v>
      </c>
      <c r="AW145" s="12" t="s">
        <v>41</v>
      </c>
      <c r="AX145" s="12" t="s">
        <v>77</v>
      </c>
      <c r="AY145" s="230" t="s">
        <v>180</v>
      </c>
    </row>
    <row r="146" spans="2:51" s="12" customFormat="1" ht="13.5">
      <c r="B146" s="220"/>
      <c r="C146" s="221"/>
      <c r="D146" s="206" t="s">
        <v>191</v>
      </c>
      <c r="E146" s="222" t="s">
        <v>22</v>
      </c>
      <c r="F146" s="223" t="s">
        <v>234</v>
      </c>
      <c r="G146" s="221"/>
      <c r="H146" s="224">
        <v>201</v>
      </c>
      <c r="I146" s="225"/>
      <c r="J146" s="221"/>
      <c r="K146" s="221"/>
      <c r="L146" s="226"/>
      <c r="M146" s="227"/>
      <c r="N146" s="228"/>
      <c r="O146" s="228"/>
      <c r="P146" s="228"/>
      <c r="Q146" s="228"/>
      <c r="R146" s="228"/>
      <c r="S146" s="228"/>
      <c r="T146" s="229"/>
      <c r="AT146" s="230" t="s">
        <v>191</v>
      </c>
      <c r="AU146" s="230" t="s">
        <v>87</v>
      </c>
      <c r="AV146" s="12" t="s">
        <v>87</v>
      </c>
      <c r="AW146" s="12" t="s">
        <v>41</v>
      </c>
      <c r="AX146" s="12" t="s">
        <v>77</v>
      </c>
      <c r="AY146" s="230" t="s">
        <v>180</v>
      </c>
    </row>
    <row r="147" spans="2:51" s="13" customFormat="1" ht="13.5">
      <c r="B147" s="231"/>
      <c r="C147" s="232"/>
      <c r="D147" s="206" t="s">
        <v>191</v>
      </c>
      <c r="E147" s="233" t="s">
        <v>22</v>
      </c>
      <c r="F147" s="234" t="s">
        <v>194</v>
      </c>
      <c r="G147" s="232"/>
      <c r="H147" s="235">
        <v>1365.5</v>
      </c>
      <c r="I147" s="236"/>
      <c r="J147" s="232"/>
      <c r="K147" s="232"/>
      <c r="L147" s="237"/>
      <c r="M147" s="238"/>
      <c r="N147" s="239"/>
      <c r="O147" s="239"/>
      <c r="P147" s="239"/>
      <c r="Q147" s="239"/>
      <c r="R147" s="239"/>
      <c r="S147" s="239"/>
      <c r="T147" s="240"/>
      <c r="AT147" s="241" t="s">
        <v>191</v>
      </c>
      <c r="AU147" s="241" t="s">
        <v>87</v>
      </c>
      <c r="AV147" s="13" t="s">
        <v>195</v>
      </c>
      <c r="AW147" s="13" t="s">
        <v>41</v>
      </c>
      <c r="AX147" s="13" t="s">
        <v>77</v>
      </c>
      <c r="AY147" s="241" t="s">
        <v>180</v>
      </c>
    </row>
    <row r="148" spans="2:51" s="12" customFormat="1" ht="13.5">
      <c r="B148" s="220"/>
      <c r="C148" s="221"/>
      <c r="D148" s="206" t="s">
        <v>191</v>
      </c>
      <c r="E148" s="222" t="s">
        <v>22</v>
      </c>
      <c r="F148" s="223" t="s">
        <v>235</v>
      </c>
      <c r="G148" s="221"/>
      <c r="H148" s="224">
        <v>-1.725</v>
      </c>
      <c r="I148" s="225"/>
      <c r="J148" s="221"/>
      <c r="K148" s="221"/>
      <c r="L148" s="226"/>
      <c r="M148" s="227"/>
      <c r="N148" s="228"/>
      <c r="O148" s="228"/>
      <c r="P148" s="228"/>
      <c r="Q148" s="228"/>
      <c r="R148" s="228"/>
      <c r="S148" s="228"/>
      <c r="T148" s="229"/>
      <c r="AT148" s="230" t="s">
        <v>191</v>
      </c>
      <c r="AU148" s="230" t="s">
        <v>87</v>
      </c>
      <c r="AV148" s="12" t="s">
        <v>87</v>
      </c>
      <c r="AW148" s="12" t="s">
        <v>41</v>
      </c>
      <c r="AX148" s="12" t="s">
        <v>77</v>
      </c>
      <c r="AY148" s="230" t="s">
        <v>180</v>
      </c>
    </row>
    <row r="149" spans="2:51" s="12" customFormat="1" ht="13.5">
      <c r="B149" s="220"/>
      <c r="C149" s="221"/>
      <c r="D149" s="206" t="s">
        <v>191</v>
      </c>
      <c r="E149" s="222" t="s">
        <v>22</v>
      </c>
      <c r="F149" s="223" t="s">
        <v>236</v>
      </c>
      <c r="G149" s="221"/>
      <c r="H149" s="224">
        <v>-6.36</v>
      </c>
      <c r="I149" s="225"/>
      <c r="J149" s="221"/>
      <c r="K149" s="221"/>
      <c r="L149" s="226"/>
      <c r="M149" s="227"/>
      <c r="N149" s="228"/>
      <c r="O149" s="228"/>
      <c r="P149" s="228"/>
      <c r="Q149" s="228"/>
      <c r="R149" s="228"/>
      <c r="S149" s="228"/>
      <c r="T149" s="229"/>
      <c r="AT149" s="230" t="s">
        <v>191</v>
      </c>
      <c r="AU149" s="230" t="s">
        <v>87</v>
      </c>
      <c r="AV149" s="12" t="s">
        <v>87</v>
      </c>
      <c r="AW149" s="12" t="s">
        <v>41</v>
      </c>
      <c r="AX149" s="12" t="s">
        <v>77</v>
      </c>
      <c r="AY149" s="230" t="s">
        <v>180</v>
      </c>
    </row>
    <row r="150" spans="2:51" s="14" customFormat="1" ht="13.5">
      <c r="B150" s="242"/>
      <c r="C150" s="243"/>
      <c r="D150" s="206" t="s">
        <v>191</v>
      </c>
      <c r="E150" s="254" t="s">
        <v>22</v>
      </c>
      <c r="F150" s="255" t="s">
        <v>254</v>
      </c>
      <c r="G150" s="243"/>
      <c r="H150" s="256">
        <v>1357.415</v>
      </c>
      <c r="I150" s="248"/>
      <c r="J150" s="243"/>
      <c r="K150" s="243"/>
      <c r="L150" s="249"/>
      <c r="M150" s="250"/>
      <c r="N150" s="251"/>
      <c r="O150" s="251"/>
      <c r="P150" s="251"/>
      <c r="Q150" s="251"/>
      <c r="R150" s="251"/>
      <c r="S150" s="251"/>
      <c r="T150" s="252"/>
      <c r="AT150" s="253" t="s">
        <v>191</v>
      </c>
      <c r="AU150" s="253" t="s">
        <v>87</v>
      </c>
      <c r="AV150" s="14" t="s">
        <v>187</v>
      </c>
      <c r="AW150" s="14" t="s">
        <v>41</v>
      </c>
      <c r="AX150" s="14" t="s">
        <v>24</v>
      </c>
      <c r="AY150" s="253" t="s">
        <v>180</v>
      </c>
    </row>
    <row r="151" spans="2:51" s="12" customFormat="1" ht="13.5">
      <c r="B151" s="220"/>
      <c r="C151" s="221"/>
      <c r="D151" s="244" t="s">
        <v>191</v>
      </c>
      <c r="E151" s="221"/>
      <c r="F151" s="257" t="s">
        <v>255</v>
      </c>
      <c r="G151" s="221"/>
      <c r="H151" s="258">
        <v>678.708</v>
      </c>
      <c r="I151" s="225"/>
      <c r="J151" s="221"/>
      <c r="K151" s="221"/>
      <c r="L151" s="226"/>
      <c r="M151" s="227"/>
      <c r="N151" s="228"/>
      <c r="O151" s="228"/>
      <c r="P151" s="228"/>
      <c r="Q151" s="228"/>
      <c r="R151" s="228"/>
      <c r="S151" s="228"/>
      <c r="T151" s="229"/>
      <c r="AT151" s="230" t="s">
        <v>191</v>
      </c>
      <c r="AU151" s="230" t="s">
        <v>87</v>
      </c>
      <c r="AV151" s="12" t="s">
        <v>87</v>
      </c>
      <c r="AW151" s="12" t="s">
        <v>6</v>
      </c>
      <c r="AX151" s="12" t="s">
        <v>24</v>
      </c>
      <c r="AY151" s="230" t="s">
        <v>180</v>
      </c>
    </row>
    <row r="152" spans="2:65" s="1" customFormat="1" ht="22.5" customHeight="1">
      <c r="B152" s="41"/>
      <c r="C152" s="194" t="s">
        <v>214</v>
      </c>
      <c r="D152" s="194" t="s">
        <v>182</v>
      </c>
      <c r="E152" s="195" t="s">
        <v>256</v>
      </c>
      <c r="F152" s="196" t="s">
        <v>257</v>
      </c>
      <c r="G152" s="197" t="s">
        <v>118</v>
      </c>
      <c r="H152" s="198">
        <v>678.708</v>
      </c>
      <c r="I152" s="199"/>
      <c r="J152" s="200">
        <f>ROUND(I152*H152,2)</f>
        <v>0</v>
      </c>
      <c r="K152" s="196" t="s">
        <v>186</v>
      </c>
      <c r="L152" s="61"/>
      <c r="M152" s="201" t="s">
        <v>22</v>
      </c>
      <c r="N152" s="202" t="s">
        <v>48</v>
      </c>
      <c r="O152" s="42"/>
      <c r="P152" s="203">
        <f>O152*H152</f>
        <v>0</v>
      </c>
      <c r="Q152" s="203">
        <v>0</v>
      </c>
      <c r="R152" s="203">
        <f>Q152*H152</f>
        <v>0</v>
      </c>
      <c r="S152" s="203">
        <v>0</v>
      </c>
      <c r="T152" s="204">
        <f>S152*H152</f>
        <v>0</v>
      </c>
      <c r="AR152" s="24" t="s">
        <v>187</v>
      </c>
      <c r="AT152" s="24" t="s">
        <v>182</v>
      </c>
      <c r="AU152" s="24" t="s">
        <v>87</v>
      </c>
      <c r="AY152" s="24" t="s">
        <v>180</v>
      </c>
      <c r="BE152" s="205">
        <f>IF(N152="základní",J152,0)</f>
        <v>0</v>
      </c>
      <c r="BF152" s="205">
        <f>IF(N152="snížená",J152,0)</f>
        <v>0</v>
      </c>
      <c r="BG152" s="205">
        <f>IF(N152="zákl. přenesená",J152,0)</f>
        <v>0</v>
      </c>
      <c r="BH152" s="205">
        <f>IF(N152="sníž. přenesená",J152,0)</f>
        <v>0</v>
      </c>
      <c r="BI152" s="205">
        <f>IF(N152="nulová",J152,0)</f>
        <v>0</v>
      </c>
      <c r="BJ152" s="24" t="s">
        <v>24</v>
      </c>
      <c r="BK152" s="205">
        <f>ROUND(I152*H152,2)</f>
        <v>0</v>
      </c>
      <c r="BL152" s="24" t="s">
        <v>187</v>
      </c>
      <c r="BM152" s="24" t="s">
        <v>258</v>
      </c>
    </row>
    <row r="153" spans="2:47" s="1" customFormat="1" ht="297">
      <c r="B153" s="41"/>
      <c r="C153" s="63"/>
      <c r="D153" s="206" t="s">
        <v>189</v>
      </c>
      <c r="E153" s="63"/>
      <c r="F153" s="207" t="s">
        <v>259</v>
      </c>
      <c r="G153" s="63"/>
      <c r="H153" s="63"/>
      <c r="I153" s="164"/>
      <c r="J153" s="63"/>
      <c r="K153" s="63"/>
      <c r="L153" s="61"/>
      <c r="M153" s="208"/>
      <c r="N153" s="42"/>
      <c r="O153" s="42"/>
      <c r="P153" s="42"/>
      <c r="Q153" s="42"/>
      <c r="R153" s="42"/>
      <c r="S153" s="42"/>
      <c r="T153" s="78"/>
      <c r="AT153" s="24" t="s">
        <v>189</v>
      </c>
      <c r="AU153" s="24" t="s">
        <v>87</v>
      </c>
    </row>
    <row r="154" spans="2:51" s="12" customFormat="1" ht="13.5">
      <c r="B154" s="220"/>
      <c r="C154" s="221"/>
      <c r="D154" s="206" t="s">
        <v>191</v>
      </c>
      <c r="E154" s="222" t="s">
        <v>22</v>
      </c>
      <c r="F154" s="223" t="s">
        <v>232</v>
      </c>
      <c r="G154" s="221"/>
      <c r="H154" s="224">
        <v>885.5</v>
      </c>
      <c r="I154" s="225"/>
      <c r="J154" s="221"/>
      <c r="K154" s="221"/>
      <c r="L154" s="226"/>
      <c r="M154" s="227"/>
      <c r="N154" s="228"/>
      <c r="O154" s="228"/>
      <c r="P154" s="228"/>
      <c r="Q154" s="228"/>
      <c r="R154" s="228"/>
      <c r="S154" s="228"/>
      <c r="T154" s="229"/>
      <c r="AT154" s="230" t="s">
        <v>191</v>
      </c>
      <c r="AU154" s="230" t="s">
        <v>87</v>
      </c>
      <c r="AV154" s="12" t="s">
        <v>87</v>
      </c>
      <c r="AW154" s="12" t="s">
        <v>41</v>
      </c>
      <c r="AX154" s="12" t="s">
        <v>77</v>
      </c>
      <c r="AY154" s="230" t="s">
        <v>180</v>
      </c>
    </row>
    <row r="155" spans="2:51" s="12" customFormat="1" ht="13.5">
      <c r="B155" s="220"/>
      <c r="C155" s="221"/>
      <c r="D155" s="206" t="s">
        <v>191</v>
      </c>
      <c r="E155" s="222" t="s">
        <v>22</v>
      </c>
      <c r="F155" s="223" t="s">
        <v>233</v>
      </c>
      <c r="G155" s="221"/>
      <c r="H155" s="224">
        <v>279</v>
      </c>
      <c r="I155" s="225"/>
      <c r="J155" s="221"/>
      <c r="K155" s="221"/>
      <c r="L155" s="226"/>
      <c r="M155" s="227"/>
      <c r="N155" s="228"/>
      <c r="O155" s="228"/>
      <c r="P155" s="228"/>
      <c r="Q155" s="228"/>
      <c r="R155" s="228"/>
      <c r="S155" s="228"/>
      <c r="T155" s="229"/>
      <c r="AT155" s="230" t="s">
        <v>191</v>
      </c>
      <c r="AU155" s="230" t="s">
        <v>87</v>
      </c>
      <c r="AV155" s="12" t="s">
        <v>87</v>
      </c>
      <c r="AW155" s="12" t="s">
        <v>41</v>
      </c>
      <c r="AX155" s="12" t="s">
        <v>77</v>
      </c>
      <c r="AY155" s="230" t="s">
        <v>180</v>
      </c>
    </row>
    <row r="156" spans="2:51" s="12" customFormat="1" ht="13.5">
      <c r="B156" s="220"/>
      <c r="C156" s="221"/>
      <c r="D156" s="206" t="s">
        <v>191</v>
      </c>
      <c r="E156" s="222" t="s">
        <v>22</v>
      </c>
      <c r="F156" s="223" t="s">
        <v>234</v>
      </c>
      <c r="G156" s="221"/>
      <c r="H156" s="224">
        <v>201</v>
      </c>
      <c r="I156" s="225"/>
      <c r="J156" s="221"/>
      <c r="K156" s="221"/>
      <c r="L156" s="226"/>
      <c r="M156" s="227"/>
      <c r="N156" s="228"/>
      <c r="O156" s="228"/>
      <c r="P156" s="228"/>
      <c r="Q156" s="228"/>
      <c r="R156" s="228"/>
      <c r="S156" s="228"/>
      <c r="T156" s="229"/>
      <c r="AT156" s="230" t="s">
        <v>191</v>
      </c>
      <c r="AU156" s="230" t="s">
        <v>87</v>
      </c>
      <c r="AV156" s="12" t="s">
        <v>87</v>
      </c>
      <c r="AW156" s="12" t="s">
        <v>41</v>
      </c>
      <c r="AX156" s="12" t="s">
        <v>77</v>
      </c>
      <c r="AY156" s="230" t="s">
        <v>180</v>
      </c>
    </row>
    <row r="157" spans="2:51" s="13" customFormat="1" ht="13.5">
      <c r="B157" s="231"/>
      <c r="C157" s="232"/>
      <c r="D157" s="206" t="s">
        <v>191</v>
      </c>
      <c r="E157" s="233" t="s">
        <v>22</v>
      </c>
      <c r="F157" s="234" t="s">
        <v>194</v>
      </c>
      <c r="G157" s="232"/>
      <c r="H157" s="235">
        <v>1365.5</v>
      </c>
      <c r="I157" s="236"/>
      <c r="J157" s="232"/>
      <c r="K157" s="232"/>
      <c r="L157" s="237"/>
      <c r="M157" s="238"/>
      <c r="N157" s="239"/>
      <c r="O157" s="239"/>
      <c r="P157" s="239"/>
      <c r="Q157" s="239"/>
      <c r="R157" s="239"/>
      <c r="S157" s="239"/>
      <c r="T157" s="240"/>
      <c r="AT157" s="241" t="s">
        <v>191</v>
      </c>
      <c r="AU157" s="241" t="s">
        <v>87</v>
      </c>
      <c r="AV157" s="13" t="s">
        <v>195</v>
      </c>
      <c r="AW157" s="13" t="s">
        <v>41</v>
      </c>
      <c r="AX157" s="13" t="s">
        <v>77</v>
      </c>
      <c r="AY157" s="241" t="s">
        <v>180</v>
      </c>
    </row>
    <row r="158" spans="2:51" s="12" customFormat="1" ht="13.5">
      <c r="B158" s="220"/>
      <c r="C158" s="221"/>
      <c r="D158" s="206" t="s">
        <v>191</v>
      </c>
      <c r="E158" s="222" t="s">
        <v>22</v>
      </c>
      <c r="F158" s="223" t="s">
        <v>235</v>
      </c>
      <c r="G158" s="221"/>
      <c r="H158" s="224">
        <v>-1.725</v>
      </c>
      <c r="I158" s="225"/>
      <c r="J158" s="221"/>
      <c r="K158" s="221"/>
      <c r="L158" s="226"/>
      <c r="M158" s="227"/>
      <c r="N158" s="228"/>
      <c r="O158" s="228"/>
      <c r="P158" s="228"/>
      <c r="Q158" s="228"/>
      <c r="R158" s="228"/>
      <c r="S158" s="228"/>
      <c r="T158" s="229"/>
      <c r="AT158" s="230" t="s">
        <v>191</v>
      </c>
      <c r="AU158" s="230" t="s">
        <v>87</v>
      </c>
      <c r="AV158" s="12" t="s">
        <v>87</v>
      </c>
      <c r="AW158" s="12" t="s">
        <v>41</v>
      </c>
      <c r="AX158" s="12" t="s">
        <v>77</v>
      </c>
      <c r="AY158" s="230" t="s">
        <v>180</v>
      </c>
    </row>
    <row r="159" spans="2:51" s="12" customFormat="1" ht="13.5">
      <c r="B159" s="220"/>
      <c r="C159" s="221"/>
      <c r="D159" s="206" t="s">
        <v>191</v>
      </c>
      <c r="E159" s="222" t="s">
        <v>22</v>
      </c>
      <c r="F159" s="223" t="s">
        <v>236</v>
      </c>
      <c r="G159" s="221"/>
      <c r="H159" s="224">
        <v>-6.36</v>
      </c>
      <c r="I159" s="225"/>
      <c r="J159" s="221"/>
      <c r="K159" s="221"/>
      <c r="L159" s="226"/>
      <c r="M159" s="227"/>
      <c r="N159" s="228"/>
      <c r="O159" s="228"/>
      <c r="P159" s="228"/>
      <c r="Q159" s="228"/>
      <c r="R159" s="228"/>
      <c r="S159" s="228"/>
      <c r="T159" s="229"/>
      <c r="AT159" s="230" t="s">
        <v>191</v>
      </c>
      <c r="AU159" s="230" t="s">
        <v>87</v>
      </c>
      <c r="AV159" s="12" t="s">
        <v>87</v>
      </c>
      <c r="AW159" s="12" t="s">
        <v>41</v>
      </c>
      <c r="AX159" s="12" t="s">
        <v>77</v>
      </c>
      <c r="AY159" s="230" t="s">
        <v>180</v>
      </c>
    </row>
    <row r="160" spans="2:51" s="14" customFormat="1" ht="13.5">
      <c r="B160" s="242"/>
      <c r="C160" s="243"/>
      <c r="D160" s="206" t="s">
        <v>191</v>
      </c>
      <c r="E160" s="254" t="s">
        <v>22</v>
      </c>
      <c r="F160" s="255" t="s">
        <v>254</v>
      </c>
      <c r="G160" s="243"/>
      <c r="H160" s="256">
        <v>1357.415</v>
      </c>
      <c r="I160" s="248"/>
      <c r="J160" s="243"/>
      <c r="K160" s="243"/>
      <c r="L160" s="249"/>
      <c r="M160" s="250"/>
      <c r="N160" s="251"/>
      <c r="O160" s="251"/>
      <c r="P160" s="251"/>
      <c r="Q160" s="251"/>
      <c r="R160" s="251"/>
      <c r="S160" s="251"/>
      <c r="T160" s="252"/>
      <c r="AT160" s="253" t="s">
        <v>191</v>
      </c>
      <c r="AU160" s="253" t="s">
        <v>87</v>
      </c>
      <c r="AV160" s="14" t="s">
        <v>187</v>
      </c>
      <c r="AW160" s="14" t="s">
        <v>41</v>
      </c>
      <c r="AX160" s="14" t="s">
        <v>24</v>
      </c>
      <c r="AY160" s="253" t="s">
        <v>180</v>
      </c>
    </row>
    <row r="161" spans="2:51" s="12" customFormat="1" ht="13.5">
      <c r="B161" s="220"/>
      <c r="C161" s="221"/>
      <c r="D161" s="244" t="s">
        <v>191</v>
      </c>
      <c r="E161" s="221"/>
      <c r="F161" s="257" t="s">
        <v>255</v>
      </c>
      <c r="G161" s="221"/>
      <c r="H161" s="258">
        <v>678.708</v>
      </c>
      <c r="I161" s="225"/>
      <c r="J161" s="221"/>
      <c r="K161" s="221"/>
      <c r="L161" s="226"/>
      <c r="M161" s="227"/>
      <c r="N161" s="228"/>
      <c r="O161" s="228"/>
      <c r="P161" s="228"/>
      <c r="Q161" s="228"/>
      <c r="R161" s="228"/>
      <c r="S161" s="228"/>
      <c r="T161" s="229"/>
      <c r="AT161" s="230" t="s">
        <v>191</v>
      </c>
      <c r="AU161" s="230" t="s">
        <v>87</v>
      </c>
      <c r="AV161" s="12" t="s">
        <v>87</v>
      </c>
      <c r="AW161" s="12" t="s">
        <v>6</v>
      </c>
      <c r="AX161" s="12" t="s">
        <v>24</v>
      </c>
      <c r="AY161" s="230" t="s">
        <v>180</v>
      </c>
    </row>
    <row r="162" spans="2:65" s="1" customFormat="1" ht="22.5" customHeight="1">
      <c r="B162" s="41"/>
      <c r="C162" s="194" t="s">
        <v>260</v>
      </c>
      <c r="D162" s="194" t="s">
        <v>182</v>
      </c>
      <c r="E162" s="195" t="s">
        <v>261</v>
      </c>
      <c r="F162" s="196" t="s">
        <v>262</v>
      </c>
      <c r="G162" s="197" t="s">
        <v>263</v>
      </c>
      <c r="H162" s="198">
        <v>1221.674</v>
      </c>
      <c r="I162" s="199"/>
      <c r="J162" s="200">
        <f>ROUND(I162*H162,2)</f>
        <v>0</v>
      </c>
      <c r="K162" s="196" t="s">
        <v>186</v>
      </c>
      <c r="L162" s="61"/>
      <c r="M162" s="201" t="s">
        <v>22</v>
      </c>
      <c r="N162" s="202" t="s">
        <v>48</v>
      </c>
      <c r="O162" s="42"/>
      <c r="P162" s="203">
        <f>O162*H162</f>
        <v>0</v>
      </c>
      <c r="Q162" s="203">
        <v>0</v>
      </c>
      <c r="R162" s="203">
        <f>Q162*H162</f>
        <v>0</v>
      </c>
      <c r="S162" s="203">
        <v>0</v>
      </c>
      <c r="T162" s="204">
        <f>S162*H162</f>
        <v>0</v>
      </c>
      <c r="AR162" s="24" t="s">
        <v>187</v>
      </c>
      <c r="AT162" s="24" t="s">
        <v>182</v>
      </c>
      <c r="AU162" s="24" t="s">
        <v>87</v>
      </c>
      <c r="AY162" s="24" t="s">
        <v>180</v>
      </c>
      <c r="BE162" s="205">
        <f>IF(N162="základní",J162,0)</f>
        <v>0</v>
      </c>
      <c r="BF162" s="205">
        <f>IF(N162="snížená",J162,0)</f>
        <v>0</v>
      </c>
      <c r="BG162" s="205">
        <f>IF(N162="zákl. přenesená",J162,0)</f>
        <v>0</v>
      </c>
      <c r="BH162" s="205">
        <f>IF(N162="sníž. přenesená",J162,0)</f>
        <v>0</v>
      </c>
      <c r="BI162" s="205">
        <f>IF(N162="nulová",J162,0)</f>
        <v>0</v>
      </c>
      <c r="BJ162" s="24" t="s">
        <v>24</v>
      </c>
      <c r="BK162" s="205">
        <f>ROUND(I162*H162,2)</f>
        <v>0</v>
      </c>
      <c r="BL162" s="24" t="s">
        <v>187</v>
      </c>
      <c r="BM162" s="24" t="s">
        <v>264</v>
      </c>
    </row>
    <row r="163" spans="2:47" s="1" customFormat="1" ht="297">
      <c r="B163" s="41"/>
      <c r="C163" s="63"/>
      <c r="D163" s="206" t="s">
        <v>189</v>
      </c>
      <c r="E163" s="63"/>
      <c r="F163" s="207" t="s">
        <v>259</v>
      </c>
      <c r="G163" s="63"/>
      <c r="H163" s="63"/>
      <c r="I163" s="164"/>
      <c r="J163" s="63"/>
      <c r="K163" s="63"/>
      <c r="L163" s="61"/>
      <c r="M163" s="208"/>
      <c r="N163" s="42"/>
      <c r="O163" s="42"/>
      <c r="P163" s="42"/>
      <c r="Q163" s="42"/>
      <c r="R163" s="42"/>
      <c r="S163" s="42"/>
      <c r="T163" s="78"/>
      <c r="AT163" s="24" t="s">
        <v>189</v>
      </c>
      <c r="AU163" s="24" t="s">
        <v>87</v>
      </c>
    </row>
    <row r="164" spans="2:51" s="12" customFormat="1" ht="13.5">
      <c r="B164" s="220"/>
      <c r="C164" s="221"/>
      <c r="D164" s="206" t="s">
        <v>191</v>
      </c>
      <c r="E164" s="222" t="s">
        <v>22</v>
      </c>
      <c r="F164" s="223" t="s">
        <v>265</v>
      </c>
      <c r="G164" s="221"/>
      <c r="H164" s="224">
        <v>1593.9</v>
      </c>
      <c r="I164" s="225"/>
      <c r="J164" s="221"/>
      <c r="K164" s="221"/>
      <c r="L164" s="226"/>
      <c r="M164" s="227"/>
      <c r="N164" s="228"/>
      <c r="O164" s="228"/>
      <c r="P164" s="228"/>
      <c r="Q164" s="228"/>
      <c r="R164" s="228"/>
      <c r="S164" s="228"/>
      <c r="T164" s="229"/>
      <c r="AT164" s="230" t="s">
        <v>191</v>
      </c>
      <c r="AU164" s="230" t="s">
        <v>87</v>
      </c>
      <c r="AV164" s="12" t="s">
        <v>87</v>
      </c>
      <c r="AW164" s="12" t="s">
        <v>41</v>
      </c>
      <c r="AX164" s="12" t="s">
        <v>77</v>
      </c>
      <c r="AY164" s="230" t="s">
        <v>180</v>
      </c>
    </row>
    <row r="165" spans="2:51" s="12" customFormat="1" ht="13.5">
      <c r="B165" s="220"/>
      <c r="C165" s="221"/>
      <c r="D165" s="206" t="s">
        <v>191</v>
      </c>
      <c r="E165" s="222" t="s">
        <v>22</v>
      </c>
      <c r="F165" s="223" t="s">
        <v>266</v>
      </c>
      <c r="G165" s="221"/>
      <c r="H165" s="224">
        <v>502.2</v>
      </c>
      <c r="I165" s="225"/>
      <c r="J165" s="221"/>
      <c r="K165" s="221"/>
      <c r="L165" s="226"/>
      <c r="M165" s="227"/>
      <c r="N165" s="228"/>
      <c r="O165" s="228"/>
      <c r="P165" s="228"/>
      <c r="Q165" s="228"/>
      <c r="R165" s="228"/>
      <c r="S165" s="228"/>
      <c r="T165" s="229"/>
      <c r="AT165" s="230" t="s">
        <v>191</v>
      </c>
      <c r="AU165" s="230" t="s">
        <v>87</v>
      </c>
      <c r="AV165" s="12" t="s">
        <v>87</v>
      </c>
      <c r="AW165" s="12" t="s">
        <v>41</v>
      </c>
      <c r="AX165" s="12" t="s">
        <v>77</v>
      </c>
      <c r="AY165" s="230" t="s">
        <v>180</v>
      </c>
    </row>
    <row r="166" spans="2:51" s="12" customFormat="1" ht="13.5">
      <c r="B166" s="220"/>
      <c r="C166" s="221"/>
      <c r="D166" s="206" t="s">
        <v>191</v>
      </c>
      <c r="E166" s="222" t="s">
        <v>22</v>
      </c>
      <c r="F166" s="223" t="s">
        <v>267</v>
      </c>
      <c r="G166" s="221"/>
      <c r="H166" s="224">
        <v>361.8</v>
      </c>
      <c r="I166" s="225"/>
      <c r="J166" s="221"/>
      <c r="K166" s="221"/>
      <c r="L166" s="226"/>
      <c r="M166" s="227"/>
      <c r="N166" s="228"/>
      <c r="O166" s="228"/>
      <c r="P166" s="228"/>
      <c r="Q166" s="228"/>
      <c r="R166" s="228"/>
      <c r="S166" s="228"/>
      <c r="T166" s="229"/>
      <c r="AT166" s="230" t="s">
        <v>191</v>
      </c>
      <c r="AU166" s="230" t="s">
        <v>87</v>
      </c>
      <c r="AV166" s="12" t="s">
        <v>87</v>
      </c>
      <c r="AW166" s="12" t="s">
        <v>41</v>
      </c>
      <c r="AX166" s="12" t="s">
        <v>77</v>
      </c>
      <c r="AY166" s="230" t="s">
        <v>180</v>
      </c>
    </row>
    <row r="167" spans="2:51" s="13" customFormat="1" ht="13.5">
      <c r="B167" s="231"/>
      <c r="C167" s="232"/>
      <c r="D167" s="206" t="s">
        <v>191</v>
      </c>
      <c r="E167" s="233" t="s">
        <v>22</v>
      </c>
      <c r="F167" s="234" t="s">
        <v>194</v>
      </c>
      <c r="G167" s="232"/>
      <c r="H167" s="235">
        <v>2457.9</v>
      </c>
      <c r="I167" s="236"/>
      <c r="J167" s="232"/>
      <c r="K167" s="232"/>
      <c r="L167" s="237"/>
      <c r="M167" s="238"/>
      <c r="N167" s="239"/>
      <c r="O167" s="239"/>
      <c r="P167" s="239"/>
      <c r="Q167" s="239"/>
      <c r="R167" s="239"/>
      <c r="S167" s="239"/>
      <c r="T167" s="240"/>
      <c r="AT167" s="241" t="s">
        <v>191</v>
      </c>
      <c r="AU167" s="241" t="s">
        <v>87</v>
      </c>
      <c r="AV167" s="13" t="s">
        <v>195</v>
      </c>
      <c r="AW167" s="13" t="s">
        <v>41</v>
      </c>
      <c r="AX167" s="13" t="s">
        <v>77</v>
      </c>
      <c r="AY167" s="241" t="s">
        <v>180</v>
      </c>
    </row>
    <row r="168" spans="2:51" s="12" customFormat="1" ht="13.5">
      <c r="B168" s="220"/>
      <c r="C168" s="221"/>
      <c r="D168" s="206" t="s">
        <v>191</v>
      </c>
      <c r="E168" s="222" t="s">
        <v>22</v>
      </c>
      <c r="F168" s="223" t="s">
        <v>268</v>
      </c>
      <c r="G168" s="221"/>
      <c r="H168" s="224">
        <v>-3.105</v>
      </c>
      <c r="I168" s="225"/>
      <c r="J168" s="221"/>
      <c r="K168" s="221"/>
      <c r="L168" s="226"/>
      <c r="M168" s="227"/>
      <c r="N168" s="228"/>
      <c r="O168" s="228"/>
      <c r="P168" s="228"/>
      <c r="Q168" s="228"/>
      <c r="R168" s="228"/>
      <c r="S168" s="228"/>
      <c r="T168" s="229"/>
      <c r="AT168" s="230" t="s">
        <v>191</v>
      </c>
      <c r="AU168" s="230" t="s">
        <v>87</v>
      </c>
      <c r="AV168" s="12" t="s">
        <v>87</v>
      </c>
      <c r="AW168" s="12" t="s">
        <v>41</v>
      </c>
      <c r="AX168" s="12" t="s">
        <v>77</v>
      </c>
      <c r="AY168" s="230" t="s">
        <v>180</v>
      </c>
    </row>
    <row r="169" spans="2:51" s="12" customFormat="1" ht="13.5">
      <c r="B169" s="220"/>
      <c r="C169" s="221"/>
      <c r="D169" s="206" t="s">
        <v>191</v>
      </c>
      <c r="E169" s="222" t="s">
        <v>22</v>
      </c>
      <c r="F169" s="223" t="s">
        <v>269</v>
      </c>
      <c r="G169" s="221"/>
      <c r="H169" s="224">
        <v>-11.448</v>
      </c>
      <c r="I169" s="225"/>
      <c r="J169" s="221"/>
      <c r="K169" s="221"/>
      <c r="L169" s="226"/>
      <c r="M169" s="227"/>
      <c r="N169" s="228"/>
      <c r="O169" s="228"/>
      <c r="P169" s="228"/>
      <c r="Q169" s="228"/>
      <c r="R169" s="228"/>
      <c r="S169" s="228"/>
      <c r="T169" s="229"/>
      <c r="AT169" s="230" t="s">
        <v>191</v>
      </c>
      <c r="AU169" s="230" t="s">
        <v>87</v>
      </c>
      <c r="AV169" s="12" t="s">
        <v>87</v>
      </c>
      <c r="AW169" s="12" t="s">
        <v>41</v>
      </c>
      <c r="AX169" s="12" t="s">
        <v>77</v>
      </c>
      <c r="AY169" s="230" t="s">
        <v>180</v>
      </c>
    </row>
    <row r="170" spans="2:51" s="14" customFormat="1" ht="13.5">
      <c r="B170" s="242"/>
      <c r="C170" s="243"/>
      <c r="D170" s="206" t="s">
        <v>191</v>
      </c>
      <c r="E170" s="254" t="s">
        <v>22</v>
      </c>
      <c r="F170" s="255" t="s">
        <v>254</v>
      </c>
      <c r="G170" s="243"/>
      <c r="H170" s="256">
        <v>2443.347</v>
      </c>
      <c r="I170" s="248"/>
      <c r="J170" s="243"/>
      <c r="K170" s="243"/>
      <c r="L170" s="249"/>
      <c r="M170" s="250"/>
      <c r="N170" s="251"/>
      <c r="O170" s="251"/>
      <c r="P170" s="251"/>
      <c r="Q170" s="251"/>
      <c r="R170" s="251"/>
      <c r="S170" s="251"/>
      <c r="T170" s="252"/>
      <c r="AT170" s="253" t="s">
        <v>191</v>
      </c>
      <c r="AU170" s="253" t="s">
        <v>87</v>
      </c>
      <c r="AV170" s="14" t="s">
        <v>187</v>
      </c>
      <c r="AW170" s="14" t="s">
        <v>41</v>
      </c>
      <c r="AX170" s="14" t="s">
        <v>24</v>
      </c>
      <c r="AY170" s="253" t="s">
        <v>180</v>
      </c>
    </row>
    <row r="171" spans="2:51" s="12" customFormat="1" ht="13.5">
      <c r="B171" s="220"/>
      <c r="C171" s="221"/>
      <c r="D171" s="244" t="s">
        <v>191</v>
      </c>
      <c r="E171" s="221"/>
      <c r="F171" s="257" t="s">
        <v>270</v>
      </c>
      <c r="G171" s="221"/>
      <c r="H171" s="258">
        <v>1221.674</v>
      </c>
      <c r="I171" s="225"/>
      <c r="J171" s="221"/>
      <c r="K171" s="221"/>
      <c r="L171" s="226"/>
      <c r="M171" s="227"/>
      <c r="N171" s="228"/>
      <c r="O171" s="228"/>
      <c r="P171" s="228"/>
      <c r="Q171" s="228"/>
      <c r="R171" s="228"/>
      <c r="S171" s="228"/>
      <c r="T171" s="229"/>
      <c r="AT171" s="230" t="s">
        <v>191</v>
      </c>
      <c r="AU171" s="230" t="s">
        <v>87</v>
      </c>
      <c r="AV171" s="12" t="s">
        <v>87</v>
      </c>
      <c r="AW171" s="12" t="s">
        <v>6</v>
      </c>
      <c r="AX171" s="12" t="s">
        <v>24</v>
      </c>
      <c r="AY171" s="230" t="s">
        <v>180</v>
      </c>
    </row>
    <row r="172" spans="2:65" s="1" customFormat="1" ht="31.5" customHeight="1">
      <c r="B172" s="41"/>
      <c r="C172" s="194" t="s">
        <v>271</v>
      </c>
      <c r="D172" s="194" t="s">
        <v>182</v>
      </c>
      <c r="E172" s="195" t="s">
        <v>272</v>
      </c>
      <c r="F172" s="196" t="s">
        <v>273</v>
      </c>
      <c r="G172" s="197" t="s">
        <v>126</v>
      </c>
      <c r="H172" s="198">
        <v>15</v>
      </c>
      <c r="I172" s="199"/>
      <c r="J172" s="200">
        <f>ROUND(I172*H172,2)</f>
        <v>0</v>
      </c>
      <c r="K172" s="196" t="s">
        <v>186</v>
      </c>
      <c r="L172" s="61"/>
      <c r="M172" s="201" t="s">
        <v>22</v>
      </c>
      <c r="N172" s="202" t="s">
        <v>48</v>
      </c>
      <c r="O172" s="42"/>
      <c r="P172" s="203">
        <f>O172*H172</f>
        <v>0</v>
      </c>
      <c r="Q172" s="203">
        <v>0</v>
      </c>
      <c r="R172" s="203">
        <f>Q172*H172</f>
        <v>0</v>
      </c>
      <c r="S172" s="203">
        <v>0</v>
      </c>
      <c r="T172" s="204">
        <f>S172*H172</f>
        <v>0</v>
      </c>
      <c r="AR172" s="24" t="s">
        <v>187</v>
      </c>
      <c r="AT172" s="24" t="s">
        <v>182</v>
      </c>
      <c r="AU172" s="24" t="s">
        <v>87</v>
      </c>
      <c r="AY172" s="24" t="s">
        <v>180</v>
      </c>
      <c r="BE172" s="205">
        <f>IF(N172="základní",J172,0)</f>
        <v>0</v>
      </c>
      <c r="BF172" s="205">
        <f>IF(N172="snížená",J172,0)</f>
        <v>0</v>
      </c>
      <c r="BG172" s="205">
        <f>IF(N172="zákl. přenesená",J172,0)</f>
        <v>0</v>
      </c>
      <c r="BH172" s="205">
        <f>IF(N172="sníž. přenesená",J172,0)</f>
        <v>0</v>
      </c>
      <c r="BI172" s="205">
        <f>IF(N172="nulová",J172,0)</f>
        <v>0</v>
      </c>
      <c r="BJ172" s="24" t="s">
        <v>24</v>
      </c>
      <c r="BK172" s="205">
        <f>ROUND(I172*H172,2)</f>
        <v>0</v>
      </c>
      <c r="BL172" s="24" t="s">
        <v>187</v>
      </c>
      <c r="BM172" s="24" t="s">
        <v>274</v>
      </c>
    </row>
    <row r="173" spans="2:47" s="1" customFormat="1" ht="81">
      <c r="B173" s="41"/>
      <c r="C173" s="63"/>
      <c r="D173" s="206" t="s">
        <v>189</v>
      </c>
      <c r="E173" s="63"/>
      <c r="F173" s="207" t="s">
        <v>275</v>
      </c>
      <c r="G173" s="63"/>
      <c r="H173" s="63"/>
      <c r="I173" s="164"/>
      <c r="J173" s="63"/>
      <c r="K173" s="63"/>
      <c r="L173" s="61"/>
      <c r="M173" s="208"/>
      <c r="N173" s="42"/>
      <c r="O173" s="42"/>
      <c r="P173" s="42"/>
      <c r="Q173" s="42"/>
      <c r="R173" s="42"/>
      <c r="S173" s="42"/>
      <c r="T173" s="78"/>
      <c r="AT173" s="24" t="s">
        <v>189</v>
      </c>
      <c r="AU173" s="24" t="s">
        <v>87</v>
      </c>
    </row>
    <row r="174" spans="2:51" s="12" customFormat="1" ht="13.5">
      <c r="B174" s="220"/>
      <c r="C174" s="221"/>
      <c r="D174" s="244" t="s">
        <v>191</v>
      </c>
      <c r="E174" s="259" t="s">
        <v>22</v>
      </c>
      <c r="F174" s="257" t="s">
        <v>124</v>
      </c>
      <c r="G174" s="221"/>
      <c r="H174" s="258">
        <v>15</v>
      </c>
      <c r="I174" s="225"/>
      <c r="J174" s="221"/>
      <c r="K174" s="221"/>
      <c r="L174" s="226"/>
      <c r="M174" s="227"/>
      <c r="N174" s="228"/>
      <c r="O174" s="228"/>
      <c r="P174" s="228"/>
      <c r="Q174" s="228"/>
      <c r="R174" s="228"/>
      <c r="S174" s="228"/>
      <c r="T174" s="229"/>
      <c r="AT174" s="230" t="s">
        <v>191</v>
      </c>
      <c r="AU174" s="230" t="s">
        <v>87</v>
      </c>
      <c r="AV174" s="12" t="s">
        <v>87</v>
      </c>
      <c r="AW174" s="12" t="s">
        <v>41</v>
      </c>
      <c r="AX174" s="12" t="s">
        <v>24</v>
      </c>
      <c r="AY174" s="230" t="s">
        <v>180</v>
      </c>
    </row>
    <row r="175" spans="2:65" s="1" customFormat="1" ht="31.5" customHeight="1">
      <c r="B175" s="41"/>
      <c r="C175" s="194" t="s">
        <v>10</v>
      </c>
      <c r="D175" s="194" t="s">
        <v>182</v>
      </c>
      <c r="E175" s="195" t="s">
        <v>276</v>
      </c>
      <c r="F175" s="196" t="s">
        <v>277</v>
      </c>
      <c r="G175" s="197" t="s">
        <v>126</v>
      </c>
      <c r="H175" s="198">
        <v>12</v>
      </c>
      <c r="I175" s="199"/>
      <c r="J175" s="200">
        <f>ROUND(I175*H175,2)</f>
        <v>0</v>
      </c>
      <c r="K175" s="196" t="s">
        <v>186</v>
      </c>
      <c r="L175" s="61"/>
      <c r="M175" s="201" t="s">
        <v>22</v>
      </c>
      <c r="N175" s="202" t="s">
        <v>48</v>
      </c>
      <c r="O175" s="42"/>
      <c r="P175" s="203">
        <f>O175*H175</f>
        <v>0</v>
      </c>
      <c r="Q175" s="203">
        <v>0</v>
      </c>
      <c r="R175" s="203">
        <f>Q175*H175</f>
        <v>0</v>
      </c>
      <c r="S175" s="203">
        <v>0</v>
      </c>
      <c r="T175" s="204">
        <f>S175*H175</f>
        <v>0</v>
      </c>
      <c r="AR175" s="24" t="s">
        <v>187</v>
      </c>
      <c r="AT175" s="24" t="s">
        <v>182</v>
      </c>
      <c r="AU175" s="24" t="s">
        <v>87</v>
      </c>
      <c r="AY175" s="24" t="s">
        <v>180</v>
      </c>
      <c r="BE175" s="205">
        <f>IF(N175="základní",J175,0)</f>
        <v>0</v>
      </c>
      <c r="BF175" s="205">
        <f>IF(N175="snížená",J175,0)</f>
        <v>0</v>
      </c>
      <c r="BG175" s="205">
        <f>IF(N175="zákl. přenesená",J175,0)</f>
        <v>0</v>
      </c>
      <c r="BH175" s="205">
        <f>IF(N175="sníž. přenesená",J175,0)</f>
        <v>0</v>
      </c>
      <c r="BI175" s="205">
        <f>IF(N175="nulová",J175,0)</f>
        <v>0</v>
      </c>
      <c r="BJ175" s="24" t="s">
        <v>24</v>
      </c>
      <c r="BK175" s="205">
        <f>ROUND(I175*H175,2)</f>
        <v>0</v>
      </c>
      <c r="BL175" s="24" t="s">
        <v>187</v>
      </c>
      <c r="BM175" s="24" t="s">
        <v>278</v>
      </c>
    </row>
    <row r="176" spans="2:47" s="1" customFormat="1" ht="81">
      <c r="B176" s="41"/>
      <c r="C176" s="63"/>
      <c r="D176" s="206" t="s">
        <v>189</v>
      </c>
      <c r="E176" s="63"/>
      <c r="F176" s="207" t="s">
        <v>275</v>
      </c>
      <c r="G176" s="63"/>
      <c r="H176" s="63"/>
      <c r="I176" s="164"/>
      <c r="J176" s="63"/>
      <c r="K176" s="63"/>
      <c r="L176" s="61"/>
      <c r="M176" s="208"/>
      <c r="N176" s="42"/>
      <c r="O176" s="42"/>
      <c r="P176" s="42"/>
      <c r="Q176" s="42"/>
      <c r="R176" s="42"/>
      <c r="S176" s="42"/>
      <c r="T176" s="78"/>
      <c r="AT176" s="24" t="s">
        <v>189</v>
      </c>
      <c r="AU176" s="24" t="s">
        <v>87</v>
      </c>
    </row>
    <row r="177" spans="2:51" s="12" customFormat="1" ht="13.5">
      <c r="B177" s="220"/>
      <c r="C177" s="221"/>
      <c r="D177" s="244" t="s">
        <v>191</v>
      </c>
      <c r="E177" s="259" t="s">
        <v>22</v>
      </c>
      <c r="F177" s="257" t="s">
        <v>132</v>
      </c>
      <c r="G177" s="221"/>
      <c r="H177" s="258">
        <v>12</v>
      </c>
      <c r="I177" s="225"/>
      <c r="J177" s="221"/>
      <c r="K177" s="221"/>
      <c r="L177" s="226"/>
      <c r="M177" s="227"/>
      <c r="N177" s="228"/>
      <c r="O177" s="228"/>
      <c r="P177" s="228"/>
      <c r="Q177" s="228"/>
      <c r="R177" s="228"/>
      <c r="S177" s="228"/>
      <c r="T177" s="229"/>
      <c r="AT177" s="230" t="s">
        <v>191</v>
      </c>
      <c r="AU177" s="230" t="s">
        <v>87</v>
      </c>
      <c r="AV177" s="12" t="s">
        <v>87</v>
      </c>
      <c r="AW177" s="12" t="s">
        <v>41</v>
      </c>
      <c r="AX177" s="12" t="s">
        <v>24</v>
      </c>
      <c r="AY177" s="230" t="s">
        <v>180</v>
      </c>
    </row>
    <row r="178" spans="2:65" s="1" customFormat="1" ht="22.5" customHeight="1">
      <c r="B178" s="41"/>
      <c r="C178" s="194" t="s">
        <v>279</v>
      </c>
      <c r="D178" s="194" t="s">
        <v>182</v>
      </c>
      <c r="E178" s="195" t="s">
        <v>280</v>
      </c>
      <c r="F178" s="196" t="s">
        <v>281</v>
      </c>
      <c r="G178" s="197" t="s">
        <v>110</v>
      </c>
      <c r="H178" s="198">
        <v>1396</v>
      </c>
      <c r="I178" s="199"/>
      <c r="J178" s="200">
        <f>ROUND(I178*H178,2)</f>
        <v>0</v>
      </c>
      <c r="K178" s="196" t="s">
        <v>186</v>
      </c>
      <c r="L178" s="61"/>
      <c r="M178" s="201" t="s">
        <v>22</v>
      </c>
      <c r="N178" s="202" t="s">
        <v>48</v>
      </c>
      <c r="O178" s="42"/>
      <c r="P178" s="203">
        <f>O178*H178</f>
        <v>0</v>
      </c>
      <c r="Q178" s="203">
        <v>0</v>
      </c>
      <c r="R178" s="203">
        <f>Q178*H178</f>
        <v>0</v>
      </c>
      <c r="S178" s="203">
        <v>0</v>
      </c>
      <c r="T178" s="204">
        <f>S178*H178</f>
        <v>0</v>
      </c>
      <c r="AR178" s="24" t="s">
        <v>187</v>
      </c>
      <c r="AT178" s="24" t="s">
        <v>182</v>
      </c>
      <c r="AU178" s="24" t="s">
        <v>87</v>
      </c>
      <c r="AY178" s="24" t="s">
        <v>180</v>
      </c>
      <c r="BE178" s="205">
        <f>IF(N178="základní",J178,0)</f>
        <v>0</v>
      </c>
      <c r="BF178" s="205">
        <f>IF(N178="snížená",J178,0)</f>
        <v>0</v>
      </c>
      <c r="BG178" s="205">
        <f>IF(N178="zákl. přenesená",J178,0)</f>
        <v>0</v>
      </c>
      <c r="BH178" s="205">
        <f>IF(N178="sníž. přenesená",J178,0)</f>
        <v>0</v>
      </c>
      <c r="BI178" s="205">
        <f>IF(N178="nulová",J178,0)</f>
        <v>0</v>
      </c>
      <c r="BJ178" s="24" t="s">
        <v>24</v>
      </c>
      <c r="BK178" s="205">
        <f>ROUND(I178*H178,2)</f>
        <v>0</v>
      </c>
      <c r="BL178" s="24" t="s">
        <v>187</v>
      </c>
      <c r="BM178" s="24" t="s">
        <v>282</v>
      </c>
    </row>
    <row r="179" spans="2:47" s="1" customFormat="1" ht="162">
      <c r="B179" s="41"/>
      <c r="C179" s="63"/>
      <c r="D179" s="206" t="s">
        <v>189</v>
      </c>
      <c r="E179" s="63"/>
      <c r="F179" s="207" t="s">
        <v>283</v>
      </c>
      <c r="G179" s="63"/>
      <c r="H179" s="63"/>
      <c r="I179" s="164"/>
      <c r="J179" s="63"/>
      <c r="K179" s="63"/>
      <c r="L179" s="61"/>
      <c r="M179" s="208"/>
      <c r="N179" s="42"/>
      <c r="O179" s="42"/>
      <c r="P179" s="42"/>
      <c r="Q179" s="42"/>
      <c r="R179" s="42"/>
      <c r="S179" s="42"/>
      <c r="T179" s="78"/>
      <c r="AT179" s="24" t="s">
        <v>189</v>
      </c>
      <c r="AU179" s="24" t="s">
        <v>87</v>
      </c>
    </row>
    <row r="180" spans="2:51" s="11" customFormat="1" ht="13.5">
      <c r="B180" s="209"/>
      <c r="C180" s="210"/>
      <c r="D180" s="206" t="s">
        <v>191</v>
      </c>
      <c r="E180" s="211" t="s">
        <v>22</v>
      </c>
      <c r="F180" s="212" t="s">
        <v>284</v>
      </c>
      <c r="G180" s="210"/>
      <c r="H180" s="213" t="s">
        <v>22</v>
      </c>
      <c r="I180" s="214"/>
      <c r="J180" s="210"/>
      <c r="K180" s="210"/>
      <c r="L180" s="215"/>
      <c r="M180" s="216"/>
      <c r="N180" s="217"/>
      <c r="O180" s="217"/>
      <c r="P180" s="217"/>
      <c r="Q180" s="217"/>
      <c r="R180" s="217"/>
      <c r="S180" s="217"/>
      <c r="T180" s="218"/>
      <c r="AT180" s="219" t="s">
        <v>191</v>
      </c>
      <c r="AU180" s="219" t="s">
        <v>87</v>
      </c>
      <c r="AV180" s="11" t="s">
        <v>24</v>
      </c>
      <c r="AW180" s="11" t="s">
        <v>41</v>
      </c>
      <c r="AX180" s="11" t="s">
        <v>77</v>
      </c>
      <c r="AY180" s="219" t="s">
        <v>180</v>
      </c>
    </row>
    <row r="181" spans="2:51" s="12" customFormat="1" ht="13.5">
      <c r="B181" s="220"/>
      <c r="C181" s="221"/>
      <c r="D181" s="206" t="s">
        <v>191</v>
      </c>
      <c r="E181" s="222" t="s">
        <v>22</v>
      </c>
      <c r="F181" s="223" t="s">
        <v>285</v>
      </c>
      <c r="G181" s="221"/>
      <c r="H181" s="224">
        <v>125</v>
      </c>
      <c r="I181" s="225"/>
      <c r="J181" s="221"/>
      <c r="K181" s="221"/>
      <c r="L181" s="226"/>
      <c r="M181" s="227"/>
      <c r="N181" s="228"/>
      <c r="O181" s="228"/>
      <c r="P181" s="228"/>
      <c r="Q181" s="228"/>
      <c r="R181" s="228"/>
      <c r="S181" s="228"/>
      <c r="T181" s="229"/>
      <c r="AT181" s="230" t="s">
        <v>191</v>
      </c>
      <c r="AU181" s="230" t="s">
        <v>87</v>
      </c>
      <c r="AV181" s="12" t="s">
        <v>87</v>
      </c>
      <c r="AW181" s="12" t="s">
        <v>41</v>
      </c>
      <c r="AX181" s="12" t="s">
        <v>77</v>
      </c>
      <c r="AY181" s="230" t="s">
        <v>180</v>
      </c>
    </row>
    <row r="182" spans="2:51" s="12" customFormat="1" ht="13.5">
      <c r="B182" s="220"/>
      <c r="C182" s="221"/>
      <c r="D182" s="206" t="s">
        <v>191</v>
      </c>
      <c r="E182" s="222" t="s">
        <v>22</v>
      </c>
      <c r="F182" s="223" t="s">
        <v>286</v>
      </c>
      <c r="G182" s="221"/>
      <c r="H182" s="224">
        <v>80</v>
      </c>
      <c r="I182" s="225"/>
      <c r="J182" s="221"/>
      <c r="K182" s="221"/>
      <c r="L182" s="226"/>
      <c r="M182" s="227"/>
      <c r="N182" s="228"/>
      <c r="O182" s="228"/>
      <c r="P182" s="228"/>
      <c r="Q182" s="228"/>
      <c r="R182" s="228"/>
      <c r="S182" s="228"/>
      <c r="T182" s="229"/>
      <c r="AT182" s="230" t="s">
        <v>191</v>
      </c>
      <c r="AU182" s="230" t="s">
        <v>87</v>
      </c>
      <c r="AV182" s="12" t="s">
        <v>87</v>
      </c>
      <c r="AW182" s="12" t="s">
        <v>41</v>
      </c>
      <c r="AX182" s="12" t="s">
        <v>77</v>
      </c>
      <c r="AY182" s="230" t="s">
        <v>180</v>
      </c>
    </row>
    <row r="183" spans="2:51" s="12" customFormat="1" ht="13.5">
      <c r="B183" s="220"/>
      <c r="C183" s="221"/>
      <c r="D183" s="206" t="s">
        <v>191</v>
      </c>
      <c r="E183" s="222" t="s">
        <v>22</v>
      </c>
      <c r="F183" s="223" t="s">
        <v>287</v>
      </c>
      <c r="G183" s="221"/>
      <c r="H183" s="224">
        <v>240</v>
      </c>
      <c r="I183" s="225"/>
      <c r="J183" s="221"/>
      <c r="K183" s="221"/>
      <c r="L183" s="226"/>
      <c r="M183" s="227"/>
      <c r="N183" s="228"/>
      <c r="O183" s="228"/>
      <c r="P183" s="228"/>
      <c r="Q183" s="228"/>
      <c r="R183" s="228"/>
      <c r="S183" s="228"/>
      <c r="T183" s="229"/>
      <c r="AT183" s="230" t="s">
        <v>191</v>
      </c>
      <c r="AU183" s="230" t="s">
        <v>87</v>
      </c>
      <c r="AV183" s="12" t="s">
        <v>87</v>
      </c>
      <c r="AW183" s="12" t="s">
        <v>41</v>
      </c>
      <c r="AX183" s="12" t="s">
        <v>77</v>
      </c>
      <c r="AY183" s="230" t="s">
        <v>180</v>
      </c>
    </row>
    <row r="184" spans="2:51" s="12" customFormat="1" ht="13.5">
      <c r="B184" s="220"/>
      <c r="C184" s="221"/>
      <c r="D184" s="206" t="s">
        <v>191</v>
      </c>
      <c r="E184" s="222" t="s">
        <v>22</v>
      </c>
      <c r="F184" s="223" t="s">
        <v>288</v>
      </c>
      <c r="G184" s="221"/>
      <c r="H184" s="224">
        <v>75</v>
      </c>
      <c r="I184" s="225"/>
      <c r="J184" s="221"/>
      <c r="K184" s="221"/>
      <c r="L184" s="226"/>
      <c r="M184" s="227"/>
      <c r="N184" s="228"/>
      <c r="O184" s="228"/>
      <c r="P184" s="228"/>
      <c r="Q184" s="228"/>
      <c r="R184" s="228"/>
      <c r="S184" s="228"/>
      <c r="T184" s="229"/>
      <c r="AT184" s="230" t="s">
        <v>191</v>
      </c>
      <c r="AU184" s="230" t="s">
        <v>87</v>
      </c>
      <c r="AV184" s="12" t="s">
        <v>87</v>
      </c>
      <c r="AW184" s="12" t="s">
        <v>41</v>
      </c>
      <c r="AX184" s="12" t="s">
        <v>77</v>
      </c>
      <c r="AY184" s="230" t="s">
        <v>180</v>
      </c>
    </row>
    <row r="185" spans="2:51" s="12" customFormat="1" ht="13.5">
      <c r="B185" s="220"/>
      <c r="C185" s="221"/>
      <c r="D185" s="206" t="s">
        <v>191</v>
      </c>
      <c r="E185" s="222" t="s">
        <v>22</v>
      </c>
      <c r="F185" s="223" t="s">
        <v>289</v>
      </c>
      <c r="G185" s="221"/>
      <c r="H185" s="224">
        <v>120</v>
      </c>
      <c r="I185" s="225"/>
      <c r="J185" s="221"/>
      <c r="K185" s="221"/>
      <c r="L185" s="226"/>
      <c r="M185" s="227"/>
      <c r="N185" s="228"/>
      <c r="O185" s="228"/>
      <c r="P185" s="228"/>
      <c r="Q185" s="228"/>
      <c r="R185" s="228"/>
      <c r="S185" s="228"/>
      <c r="T185" s="229"/>
      <c r="AT185" s="230" t="s">
        <v>191</v>
      </c>
      <c r="AU185" s="230" t="s">
        <v>87</v>
      </c>
      <c r="AV185" s="12" t="s">
        <v>87</v>
      </c>
      <c r="AW185" s="12" t="s">
        <v>41</v>
      </c>
      <c r="AX185" s="12" t="s">
        <v>77</v>
      </c>
      <c r="AY185" s="230" t="s">
        <v>180</v>
      </c>
    </row>
    <row r="186" spans="2:51" s="12" customFormat="1" ht="13.5">
      <c r="B186" s="220"/>
      <c r="C186" s="221"/>
      <c r="D186" s="206" t="s">
        <v>191</v>
      </c>
      <c r="E186" s="222" t="s">
        <v>22</v>
      </c>
      <c r="F186" s="223" t="s">
        <v>290</v>
      </c>
      <c r="G186" s="221"/>
      <c r="H186" s="224">
        <v>300</v>
      </c>
      <c r="I186" s="225"/>
      <c r="J186" s="221"/>
      <c r="K186" s="221"/>
      <c r="L186" s="226"/>
      <c r="M186" s="227"/>
      <c r="N186" s="228"/>
      <c r="O186" s="228"/>
      <c r="P186" s="228"/>
      <c r="Q186" s="228"/>
      <c r="R186" s="228"/>
      <c r="S186" s="228"/>
      <c r="T186" s="229"/>
      <c r="AT186" s="230" t="s">
        <v>191</v>
      </c>
      <c r="AU186" s="230" t="s">
        <v>87</v>
      </c>
      <c r="AV186" s="12" t="s">
        <v>87</v>
      </c>
      <c r="AW186" s="12" t="s">
        <v>41</v>
      </c>
      <c r="AX186" s="12" t="s">
        <v>77</v>
      </c>
      <c r="AY186" s="230" t="s">
        <v>180</v>
      </c>
    </row>
    <row r="187" spans="2:51" s="12" customFormat="1" ht="13.5">
      <c r="B187" s="220"/>
      <c r="C187" s="221"/>
      <c r="D187" s="206" t="s">
        <v>191</v>
      </c>
      <c r="E187" s="222" t="s">
        <v>22</v>
      </c>
      <c r="F187" s="223" t="s">
        <v>291</v>
      </c>
      <c r="G187" s="221"/>
      <c r="H187" s="224">
        <v>336</v>
      </c>
      <c r="I187" s="225"/>
      <c r="J187" s="221"/>
      <c r="K187" s="221"/>
      <c r="L187" s="226"/>
      <c r="M187" s="227"/>
      <c r="N187" s="228"/>
      <c r="O187" s="228"/>
      <c r="P187" s="228"/>
      <c r="Q187" s="228"/>
      <c r="R187" s="228"/>
      <c r="S187" s="228"/>
      <c r="T187" s="229"/>
      <c r="AT187" s="230" t="s">
        <v>191</v>
      </c>
      <c r="AU187" s="230" t="s">
        <v>87</v>
      </c>
      <c r="AV187" s="12" t="s">
        <v>87</v>
      </c>
      <c r="AW187" s="12" t="s">
        <v>41</v>
      </c>
      <c r="AX187" s="12" t="s">
        <v>77</v>
      </c>
      <c r="AY187" s="230" t="s">
        <v>180</v>
      </c>
    </row>
    <row r="188" spans="2:51" s="12" customFormat="1" ht="13.5">
      <c r="B188" s="220"/>
      <c r="C188" s="221"/>
      <c r="D188" s="206" t="s">
        <v>191</v>
      </c>
      <c r="E188" s="222" t="s">
        <v>22</v>
      </c>
      <c r="F188" s="223" t="s">
        <v>292</v>
      </c>
      <c r="G188" s="221"/>
      <c r="H188" s="224">
        <v>120</v>
      </c>
      <c r="I188" s="225"/>
      <c r="J188" s="221"/>
      <c r="K188" s="221"/>
      <c r="L188" s="226"/>
      <c r="M188" s="227"/>
      <c r="N188" s="228"/>
      <c r="O188" s="228"/>
      <c r="P188" s="228"/>
      <c r="Q188" s="228"/>
      <c r="R188" s="228"/>
      <c r="S188" s="228"/>
      <c r="T188" s="229"/>
      <c r="AT188" s="230" t="s">
        <v>191</v>
      </c>
      <c r="AU188" s="230" t="s">
        <v>87</v>
      </c>
      <c r="AV188" s="12" t="s">
        <v>87</v>
      </c>
      <c r="AW188" s="12" t="s">
        <v>41</v>
      </c>
      <c r="AX188" s="12" t="s">
        <v>77</v>
      </c>
      <c r="AY188" s="230" t="s">
        <v>180</v>
      </c>
    </row>
    <row r="189" spans="2:51" s="13" customFormat="1" ht="13.5">
      <c r="B189" s="231"/>
      <c r="C189" s="232"/>
      <c r="D189" s="206" t="s">
        <v>191</v>
      </c>
      <c r="E189" s="233" t="s">
        <v>22</v>
      </c>
      <c r="F189" s="234" t="s">
        <v>194</v>
      </c>
      <c r="G189" s="232"/>
      <c r="H189" s="235">
        <v>1396</v>
      </c>
      <c r="I189" s="236"/>
      <c r="J189" s="232"/>
      <c r="K189" s="232"/>
      <c r="L189" s="237"/>
      <c r="M189" s="238"/>
      <c r="N189" s="239"/>
      <c r="O189" s="239"/>
      <c r="P189" s="239"/>
      <c r="Q189" s="239"/>
      <c r="R189" s="239"/>
      <c r="S189" s="239"/>
      <c r="T189" s="240"/>
      <c r="AT189" s="241" t="s">
        <v>191</v>
      </c>
      <c r="AU189" s="241" t="s">
        <v>87</v>
      </c>
      <c r="AV189" s="13" t="s">
        <v>195</v>
      </c>
      <c r="AW189" s="13" t="s">
        <v>41</v>
      </c>
      <c r="AX189" s="13" t="s">
        <v>77</v>
      </c>
      <c r="AY189" s="241" t="s">
        <v>180</v>
      </c>
    </row>
    <row r="190" spans="2:51" s="14" customFormat="1" ht="13.5">
      <c r="B190" s="242"/>
      <c r="C190" s="243"/>
      <c r="D190" s="206" t="s">
        <v>191</v>
      </c>
      <c r="E190" s="254" t="s">
        <v>22</v>
      </c>
      <c r="F190" s="255" t="s">
        <v>196</v>
      </c>
      <c r="G190" s="243"/>
      <c r="H190" s="256">
        <v>1396</v>
      </c>
      <c r="I190" s="248"/>
      <c r="J190" s="243"/>
      <c r="K190" s="243"/>
      <c r="L190" s="249"/>
      <c r="M190" s="250"/>
      <c r="N190" s="251"/>
      <c r="O190" s="251"/>
      <c r="P190" s="251"/>
      <c r="Q190" s="251"/>
      <c r="R190" s="251"/>
      <c r="S190" s="251"/>
      <c r="T190" s="252"/>
      <c r="AT190" s="253" t="s">
        <v>191</v>
      </c>
      <c r="AU190" s="253" t="s">
        <v>87</v>
      </c>
      <c r="AV190" s="14" t="s">
        <v>187</v>
      </c>
      <c r="AW190" s="14" t="s">
        <v>41</v>
      </c>
      <c r="AX190" s="14" t="s">
        <v>24</v>
      </c>
      <c r="AY190" s="253" t="s">
        <v>180</v>
      </c>
    </row>
    <row r="191" spans="2:63" s="10" customFormat="1" ht="29.85" customHeight="1">
      <c r="B191" s="177"/>
      <c r="C191" s="178"/>
      <c r="D191" s="191" t="s">
        <v>76</v>
      </c>
      <c r="E191" s="192" t="s">
        <v>87</v>
      </c>
      <c r="F191" s="192" t="s">
        <v>293</v>
      </c>
      <c r="G191" s="178"/>
      <c r="H191" s="178"/>
      <c r="I191" s="181"/>
      <c r="J191" s="193">
        <f>BK191</f>
        <v>0</v>
      </c>
      <c r="K191" s="178"/>
      <c r="L191" s="183"/>
      <c r="M191" s="184"/>
      <c r="N191" s="185"/>
      <c r="O191" s="185"/>
      <c r="P191" s="186">
        <f>SUM(P192:P206)</f>
        <v>0</v>
      </c>
      <c r="Q191" s="185"/>
      <c r="R191" s="186">
        <f>SUM(R192:R206)</f>
        <v>402.7863840000001</v>
      </c>
      <c r="S191" s="185"/>
      <c r="T191" s="187">
        <f>SUM(T192:T206)</f>
        <v>0</v>
      </c>
      <c r="AR191" s="188" t="s">
        <v>24</v>
      </c>
      <c r="AT191" s="189" t="s">
        <v>76</v>
      </c>
      <c r="AU191" s="189" t="s">
        <v>24</v>
      </c>
      <c r="AY191" s="188" t="s">
        <v>180</v>
      </c>
      <c r="BK191" s="190">
        <f>SUM(BK192:BK206)</f>
        <v>0</v>
      </c>
    </row>
    <row r="192" spans="2:65" s="1" customFormat="1" ht="22.5" customHeight="1">
      <c r="B192" s="41"/>
      <c r="C192" s="194" t="s">
        <v>294</v>
      </c>
      <c r="D192" s="194" t="s">
        <v>182</v>
      </c>
      <c r="E192" s="195" t="s">
        <v>295</v>
      </c>
      <c r="F192" s="196" t="s">
        <v>296</v>
      </c>
      <c r="G192" s="197" t="s">
        <v>110</v>
      </c>
      <c r="H192" s="198">
        <v>623.948000000001</v>
      </c>
      <c r="I192" s="199"/>
      <c r="J192" s="200">
        <f>ROUND(I192*H192,2)</f>
        <v>0</v>
      </c>
      <c r="K192" s="196" t="s">
        <v>186</v>
      </c>
      <c r="L192" s="61"/>
      <c r="M192" s="201" t="s">
        <v>22</v>
      </c>
      <c r="N192" s="202" t="s">
        <v>48</v>
      </c>
      <c r="O192" s="42"/>
      <c r="P192" s="203">
        <f>O192*H192</f>
        <v>0</v>
      </c>
      <c r="Q192" s="203">
        <v>0.108</v>
      </c>
      <c r="R192" s="203">
        <f>Q192*H192</f>
        <v>67.3863840000001</v>
      </c>
      <c r="S192" s="203">
        <v>0</v>
      </c>
      <c r="T192" s="204">
        <f>S192*H192</f>
        <v>0</v>
      </c>
      <c r="AR192" s="24" t="s">
        <v>187</v>
      </c>
      <c r="AT192" s="24" t="s">
        <v>182</v>
      </c>
      <c r="AU192" s="24" t="s">
        <v>87</v>
      </c>
      <c r="AY192" s="24" t="s">
        <v>180</v>
      </c>
      <c r="BE192" s="205">
        <f>IF(N192="základní",J192,0)</f>
        <v>0</v>
      </c>
      <c r="BF192" s="205">
        <f>IF(N192="snížená",J192,0)</f>
        <v>0</v>
      </c>
      <c r="BG192" s="205">
        <f>IF(N192="zákl. přenesená",J192,0)</f>
        <v>0</v>
      </c>
      <c r="BH192" s="205">
        <f>IF(N192="sníž. přenesená",J192,0)</f>
        <v>0</v>
      </c>
      <c r="BI192" s="205">
        <f>IF(N192="nulová",J192,0)</f>
        <v>0</v>
      </c>
      <c r="BJ192" s="24" t="s">
        <v>24</v>
      </c>
      <c r="BK192" s="205">
        <f>ROUND(I192*H192,2)</f>
        <v>0</v>
      </c>
      <c r="BL192" s="24" t="s">
        <v>187</v>
      </c>
      <c r="BM192" s="24" t="s">
        <v>297</v>
      </c>
    </row>
    <row r="193" spans="2:47" s="1" customFormat="1" ht="81">
      <c r="B193" s="41"/>
      <c r="C193" s="63"/>
      <c r="D193" s="244" t="s">
        <v>189</v>
      </c>
      <c r="E193" s="63"/>
      <c r="F193" s="260" t="s">
        <v>298</v>
      </c>
      <c r="G193" s="63"/>
      <c r="H193" s="63"/>
      <c r="I193" s="164"/>
      <c r="J193" s="63"/>
      <c r="K193" s="63"/>
      <c r="L193" s="61"/>
      <c r="M193" s="208"/>
      <c r="N193" s="42"/>
      <c r="O193" s="42"/>
      <c r="P193" s="42"/>
      <c r="Q193" s="42"/>
      <c r="R193" s="42"/>
      <c r="S193" s="42"/>
      <c r="T193" s="78"/>
      <c r="AT193" s="24" t="s">
        <v>189</v>
      </c>
      <c r="AU193" s="24" t="s">
        <v>87</v>
      </c>
    </row>
    <row r="194" spans="2:65" s="1" customFormat="1" ht="31.5" customHeight="1">
      <c r="B194" s="41"/>
      <c r="C194" s="261" t="s">
        <v>299</v>
      </c>
      <c r="D194" s="261" t="s">
        <v>300</v>
      </c>
      <c r="E194" s="262" t="s">
        <v>301</v>
      </c>
      <c r="F194" s="263" t="s">
        <v>302</v>
      </c>
      <c r="G194" s="264" t="s">
        <v>126</v>
      </c>
      <c r="H194" s="265">
        <v>104</v>
      </c>
      <c r="I194" s="266"/>
      <c r="J194" s="267">
        <f>ROUND(I194*H194,2)</f>
        <v>0</v>
      </c>
      <c r="K194" s="263" t="s">
        <v>186</v>
      </c>
      <c r="L194" s="268"/>
      <c r="M194" s="269" t="s">
        <v>22</v>
      </c>
      <c r="N194" s="270" t="s">
        <v>48</v>
      </c>
      <c r="O194" s="42"/>
      <c r="P194" s="203">
        <f>O194*H194</f>
        <v>0</v>
      </c>
      <c r="Q194" s="203">
        <v>3.225</v>
      </c>
      <c r="R194" s="203">
        <f>Q194*H194</f>
        <v>335.40000000000003</v>
      </c>
      <c r="S194" s="203">
        <v>0</v>
      </c>
      <c r="T194" s="204">
        <f>S194*H194</f>
        <v>0</v>
      </c>
      <c r="AR194" s="24" t="s">
        <v>228</v>
      </c>
      <c r="AT194" s="24" t="s">
        <v>300</v>
      </c>
      <c r="AU194" s="24" t="s">
        <v>87</v>
      </c>
      <c r="AY194" s="24" t="s">
        <v>180</v>
      </c>
      <c r="BE194" s="205">
        <f>IF(N194="základní",J194,0)</f>
        <v>0</v>
      </c>
      <c r="BF194" s="205">
        <f>IF(N194="snížená",J194,0)</f>
        <v>0</v>
      </c>
      <c r="BG194" s="205">
        <f>IF(N194="zákl. přenesená",J194,0)</f>
        <v>0</v>
      </c>
      <c r="BH194" s="205">
        <f>IF(N194="sníž. přenesená",J194,0)</f>
        <v>0</v>
      </c>
      <c r="BI194" s="205">
        <f>IF(N194="nulová",J194,0)</f>
        <v>0</v>
      </c>
      <c r="BJ194" s="24" t="s">
        <v>24</v>
      </c>
      <c r="BK194" s="205">
        <f>ROUND(I194*H194,2)</f>
        <v>0</v>
      </c>
      <c r="BL194" s="24" t="s">
        <v>187</v>
      </c>
      <c r="BM194" s="24" t="s">
        <v>303</v>
      </c>
    </row>
    <row r="195" spans="2:51" s="11" customFormat="1" ht="13.5">
      <c r="B195" s="209"/>
      <c r="C195" s="210"/>
      <c r="D195" s="206" t="s">
        <v>191</v>
      </c>
      <c r="E195" s="211" t="s">
        <v>22</v>
      </c>
      <c r="F195" s="212" t="s">
        <v>304</v>
      </c>
      <c r="G195" s="210"/>
      <c r="H195" s="213" t="s">
        <v>22</v>
      </c>
      <c r="I195" s="214"/>
      <c r="J195" s="210"/>
      <c r="K195" s="210"/>
      <c r="L195" s="215"/>
      <c r="M195" s="216"/>
      <c r="N195" s="217"/>
      <c r="O195" s="217"/>
      <c r="P195" s="217"/>
      <c r="Q195" s="217"/>
      <c r="R195" s="217"/>
      <c r="S195" s="217"/>
      <c r="T195" s="218"/>
      <c r="AT195" s="219" t="s">
        <v>191</v>
      </c>
      <c r="AU195" s="219" t="s">
        <v>87</v>
      </c>
      <c r="AV195" s="11" t="s">
        <v>24</v>
      </c>
      <c r="AW195" s="11" t="s">
        <v>41</v>
      </c>
      <c r="AX195" s="11" t="s">
        <v>77</v>
      </c>
      <c r="AY195" s="219" t="s">
        <v>180</v>
      </c>
    </row>
    <row r="196" spans="2:51" s="12" customFormat="1" ht="13.5">
      <c r="B196" s="220"/>
      <c r="C196" s="221"/>
      <c r="D196" s="206" t="s">
        <v>191</v>
      </c>
      <c r="E196" s="222" t="s">
        <v>22</v>
      </c>
      <c r="F196" s="223" t="s">
        <v>305</v>
      </c>
      <c r="G196" s="221"/>
      <c r="H196" s="224">
        <v>10</v>
      </c>
      <c r="I196" s="225"/>
      <c r="J196" s="221"/>
      <c r="K196" s="221"/>
      <c r="L196" s="226"/>
      <c r="M196" s="227"/>
      <c r="N196" s="228"/>
      <c r="O196" s="228"/>
      <c r="P196" s="228"/>
      <c r="Q196" s="228"/>
      <c r="R196" s="228"/>
      <c r="S196" s="228"/>
      <c r="T196" s="229"/>
      <c r="AT196" s="230" t="s">
        <v>191</v>
      </c>
      <c r="AU196" s="230" t="s">
        <v>87</v>
      </c>
      <c r="AV196" s="12" t="s">
        <v>87</v>
      </c>
      <c r="AW196" s="12" t="s">
        <v>41</v>
      </c>
      <c r="AX196" s="12" t="s">
        <v>77</v>
      </c>
      <c r="AY196" s="230" t="s">
        <v>180</v>
      </c>
    </row>
    <row r="197" spans="2:51" s="12" customFormat="1" ht="13.5">
      <c r="B197" s="220"/>
      <c r="C197" s="221"/>
      <c r="D197" s="206" t="s">
        <v>191</v>
      </c>
      <c r="E197" s="222" t="s">
        <v>22</v>
      </c>
      <c r="F197" s="223" t="s">
        <v>306</v>
      </c>
      <c r="G197" s="221"/>
      <c r="H197" s="224">
        <v>10</v>
      </c>
      <c r="I197" s="225"/>
      <c r="J197" s="221"/>
      <c r="K197" s="221"/>
      <c r="L197" s="226"/>
      <c r="M197" s="227"/>
      <c r="N197" s="228"/>
      <c r="O197" s="228"/>
      <c r="P197" s="228"/>
      <c r="Q197" s="228"/>
      <c r="R197" s="228"/>
      <c r="S197" s="228"/>
      <c r="T197" s="229"/>
      <c r="AT197" s="230" t="s">
        <v>191</v>
      </c>
      <c r="AU197" s="230" t="s">
        <v>87</v>
      </c>
      <c r="AV197" s="12" t="s">
        <v>87</v>
      </c>
      <c r="AW197" s="12" t="s">
        <v>41</v>
      </c>
      <c r="AX197" s="12" t="s">
        <v>77</v>
      </c>
      <c r="AY197" s="230" t="s">
        <v>180</v>
      </c>
    </row>
    <row r="198" spans="2:51" s="12" customFormat="1" ht="13.5">
      <c r="B198" s="220"/>
      <c r="C198" s="221"/>
      <c r="D198" s="206" t="s">
        <v>191</v>
      </c>
      <c r="E198" s="222" t="s">
        <v>22</v>
      </c>
      <c r="F198" s="223" t="s">
        <v>307</v>
      </c>
      <c r="G198" s="221"/>
      <c r="H198" s="224">
        <v>6</v>
      </c>
      <c r="I198" s="225"/>
      <c r="J198" s="221"/>
      <c r="K198" s="221"/>
      <c r="L198" s="226"/>
      <c r="M198" s="227"/>
      <c r="N198" s="228"/>
      <c r="O198" s="228"/>
      <c r="P198" s="228"/>
      <c r="Q198" s="228"/>
      <c r="R198" s="228"/>
      <c r="S198" s="228"/>
      <c r="T198" s="229"/>
      <c r="AT198" s="230" t="s">
        <v>191</v>
      </c>
      <c r="AU198" s="230" t="s">
        <v>87</v>
      </c>
      <c r="AV198" s="12" t="s">
        <v>87</v>
      </c>
      <c r="AW198" s="12" t="s">
        <v>41</v>
      </c>
      <c r="AX198" s="12" t="s">
        <v>77</v>
      </c>
      <c r="AY198" s="230" t="s">
        <v>180</v>
      </c>
    </row>
    <row r="199" spans="2:51" s="12" customFormat="1" ht="13.5">
      <c r="B199" s="220"/>
      <c r="C199" s="221"/>
      <c r="D199" s="206" t="s">
        <v>191</v>
      </c>
      <c r="E199" s="222" t="s">
        <v>22</v>
      </c>
      <c r="F199" s="223" t="s">
        <v>308</v>
      </c>
      <c r="G199" s="221"/>
      <c r="H199" s="224">
        <v>10</v>
      </c>
      <c r="I199" s="225"/>
      <c r="J199" s="221"/>
      <c r="K199" s="221"/>
      <c r="L199" s="226"/>
      <c r="M199" s="227"/>
      <c r="N199" s="228"/>
      <c r="O199" s="228"/>
      <c r="P199" s="228"/>
      <c r="Q199" s="228"/>
      <c r="R199" s="228"/>
      <c r="S199" s="228"/>
      <c r="T199" s="229"/>
      <c r="AT199" s="230" t="s">
        <v>191</v>
      </c>
      <c r="AU199" s="230" t="s">
        <v>87</v>
      </c>
      <c r="AV199" s="12" t="s">
        <v>87</v>
      </c>
      <c r="AW199" s="12" t="s">
        <v>41</v>
      </c>
      <c r="AX199" s="12" t="s">
        <v>77</v>
      </c>
      <c r="AY199" s="230" t="s">
        <v>180</v>
      </c>
    </row>
    <row r="200" spans="2:51" s="12" customFormat="1" ht="13.5">
      <c r="B200" s="220"/>
      <c r="C200" s="221"/>
      <c r="D200" s="206" t="s">
        <v>191</v>
      </c>
      <c r="E200" s="222" t="s">
        <v>22</v>
      </c>
      <c r="F200" s="223" t="s">
        <v>309</v>
      </c>
      <c r="G200" s="221"/>
      <c r="H200" s="224">
        <v>10</v>
      </c>
      <c r="I200" s="225"/>
      <c r="J200" s="221"/>
      <c r="K200" s="221"/>
      <c r="L200" s="226"/>
      <c r="M200" s="227"/>
      <c r="N200" s="228"/>
      <c r="O200" s="228"/>
      <c r="P200" s="228"/>
      <c r="Q200" s="228"/>
      <c r="R200" s="228"/>
      <c r="S200" s="228"/>
      <c r="T200" s="229"/>
      <c r="AT200" s="230" t="s">
        <v>191</v>
      </c>
      <c r="AU200" s="230" t="s">
        <v>87</v>
      </c>
      <c r="AV200" s="12" t="s">
        <v>87</v>
      </c>
      <c r="AW200" s="12" t="s">
        <v>41</v>
      </c>
      <c r="AX200" s="12" t="s">
        <v>77</v>
      </c>
      <c r="AY200" s="230" t="s">
        <v>180</v>
      </c>
    </row>
    <row r="201" spans="2:51" s="12" customFormat="1" ht="13.5">
      <c r="B201" s="220"/>
      <c r="C201" s="221"/>
      <c r="D201" s="206" t="s">
        <v>191</v>
      </c>
      <c r="E201" s="222" t="s">
        <v>22</v>
      </c>
      <c r="F201" s="223" t="s">
        <v>310</v>
      </c>
      <c r="G201" s="221"/>
      <c r="H201" s="224">
        <v>14</v>
      </c>
      <c r="I201" s="225"/>
      <c r="J201" s="221"/>
      <c r="K201" s="221"/>
      <c r="L201" s="226"/>
      <c r="M201" s="227"/>
      <c r="N201" s="228"/>
      <c r="O201" s="228"/>
      <c r="P201" s="228"/>
      <c r="Q201" s="228"/>
      <c r="R201" s="228"/>
      <c r="S201" s="228"/>
      <c r="T201" s="229"/>
      <c r="AT201" s="230" t="s">
        <v>191</v>
      </c>
      <c r="AU201" s="230" t="s">
        <v>87</v>
      </c>
      <c r="AV201" s="12" t="s">
        <v>87</v>
      </c>
      <c r="AW201" s="12" t="s">
        <v>41</v>
      </c>
      <c r="AX201" s="12" t="s">
        <v>77</v>
      </c>
      <c r="AY201" s="230" t="s">
        <v>180</v>
      </c>
    </row>
    <row r="202" spans="2:51" s="12" customFormat="1" ht="13.5">
      <c r="B202" s="220"/>
      <c r="C202" s="221"/>
      <c r="D202" s="206" t="s">
        <v>191</v>
      </c>
      <c r="E202" s="222" t="s">
        <v>22</v>
      </c>
      <c r="F202" s="223" t="s">
        <v>311</v>
      </c>
      <c r="G202" s="221"/>
      <c r="H202" s="224">
        <v>14</v>
      </c>
      <c r="I202" s="225"/>
      <c r="J202" s="221"/>
      <c r="K202" s="221"/>
      <c r="L202" s="226"/>
      <c r="M202" s="227"/>
      <c r="N202" s="228"/>
      <c r="O202" s="228"/>
      <c r="P202" s="228"/>
      <c r="Q202" s="228"/>
      <c r="R202" s="228"/>
      <c r="S202" s="228"/>
      <c r="T202" s="229"/>
      <c r="AT202" s="230" t="s">
        <v>191</v>
      </c>
      <c r="AU202" s="230" t="s">
        <v>87</v>
      </c>
      <c r="AV202" s="12" t="s">
        <v>87</v>
      </c>
      <c r="AW202" s="12" t="s">
        <v>41</v>
      </c>
      <c r="AX202" s="12" t="s">
        <v>77</v>
      </c>
      <c r="AY202" s="230" t="s">
        <v>180</v>
      </c>
    </row>
    <row r="203" spans="2:51" s="12" customFormat="1" ht="13.5">
      <c r="B203" s="220"/>
      <c r="C203" s="221"/>
      <c r="D203" s="206" t="s">
        <v>191</v>
      </c>
      <c r="E203" s="222" t="s">
        <v>22</v>
      </c>
      <c r="F203" s="223" t="s">
        <v>312</v>
      </c>
      <c r="G203" s="221"/>
      <c r="H203" s="224">
        <v>10</v>
      </c>
      <c r="I203" s="225"/>
      <c r="J203" s="221"/>
      <c r="K203" s="221"/>
      <c r="L203" s="226"/>
      <c r="M203" s="227"/>
      <c r="N203" s="228"/>
      <c r="O203" s="228"/>
      <c r="P203" s="228"/>
      <c r="Q203" s="228"/>
      <c r="R203" s="228"/>
      <c r="S203" s="228"/>
      <c r="T203" s="229"/>
      <c r="AT203" s="230" t="s">
        <v>191</v>
      </c>
      <c r="AU203" s="230" t="s">
        <v>87</v>
      </c>
      <c r="AV203" s="12" t="s">
        <v>87</v>
      </c>
      <c r="AW203" s="12" t="s">
        <v>41</v>
      </c>
      <c r="AX203" s="12" t="s">
        <v>77</v>
      </c>
      <c r="AY203" s="230" t="s">
        <v>180</v>
      </c>
    </row>
    <row r="204" spans="2:51" s="12" customFormat="1" ht="13.5">
      <c r="B204" s="220"/>
      <c r="C204" s="221"/>
      <c r="D204" s="206" t="s">
        <v>191</v>
      </c>
      <c r="E204" s="222" t="s">
        <v>22</v>
      </c>
      <c r="F204" s="223" t="s">
        <v>313</v>
      </c>
      <c r="G204" s="221"/>
      <c r="H204" s="224">
        <v>20</v>
      </c>
      <c r="I204" s="225"/>
      <c r="J204" s="221"/>
      <c r="K204" s="221"/>
      <c r="L204" s="226"/>
      <c r="M204" s="227"/>
      <c r="N204" s="228"/>
      <c r="O204" s="228"/>
      <c r="P204" s="228"/>
      <c r="Q204" s="228"/>
      <c r="R204" s="228"/>
      <c r="S204" s="228"/>
      <c r="T204" s="229"/>
      <c r="AT204" s="230" t="s">
        <v>191</v>
      </c>
      <c r="AU204" s="230" t="s">
        <v>87</v>
      </c>
      <c r="AV204" s="12" t="s">
        <v>87</v>
      </c>
      <c r="AW204" s="12" t="s">
        <v>41</v>
      </c>
      <c r="AX204" s="12" t="s">
        <v>77</v>
      </c>
      <c r="AY204" s="230" t="s">
        <v>180</v>
      </c>
    </row>
    <row r="205" spans="2:51" s="13" customFormat="1" ht="13.5">
      <c r="B205" s="231"/>
      <c r="C205" s="232"/>
      <c r="D205" s="206" t="s">
        <v>191</v>
      </c>
      <c r="E205" s="233" t="s">
        <v>22</v>
      </c>
      <c r="F205" s="234" t="s">
        <v>194</v>
      </c>
      <c r="G205" s="232"/>
      <c r="H205" s="235">
        <v>104</v>
      </c>
      <c r="I205" s="236"/>
      <c r="J205" s="232"/>
      <c r="K205" s="232"/>
      <c r="L205" s="237"/>
      <c r="M205" s="238"/>
      <c r="N205" s="239"/>
      <c r="O205" s="239"/>
      <c r="P205" s="239"/>
      <c r="Q205" s="239"/>
      <c r="R205" s="239"/>
      <c r="S205" s="239"/>
      <c r="T205" s="240"/>
      <c r="AT205" s="241" t="s">
        <v>191</v>
      </c>
      <c r="AU205" s="241" t="s">
        <v>87</v>
      </c>
      <c r="AV205" s="13" t="s">
        <v>195</v>
      </c>
      <c r="AW205" s="13" t="s">
        <v>41</v>
      </c>
      <c r="AX205" s="13" t="s">
        <v>77</v>
      </c>
      <c r="AY205" s="241" t="s">
        <v>180</v>
      </c>
    </row>
    <row r="206" spans="2:51" s="14" customFormat="1" ht="13.5">
      <c r="B206" s="242"/>
      <c r="C206" s="243"/>
      <c r="D206" s="206" t="s">
        <v>191</v>
      </c>
      <c r="E206" s="254" t="s">
        <v>22</v>
      </c>
      <c r="F206" s="255" t="s">
        <v>196</v>
      </c>
      <c r="G206" s="243"/>
      <c r="H206" s="256">
        <v>104</v>
      </c>
      <c r="I206" s="248"/>
      <c r="J206" s="243"/>
      <c r="K206" s="243"/>
      <c r="L206" s="249"/>
      <c r="M206" s="250"/>
      <c r="N206" s="251"/>
      <c r="O206" s="251"/>
      <c r="P206" s="251"/>
      <c r="Q206" s="251"/>
      <c r="R206" s="251"/>
      <c r="S206" s="251"/>
      <c r="T206" s="252"/>
      <c r="AT206" s="253" t="s">
        <v>191</v>
      </c>
      <c r="AU206" s="253" t="s">
        <v>87</v>
      </c>
      <c r="AV206" s="14" t="s">
        <v>187</v>
      </c>
      <c r="AW206" s="14" t="s">
        <v>41</v>
      </c>
      <c r="AX206" s="14" t="s">
        <v>24</v>
      </c>
      <c r="AY206" s="253" t="s">
        <v>180</v>
      </c>
    </row>
    <row r="207" spans="2:63" s="10" customFormat="1" ht="29.85" customHeight="1">
      <c r="B207" s="177"/>
      <c r="C207" s="178"/>
      <c r="D207" s="191" t="s">
        <v>76</v>
      </c>
      <c r="E207" s="192" t="s">
        <v>127</v>
      </c>
      <c r="F207" s="192" t="s">
        <v>314</v>
      </c>
      <c r="G207" s="178"/>
      <c r="H207" s="178"/>
      <c r="I207" s="181"/>
      <c r="J207" s="193">
        <f>BK207</f>
        <v>0</v>
      </c>
      <c r="K207" s="178"/>
      <c r="L207" s="183"/>
      <c r="M207" s="184"/>
      <c r="N207" s="185"/>
      <c r="O207" s="185"/>
      <c r="P207" s="186">
        <f>SUM(P208:P250)</f>
        <v>0</v>
      </c>
      <c r="Q207" s="185"/>
      <c r="R207" s="186">
        <f>SUM(R208:R250)</f>
        <v>5459.931626999999</v>
      </c>
      <c r="S207" s="185"/>
      <c r="T207" s="187">
        <f>SUM(T208:T250)</f>
        <v>0</v>
      </c>
      <c r="AR207" s="188" t="s">
        <v>24</v>
      </c>
      <c r="AT207" s="189" t="s">
        <v>76</v>
      </c>
      <c r="AU207" s="189" t="s">
        <v>24</v>
      </c>
      <c r="AY207" s="188" t="s">
        <v>180</v>
      </c>
      <c r="BK207" s="190">
        <f>SUM(BK208:BK250)</f>
        <v>0</v>
      </c>
    </row>
    <row r="208" spans="2:65" s="1" customFormat="1" ht="22.5" customHeight="1">
      <c r="B208" s="41"/>
      <c r="C208" s="194" t="s">
        <v>315</v>
      </c>
      <c r="D208" s="194" t="s">
        <v>182</v>
      </c>
      <c r="E208" s="195" t="s">
        <v>316</v>
      </c>
      <c r="F208" s="196" t="s">
        <v>317</v>
      </c>
      <c r="G208" s="197" t="s">
        <v>110</v>
      </c>
      <c r="H208" s="198">
        <v>14003</v>
      </c>
      <c r="I208" s="199"/>
      <c r="J208" s="200">
        <f>ROUND(I208*H208,2)</f>
        <v>0</v>
      </c>
      <c r="K208" s="196" t="s">
        <v>186</v>
      </c>
      <c r="L208" s="61"/>
      <c r="M208" s="201" t="s">
        <v>22</v>
      </c>
      <c r="N208" s="202" t="s">
        <v>48</v>
      </c>
      <c r="O208" s="42"/>
      <c r="P208" s="203">
        <f>O208*H208</f>
        <v>0</v>
      </c>
      <c r="Q208" s="203">
        <v>0.18907</v>
      </c>
      <c r="R208" s="203">
        <f>Q208*H208</f>
        <v>2647.5472099999997</v>
      </c>
      <c r="S208" s="203">
        <v>0</v>
      </c>
      <c r="T208" s="204">
        <f>S208*H208</f>
        <v>0</v>
      </c>
      <c r="AR208" s="24" t="s">
        <v>187</v>
      </c>
      <c r="AT208" s="24" t="s">
        <v>182</v>
      </c>
      <c r="AU208" s="24" t="s">
        <v>87</v>
      </c>
      <c r="AY208" s="24" t="s">
        <v>180</v>
      </c>
      <c r="BE208" s="205">
        <f>IF(N208="základní",J208,0)</f>
        <v>0</v>
      </c>
      <c r="BF208" s="205">
        <f>IF(N208="snížená",J208,0)</f>
        <v>0</v>
      </c>
      <c r="BG208" s="205">
        <f>IF(N208="zákl. přenesená",J208,0)</f>
        <v>0</v>
      </c>
      <c r="BH208" s="205">
        <f>IF(N208="sníž. přenesená",J208,0)</f>
        <v>0</v>
      </c>
      <c r="BI208" s="205">
        <f>IF(N208="nulová",J208,0)</f>
        <v>0</v>
      </c>
      <c r="BJ208" s="24" t="s">
        <v>24</v>
      </c>
      <c r="BK208" s="205">
        <f>ROUND(I208*H208,2)</f>
        <v>0</v>
      </c>
      <c r="BL208" s="24" t="s">
        <v>187</v>
      </c>
      <c r="BM208" s="24" t="s">
        <v>318</v>
      </c>
    </row>
    <row r="209" spans="2:51" s="11" customFormat="1" ht="13.5">
      <c r="B209" s="209"/>
      <c r="C209" s="210"/>
      <c r="D209" s="206" t="s">
        <v>191</v>
      </c>
      <c r="E209" s="211" t="s">
        <v>22</v>
      </c>
      <c r="F209" s="212" t="s">
        <v>319</v>
      </c>
      <c r="G209" s="210"/>
      <c r="H209" s="213" t="s">
        <v>22</v>
      </c>
      <c r="I209" s="214"/>
      <c r="J209" s="210"/>
      <c r="K209" s="210"/>
      <c r="L209" s="215"/>
      <c r="M209" s="216"/>
      <c r="N209" s="217"/>
      <c r="O209" s="217"/>
      <c r="P209" s="217"/>
      <c r="Q209" s="217"/>
      <c r="R209" s="217"/>
      <c r="S209" s="217"/>
      <c r="T209" s="218"/>
      <c r="AT209" s="219" t="s">
        <v>191</v>
      </c>
      <c r="AU209" s="219" t="s">
        <v>87</v>
      </c>
      <c r="AV209" s="11" t="s">
        <v>24</v>
      </c>
      <c r="AW209" s="11" t="s">
        <v>41</v>
      </c>
      <c r="AX209" s="11" t="s">
        <v>77</v>
      </c>
      <c r="AY209" s="219" t="s">
        <v>180</v>
      </c>
    </row>
    <row r="210" spans="2:51" s="12" customFormat="1" ht="13.5">
      <c r="B210" s="220"/>
      <c r="C210" s="221"/>
      <c r="D210" s="206" t="s">
        <v>191</v>
      </c>
      <c r="E210" s="222" t="s">
        <v>22</v>
      </c>
      <c r="F210" s="223" t="s">
        <v>320</v>
      </c>
      <c r="G210" s="221"/>
      <c r="H210" s="224">
        <v>14003</v>
      </c>
      <c r="I210" s="225"/>
      <c r="J210" s="221"/>
      <c r="K210" s="221"/>
      <c r="L210" s="226"/>
      <c r="M210" s="227"/>
      <c r="N210" s="228"/>
      <c r="O210" s="228"/>
      <c r="P210" s="228"/>
      <c r="Q210" s="228"/>
      <c r="R210" s="228"/>
      <c r="S210" s="228"/>
      <c r="T210" s="229"/>
      <c r="AT210" s="230" t="s">
        <v>191</v>
      </c>
      <c r="AU210" s="230" t="s">
        <v>87</v>
      </c>
      <c r="AV210" s="12" t="s">
        <v>87</v>
      </c>
      <c r="AW210" s="12" t="s">
        <v>41</v>
      </c>
      <c r="AX210" s="12" t="s">
        <v>77</v>
      </c>
      <c r="AY210" s="230" t="s">
        <v>180</v>
      </c>
    </row>
    <row r="211" spans="2:51" s="13" customFormat="1" ht="13.5">
      <c r="B211" s="231"/>
      <c r="C211" s="232"/>
      <c r="D211" s="206" t="s">
        <v>191</v>
      </c>
      <c r="E211" s="233" t="s">
        <v>22</v>
      </c>
      <c r="F211" s="234" t="s">
        <v>194</v>
      </c>
      <c r="G211" s="232"/>
      <c r="H211" s="235">
        <v>14003</v>
      </c>
      <c r="I211" s="236"/>
      <c r="J211" s="232"/>
      <c r="K211" s="232"/>
      <c r="L211" s="237"/>
      <c r="M211" s="238"/>
      <c r="N211" s="239"/>
      <c r="O211" s="239"/>
      <c r="P211" s="239"/>
      <c r="Q211" s="239"/>
      <c r="R211" s="239"/>
      <c r="S211" s="239"/>
      <c r="T211" s="240"/>
      <c r="AT211" s="241" t="s">
        <v>191</v>
      </c>
      <c r="AU211" s="241" t="s">
        <v>87</v>
      </c>
      <c r="AV211" s="13" t="s">
        <v>195</v>
      </c>
      <c r="AW211" s="13" t="s">
        <v>41</v>
      </c>
      <c r="AX211" s="13" t="s">
        <v>77</v>
      </c>
      <c r="AY211" s="241" t="s">
        <v>180</v>
      </c>
    </row>
    <row r="212" spans="2:51" s="14" customFormat="1" ht="13.5">
      <c r="B212" s="242"/>
      <c r="C212" s="243"/>
      <c r="D212" s="244" t="s">
        <v>191</v>
      </c>
      <c r="E212" s="245" t="s">
        <v>22</v>
      </c>
      <c r="F212" s="246" t="s">
        <v>196</v>
      </c>
      <c r="G212" s="243"/>
      <c r="H212" s="247">
        <v>14003</v>
      </c>
      <c r="I212" s="248"/>
      <c r="J212" s="243"/>
      <c r="K212" s="243"/>
      <c r="L212" s="249"/>
      <c r="M212" s="250"/>
      <c r="N212" s="251"/>
      <c r="O212" s="251"/>
      <c r="P212" s="251"/>
      <c r="Q212" s="251"/>
      <c r="R212" s="251"/>
      <c r="S212" s="251"/>
      <c r="T212" s="252"/>
      <c r="AT212" s="253" t="s">
        <v>191</v>
      </c>
      <c r="AU212" s="253" t="s">
        <v>87</v>
      </c>
      <c r="AV212" s="14" t="s">
        <v>187</v>
      </c>
      <c r="AW212" s="14" t="s">
        <v>41</v>
      </c>
      <c r="AX212" s="14" t="s">
        <v>24</v>
      </c>
      <c r="AY212" s="253" t="s">
        <v>180</v>
      </c>
    </row>
    <row r="213" spans="2:65" s="1" customFormat="1" ht="31.5" customHeight="1">
      <c r="B213" s="41"/>
      <c r="C213" s="194" t="s">
        <v>321</v>
      </c>
      <c r="D213" s="194" t="s">
        <v>182</v>
      </c>
      <c r="E213" s="195" t="s">
        <v>322</v>
      </c>
      <c r="F213" s="196" t="s">
        <v>323</v>
      </c>
      <c r="G213" s="197" t="s">
        <v>110</v>
      </c>
      <c r="H213" s="198">
        <v>12880.85</v>
      </c>
      <c r="I213" s="199"/>
      <c r="J213" s="200">
        <f>ROUND(I213*H213,2)</f>
        <v>0</v>
      </c>
      <c r="K213" s="196" t="s">
        <v>186</v>
      </c>
      <c r="L213" s="61"/>
      <c r="M213" s="201" t="s">
        <v>22</v>
      </c>
      <c r="N213" s="202" t="s">
        <v>48</v>
      </c>
      <c r="O213" s="42"/>
      <c r="P213" s="203">
        <f>O213*H213</f>
        <v>0</v>
      </c>
      <c r="Q213" s="203">
        <v>0</v>
      </c>
      <c r="R213" s="203">
        <f>Q213*H213</f>
        <v>0</v>
      </c>
      <c r="S213" s="203">
        <v>0</v>
      </c>
      <c r="T213" s="204">
        <f>S213*H213</f>
        <v>0</v>
      </c>
      <c r="AR213" s="24" t="s">
        <v>187</v>
      </c>
      <c r="AT213" s="24" t="s">
        <v>182</v>
      </c>
      <c r="AU213" s="24" t="s">
        <v>87</v>
      </c>
      <c r="AY213" s="24" t="s">
        <v>180</v>
      </c>
      <c r="BE213" s="205">
        <f>IF(N213="základní",J213,0)</f>
        <v>0</v>
      </c>
      <c r="BF213" s="205">
        <f>IF(N213="snížená",J213,0)</f>
        <v>0</v>
      </c>
      <c r="BG213" s="205">
        <f>IF(N213="zákl. přenesená",J213,0)</f>
        <v>0</v>
      </c>
      <c r="BH213" s="205">
        <f>IF(N213="sníž. přenesená",J213,0)</f>
        <v>0</v>
      </c>
      <c r="BI213" s="205">
        <f>IF(N213="nulová",J213,0)</f>
        <v>0</v>
      </c>
      <c r="BJ213" s="24" t="s">
        <v>24</v>
      </c>
      <c r="BK213" s="205">
        <f>ROUND(I213*H213,2)</f>
        <v>0</v>
      </c>
      <c r="BL213" s="24" t="s">
        <v>187</v>
      </c>
      <c r="BM213" s="24" t="s">
        <v>324</v>
      </c>
    </row>
    <row r="214" spans="2:47" s="1" customFormat="1" ht="27">
      <c r="B214" s="41"/>
      <c r="C214" s="63"/>
      <c r="D214" s="206" t="s">
        <v>189</v>
      </c>
      <c r="E214" s="63"/>
      <c r="F214" s="207" t="s">
        <v>325</v>
      </c>
      <c r="G214" s="63"/>
      <c r="H214" s="63"/>
      <c r="I214" s="164"/>
      <c r="J214" s="63"/>
      <c r="K214" s="63"/>
      <c r="L214" s="61"/>
      <c r="M214" s="208"/>
      <c r="N214" s="42"/>
      <c r="O214" s="42"/>
      <c r="P214" s="42"/>
      <c r="Q214" s="42"/>
      <c r="R214" s="42"/>
      <c r="S214" s="42"/>
      <c r="T214" s="78"/>
      <c r="AT214" s="24" t="s">
        <v>189</v>
      </c>
      <c r="AU214" s="24" t="s">
        <v>87</v>
      </c>
    </row>
    <row r="215" spans="2:51" s="11" customFormat="1" ht="13.5">
      <c r="B215" s="209"/>
      <c r="C215" s="210"/>
      <c r="D215" s="206" t="s">
        <v>191</v>
      </c>
      <c r="E215" s="211" t="s">
        <v>22</v>
      </c>
      <c r="F215" s="212" t="s">
        <v>326</v>
      </c>
      <c r="G215" s="210"/>
      <c r="H215" s="213" t="s">
        <v>22</v>
      </c>
      <c r="I215" s="214"/>
      <c r="J215" s="210"/>
      <c r="K215" s="210"/>
      <c r="L215" s="215"/>
      <c r="M215" s="216"/>
      <c r="N215" s="217"/>
      <c r="O215" s="217"/>
      <c r="P215" s="217"/>
      <c r="Q215" s="217"/>
      <c r="R215" s="217"/>
      <c r="S215" s="217"/>
      <c r="T215" s="218"/>
      <c r="AT215" s="219" t="s">
        <v>191</v>
      </c>
      <c r="AU215" s="219" t="s">
        <v>87</v>
      </c>
      <c r="AV215" s="11" t="s">
        <v>24</v>
      </c>
      <c r="AW215" s="11" t="s">
        <v>41</v>
      </c>
      <c r="AX215" s="11" t="s">
        <v>77</v>
      </c>
      <c r="AY215" s="219" t="s">
        <v>180</v>
      </c>
    </row>
    <row r="216" spans="2:51" s="12" customFormat="1" ht="13.5">
      <c r="B216" s="220"/>
      <c r="C216" s="221"/>
      <c r="D216" s="206" t="s">
        <v>191</v>
      </c>
      <c r="E216" s="222" t="s">
        <v>22</v>
      </c>
      <c r="F216" s="223" t="s">
        <v>327</v>
      </c>
      <c r="G216" s="221"/>
      <c r="H216" s="224">
        <v>13450.25</v>
      </c>
      <c r="I216" s="225"/>
      <c r="J216" s="221"/>
      <c r="K216" s="221"/>
      <c r="L216" s="226"/>
      <c r="M216" s="227"/>
      <c r="N216" s="228"/>
      <c r="O216" s="228"/>
      <c r="P216" s="228"/>
      <c r="Q216" s="228"/>
      <c r="R216" s="228"/>
      <c r="S216" s="228"/>
      <c r="T216" s="229"/>
      <c r="AT216" s="230" t="s">
        <v>191</v>
      </c>
      <c r="AU216" s="230" t="s">
        <v>87</v>
      </c>
      <c r="AV216" s="12" t="s">
        <v>87</v>
      </c>
      <c r="AW216" s="12" t="s">
        <v>41</v>
      </c>
      <c r="AX216" s="12" t="s">
        <v>77</v>
      </c>
      <c r="AY216" s="230" t="s">
        <v>180</v>
      </c>
    </row>
    <row r="217" spans="2:51" s="13" customFormat="1" ht="13.5">
      <c r="B217" s="231"/>
      <c r="C217" s="232"/>
      <c r="D217" s="206" t="s">
        <v>191</v>
      </c>
      <c r="E217" s="233" t="s">
        <v>22</v>
      </c>
      <c r="F217" s="234" t="s">
        <v>194</v>
      </c>
      <c r="G217" s="232"/>
      <c r="H217" s="235">
        <v>13450.25</v>
      </c>
      <c r="I217" s="236"/>
      <c r="J217" s="232"/>
      <c r="K217" s="232"/>
      <c r="L217" s="237"/>
      <c r="M217" s="238"/>
      <c r="N217" s="239"/>
      <c r="O217" s="239"/>
      <c r="P217" s="239"/>
      <c r="Q217" s="239"/>
      <c r="R217" s="239"/>
      <c r="S217" s="239"/>
      <c r="T217" s="240"/>
      <c r="AT217" s="241" t="s">
        <v>191</v>
      </c>
      <c r="AU217" s="241" t="s">
        <v>87</v>
      </c>
      <c r="AV217" s="13" t="s">
        <v>195</v>
      </c>
      <c r="AW217" s="13" t="s">
        <v>41</v>
      </c>
      <c r="AX217" s="13" t="s">
        <v>77</v>
      </c>
      <c r="AY217" s="241" t="s">
        <v>180</v>
      </c>
    </row>
    <row r="218" spans="2:51" s="12" customFormat="1" ht="13.5">
      <c r="B218" s="220"/>
      <c r="C218" s="221"/>
      <c r="D218" s="206" t="s">
        <v>191</v>
      </c>
      <c r="E218" s="222" t="s">
        <v>22</v>
      </c>
      <c r="F218" s="223" t="s">
        <v>328</v>
      </c>
      <c r="G218" s="221"/>
      <c r="H218" s="224">
        <v>-569.4</v>
      </c>
      <c r="I218" s="225"/>
      <c r="J218" s="221"/>
      <c r="K218" s="221"/>
      <c r="L218" s="226"/>
      <c r="M218" s="227"/>
      <c r="N218" s="228"/>
      <c r="O218" s="228"/>
      <c r="P218" s="228"/>
      <c r="Q218" s="228"/>
      <c r="R218" s="228"/>
      <c r="S218" s="228"/>
      <c r="T218" s="229"/>
      <c r="AT218" s="230" t="s">
        <v>191</v>
      </c>
      <c r="AU218" s="230" t="s">
        <v>87</v>
      </c>
      <c r="AV218" s="12" t="s">
        <v>87</v>
      </c>
      <c r="AW218" s="12" t="s">
        <v>41</v>
      </c>
      <c r="AX218" s="12" t="s">
        <v>77</v>
      </c>
      <c r="AY218" s="230" t="s">
        <v>180</v>
      </c>
    </row>
    <row r="219" spans="2:51" s="13" customFormat="1" ht="13.5">
      <c r="B219" s="231"/>
      <c r="C219" s="232"/>
      <c r="D219" s="206" t="s">
        <v>191</v>
      </c>
      <c r="E219" s="233" t="s">
        <v>22</v>
      </c>
      <c r="F219" s="234" t="s">
        <v>194</v>
      </c>
      <c r="G219" s="232"/>
      <c r="H219" s="235">
        <v>-569.4</v>
      </c>
      <c r="I219" s="236"/>
      <c r="J219" s="232"/>
      <c r="K219" s="232"/>
      <c r="L219" s="237"/>
      <c r="M219" s="238"/>
      <c r="N219" s="239"/>
      <c r="O219" s="239"/>
      <c r="P219" s="239"/>
      <c r="Q219" s="239"/>
      <c r="R219" s="239"/>
      <c r="S219" s="239"/>
      <c r="T219" s="240"/>
      <c r="AT219" s="241" t="s">
        <v>191</v>
      </c>
      <c r="AU219" s="241" t="s">
        <v>87</v>
      </c>
      <c r="AV219" s="13" t="s">
        <v>195</v>
      </c>
      <c r="AW219" s="13" t="s">
        <v>41</v>
      </c>
      <c r="AX219" s="13" t="s">
        <v>77</v>
      </c>
      <c r="AY219" s="241" t="s">
        <v>180</v>
      </c>
    </row>
    <row r="220" spans="2:51" s="14" customFormat="1" ht="13.5">
      <c r="B220" s="242"/>
      <c r="C220" s="243"/>
      <c r="D220" s="244" t="s">
        <v>191</v>
      </c>
      <c r="E220" s="245" t="s">
        <v>22</v>
      </c>
      <c r="F220" s="246" t="s">
        <v>196</v>
      </c>
      <c r="G220" s="243"/>
      <c r="H220" s="247">
        <v>12880.85</v>
      </c>
      <c r="I220" s="248"/>
      <c r="J220" s="243"/>
      <c r="K220" s="243"/>
      <c r="L220" s="249"/>
      <c r="M220" s="250"/>
      <c r="N220" s="251"/>
      <c r="O220" s="251"/>
      <c r="P220" s="251"/>
      <c r="Q220" s="251"/>
      <c r="R220" s="251"/>
      <c r="S220" s="251"/>
      <c r="T220" s="252"/>
      <c r="AT220" s="253" t="s">
        <v>191</v>
      </c>
      <c r="AU220" s="253" t="s">
        <v>87</v>
      </c>
      <c r="AV220" s="14" t="s">
        <v>187</v>
      </c>
      <c r="AW220" s="14" t="s">
        <v>41</v>
      </c>
      <c r="AX220" s="14" t="s">
        <v>24</v>
      </c>
      <c r="AY220" s="253" t="s">
        <v>180</v>
      </c>
    </row>
    <row r="221" spans="2:65" s="1" customFormat="1" ht="57" customHeight="1">
      <c r="B221" s="41"/>
      <c r="C221" s="194" t="s">
        <v>9</v>
      </c>
      <c r="D221" s="194" t="s">
        <v>182</v>
      </c>
      <c r="E221" s="195" t="s">
        <v>329</v>
      </c>
      <c r="F221" s="196" t="s">
        <v>330</v>
      </c>
      <c r="G221" s="197" t="s">
        <v>110</v>
      </c>
      <c r="H221" s="198">
        <v>14003</v>
      </c>
      <c r="I221" s="199"/>
      <c r="J221" s="200">
        <f>ROUND(I221*H221,2)</f>
        <v>0</v>
      </c>
      <c r="K221" s="196" t="s">
        <v>186</v>
      </c>
      <c r="L221" s="61"/>
      <c r="M221" s="201" t="s">
        <v>22</v>
      </c>
      <c r="N221" s="202" t="s">
        <v>48</v>
      </c>
      <c r="O221" s="42"/>
      <c r="P221" s="203">
        <f>O221*H221</f>
        <v>0</v>
      </c>
      <c r="Q221" s="203">
        <v>0.17726</v>
      </c>
      <c r="R221" s="203">
        <f>Q221*H221</f>
        <v>2482.17178</v>
      </c>
      <c r="S221" s="203">
        <v>0</v>
      </c>
      <c r="T221" s="204">
        <f>S221*H221</f>
        <v>0</v>
      </c>
      <c r="AR221" s="24" t="s">
        <v>187</v>
      </c>
      <c r="AT221" s="24" t="s">
        <v>182</v>
      </c>
      <c r="AU221" s="24" t="s">
        <v>87</v>
      </c>
      <c r="AY221" s="24" t="s">
        <v>180</v>
      </c>
      <c r="BE221" s="205">
        <f>IF(N221="základní",J221,0)</f>
        <v>0</v>
      </c>
      <c r="BF221" s="205">
        <f>IF(N221="snížená",J221,0)</f>
        <v>0</v>
      </c>
      <c r="BG221" s="205">
        <f>IF(N221="zákl. přenesená",J221,0)</f>
        <v>0</v>
      </c>
      <c r="BH221" s="205">
        <f>IF(N221="sníž. přenesená",J221,0)</f>
        <v>0</v>
      </c>
      <c r="BI221" s="205">
        <f>IF(N221="nulová",J221,0)</f>
        <v>0</v>
      </c>
      <c r="BJ221" s="24" t="s">
        <v>24</v>
      </c>
      <c r="BK221" s="205">
        <f>ROUND(I221*H221,2)</f>
        <v>0</v>
      </c>
      <c r="BL221" s="24" t="s">
        <v>187</v>
      </c>
      <c r="BM221" s="24" t="s">
        <v>331</v>
      </c>
    </row>
    <row r="222" spans="2:47" s="1" customFormat="1" ht="81">
      <c r="B222" s="41"/>
      <c r="C222" s="63"/>
      <c r="D222" s="206" t="s">
        <v>189</v>
      </c>
      <c r="E222" s="63"/>
      <c r="F222" s="207" t="s">
        <v>332</v>
      </c>
      <c r="G222" s="63"/>
      <c r="H222" s="63"/>
      <c r="I222" s="164"/>
      <c r="J222" s="63"/>
      <c r="K222" s="63"/>
      <c r="L222" s="61"/>
      <c r="M222" s="208"/>
      <c r="N222" s="42"/>
      <c r="O222" s="42"/>
      <c r="P222" s="42"/>
      <c r="Q222" s="42"/>
      <c r="R222" s="42"/>
      <c r="S222" s="42"/>
      <c r="T222" s="78"/>
      <c r="AT222" s="24" t="s">
        <v>189</v>
      </c>
      <c r="AU222" s="24" t="s">
        <v>87</v>
      </c>
    </row>
    <row r="223" spans="2:51" s="11" customFormat="1" ht="13.5">
      <c r="B223" s="209"/>
      <c r="C223" s="210"/>
      <c r="D223" s="206" t="s">
        <v>191</v>
      </c>
      <c r="E223" s="211" t="s">
        <v>22</v>
      </c>
      <c r="F223" s="212" t="s">
        <v>333</v>
      </c>
      <c r="G223" s="210"/>
      <c r="H223" s="213" t="s">
        <v>22</v>
      </c>
      <c r="I223" s="214"/>
      <c r="J223" s="210"/>
      <c r="K223" s="210"/>
      <c r="L223" s="215"/>
      <c r="M223" s="216"/>
      <c r="N223" s="217"/>
      <c r="O223" s="217"/>
      <c r="P223" s="217"/>
      <c r="Q223" s="217"/>
      <c r="R223" s="217"/>
      <c r="S223" s="217"/>
      <c r="T223" s="218"/>
      <c r="AT223" s="219" t="s">
        <v>191</v>
      </c>
      <c r="AU223" s="219" t="s">
        <v>87</v>
      </c>
      <c r="AV223" s="11" t="s">
        <v>24</v>
      </c>
      <c r="AW223" s="11" t="s">
        <v>41</v>
      </c>
      <c r="AX223" s="11" t="s">
        <v>77</v>
      </c>
      <c r="AY223" s="219" t="s">
        <v>180</v>
      </c>
    </row>
    <row r="224" spans="2:51" s="12" customFormat="1" ht="13.5">
      <c r="B224" s="220"/>
      <c r="C224" s="221"/>
      <c r="D224" s="206" t="s">
        <v>191</v>
      </c>
      <c r="E224" s="222" t="s">
        <v>22</v>
      </c>
      <c r="F224" s="223" t="s">
        <v>334</v>
      </c>
      <c r="G224" s="221"/>
      <c r="H224" s="224">
        <v>14003</v>
      </c>
      <c r="I224" s="225"/>
      <c r="J224" s="221"/>
      <c r="K224" s="221"/>
      <c r="L224" s="226"/>
      <c r="M224" s="227"/>
      <c r="N224" s="228"/>
      <c r="O224" s="228"/>
      <c r="P224" s="228"/>
      <c r="Q224" s="228"/>
      <c r="R224" s="228"/>
      <c r="S224" s="228"/>
      <c r="T224" s="229"/>
      <c r="AT224" s="230" t="s">
        <v>191</v>
      </c>
      <c r="AU224" s="230" t="s">
        <v>87</v>
      </c>
      <c r="AV224" s="12" t="s">
        <v>87</v>
      </c>
      <c r="AW224" s="12" t="s">
        <v>41</v>
      </c>
      <c r="AX224" s="12" t="s">
        <v>77</v>
      </c>
      <c r="AY224" s="230" t="s">
        <v>180</v>
      </c>
    </row>
    <row r="225" spans="2:51" s="13" customFormat="1" ht="13.5">
      <c r="B225" s="231"/>
      <c r="C225" s="232"/>
      <c r="D225" s="206" t="s">
        <v>191</v>
      </c>
      <c r="E225" s="233" t="s">
        <v>22</v>
      </c>
      <c r="F225" s="234" t="s">
        <v>194</v>
      </c>
      <c r="G225" s="232"/>
      <c r="H225" s="235">
        <v>14003</v>
      </c>
      <c r="I225" s="236"/>
      <c r="J225" s="232"/>
      <c r="K225" s="232"/>
      <c r="L225" s="237"/>
      <c r="M225" s="238"/>
      <c r="N225" s="239"/>
      <c r="O225" s="239"/>
      <c r="P225" s="239"/>
      <c r="Q225" s="239"/>
      <c r="R225" s="239"/>
      <c r="S225" s="239"/>
      <c r="T225" s="240"/>
      <c r="AT225" s="241" t="s">
        <v>191</v>
      </c>
      <c r="AU225" s="241" t="s">
        <v>87</v>
      </c>
      <c r="AV225" s="13" t="s">
        <v>195</v>
      </c>
      <c r="AW225" s="13" t="s">
        <v>41</v>
      </c>
      <c r="AX225" s="13" t="s">
        <v>77</v>
      </c>
      <c r="AY225" s="241" t="s">
        <v>180</v>
      </c>
    </row>
    <row r="226" spans="2:51" s="14" customFormat="1" ht="13.5">
      <c r="B226" s="242"/>
      <c r="C226" s="243"/>
      <c r="D226" s="244" t="s">
        <v>191</v>
      </c>
      <c r="E226" s="245" t="s">
        <v>22</v>
      </c>
      <c r="F226" s="246" t="s">
        <v>196</v>
      </c>
      <c r="G226" s="243"/>
      <c r="H226" s="247">
        <v>14003</v>
      </c>
      <c r="I226" s="248"/>
      <c r="J226" s="243"/>
      <c r="K226" s="243"/>
      <c r="L226" s="249"/>
      <c r="M226" s="250"/>
      <c r="N226" s="251"/>
      <c r="O226" s="251"/>
      <c r="P226" s="251"/>
      <c r="Q226" s="251"/>
      <c r="R226" s="251"/>
      <c r="S226" s="251"/>
      <c r="T226" s="252"/>
      <c r="AT226" s="253" t="s">
        <v>191</v>
      </c>
      <c r="AU226" s="253" t="s">
        <v>87</v>
      </c>
      <c r="AV226" s="14" t="s">
        <v>187</v>
      </c>
      <c r="AW226" s="14" t="s">
        <v>41</v>
      </c>
      <c r="AX226" s="14" t="s">
        <v>24</v>
      </c>
      <c r="AY226" s="253" t="s">
        <v>180</v>
      </c>
    </row>
    <row r="227" spans="2:65" s="1" customFormat="1" ht="31.5" customHeight="1">
      <c r="B227" s="41"/>
      <c r="C227" s="194" t="s">
        <v>335</v>
      </c>
      <c r="D227" s="194" t="s">
        <v>182</v>
      </c>
      <c r="E227" s="195" t="s">
        <v>336</v>
      </c>
      <c r="F227" s="196" t="s">
        <v>337</v>
      </c>
      <c r="G227" s="197" t="s">
        <v>110</v>
      </c>
      <c r="H227" s="198">
        <v>1675</v>
      </c>
      <c r="I227" s="199"/>
      <c r="J227" s="200">
        <f>ROUND(I227*H227,2)</f>
        <v>0</v>
      </c>
      <c r="K227" s="196" t="s">
        <v>186</v>
      </c>
      <c r="L227" s="61"/>
      <c r="M227" s="201" t="s">
        <v>22</v>
      </c>
      <c r="N227" s="202" t="s">
        <v>48</v>
      </c>
      <c r="O227" s="42"/>
      <c r="P227" s="203">
        <f>O227*H227</f>
        <v>0</v>
      </c>
      <c r="Q227" s="203">
        <v>0.18776</v>
      </c>
      <c r="R227" s="203">
        <f>Q227*H227</f>
        <v>314.498</v>
      </c>
      <c r="S227" s="203">
        <v>0</v>
      </c>
      <c r="T227" s="204">
        <f>S227*H227</f>
        <v>0</v>
      </c>
      <c r="AR227" s="24" t="s">
        <v>187</v>
      </c>
      <c r="AT227" s="24" t="s">
        <v>182</v>
      </c>
      <c r="AU227" s="24" t="s">
        <v>87</v>
      </c>
      <c r="AY227" s="24" t="s">
        <v>180</v>
      </c>
      <c r="BE227" s="205">
        <f>IF(N227="základní",J227,0)</f>
        <v>0</v>
      </c>
      <c r="BF227" s="205">
        <f>IF(N227="snížená",J227,0)</f>
        <v>0</v>
      </c>
      <c r="BG227" s="205">
        <f>IF(N227="zákl. přenesená",J227,0)</f>
        <v>0</v>
      </c>
      <c r="BH227" s="205">
        <f>IF(N227="sníž. přenesená",J227,0)</f>
        <v>0</v>
      </c>
      <c r="BI227" s="205">
        <f>IF(N227="nulová",J227,0)</f>
        <v>0</v>
      </c>
      <c r="BJ227" s="24" t="s">
        <v>24</v>
      </c>
      <c r="BK227" s="205">
        <f>ROUND(I227*H227,2)</f>
        <v>0</v>
      </c>
      <c r="BL227" s="24" t="s">
        <v>187</v>
      </c>
      <c r="BM227" s="24" t="s">
        <v>338</v>
      </c>
    </row>
    <row r="228" spans="2:47" s="1" customFormat="1" ht="67.5">
      <c r="B228" s="41"/>
      <c r="C228" s="63"/>
      <c r="D228" s="206" t="s">
        <v>189</v>
      </c>
      <c r="E228" s="63"/>
      <c r="F228" s="207" t="s">
        <v>339</v>
      </c>
      <c r="G228" s="63"/>
      <c r="H228" s="63"/>
      <c r="I228" s="164"/>
      <c r="J228" s="63"/>
      <c r="K228" s="63"/>
      <c r="L228" s="61"/>
      <c r="M228" s="208"/>
      <c r="N228" s="42"/>
      <c r="O228" s="42"/>
      <c r="P228" s="42"/>
      <c r="Q228" s="42"/>
      <c r="R228" s="42"/>
      <c r="S228" s="42"/>
      <c r="T228" s="78"/>
      <c r="AT228" s="24" t="s">
        <v>189</v>
      </c>
      <c r="AU228" s="24" t="s">
        <v>87</v>
      </c>
    </row>
    <row r="229" spans="2:51" s="12" customFormat="1" ht="13.5">
      <c r="B229" s="220"/>
      <c r="C229" s="221"/>
      <c r="D229" s="206" t="s">
        <v>191</v>
      </c>
      <c r="E229" s="222" t="s">
        <v>22</v>
      </c>
      <c r="F229" s="223" t="s">
        <v>340</v>
      </c>
      <c r="G229" s="221"/>
      <c r="H229" s="224">
        <v>1675</v>
      </c>
      <c r="I229" s="225"/>
      <c r="J229" s="221"/>
      <c r="K229" s="221"/>
      <c r="L229" s="226"/>
      <c r="M229" s="227"/>
      <c r="N229" s="228"/>
      <c r="O229" s="228"/>
      <c r="P229" s="228"/>
      <c r="Q229" s="228"/>
      <c r="R229" s="228"/>
      <c r="S229" s="228"/>
      <c r="T229" s="229"/>
      <c r="AT229" s="230" t="s">
        <v>191</v>
      </c>
      <c r="AU229" s="230" t="s">
        <v>87</v>
      </c>
      <c r="AV229" s="12" t="s">
        <v>87</v>
      </c>
      <c r="AW229" s="12" t="s">
        <v>41</v>
      </c>
      <c r="AX229" s="12" t="s">
        <v>77</v>
      </c>
      <c r="AY229" s="230" t="s">
        <v>180</v>
      </c>
    </row>
    <row r="230" spans="2:51" s="14" customFormat="1" ht="13.5">
      <c r="B230" s="242"/>
      <c r="C230" s="243"/>
      <c r="D230" s="244" t="s">
        <v>191</v>
      </c>
      <c r="E230" s="245" t="s">
        <v>22</v>
      </c>
      <c r="F230" s="246" t="s">
        <v>196</v>
      </c>
      <c r="G230" s="243"/>
      <c r="H230" s="247">
        <v>1675</v>
      </c>
      <c r="I230" s="248"/>
      <c r="J230" s="243"/>
      <c r="K230" s="243"/>
      <c r="L230" s="249"/>
      <c r="M230" s="250"/>
      <c r="N230" s="251"/>
      <c r="O230" s="251"/>
      <c r="P230" s="251"/>
      <c r="Q230" s="251"/>
      <c r="R230" s="251"/>
      <c r="S230" s="251"/>
      <c r="T230" s="252"/>
      <c r="AT230" s="253" t="s">
        <v>191</v>
      </c>
      <c r="AU230" s="253" t="s">
        <v>87</v>
      </c>
      <c r="AV230" s="14" t="s">
        <v>187</v>
      </c>
      <c r="AW230" s="14" t="s">
        <v>41</v>
      </c>
      <c r="AX230" s="14" t="s">
        <v>24</v>
      </c>
      <c r="AY230" s="253" t="s">
        <v>180</v>
      </c>
    </row>
    <row r="231" spans="2:65" s="1" customFormat="1" ht="31.5" customHeight="1">
      <c r="B231" s="41"/>
      <c r="C231" s="194" t="s">
        <v>341</v>
      </c>
      <c r="D231" s="194" t="s">
        <v>182</v>
      </c>
      <c r="E231" s="195" t="s">
        <v>342</v>
      </c>
      <c r="F231" s="196" t="s">
        <v>343</v>
      </c>
      <c r="G231" s="197" t="s">
        <v>110</v>
      </c>
      <c r="H231" s="198">
        <v>25761.7</v>
      </c>
      <c r="I231" s="199"/>
      <c r="J231" s="200">
        <f>ROUND(I231*H231,2)</f>
        <v>0</v>
      </c>
      <c r="K231" s="196" t="s">
        <v>186</v>
      </c>
      <c r="L231" s="61"/>
      <c r="M231" s="201" t="s">
        <v>22</v>
      </c>
      <c r="N231" s="202" t="s">
        <v>48</v>
      </c>
      <c r="O231" s="42"/>
      <c r="P231" s="203">
        <f>O231*H231</f>
        <v>0</v>
      </c>
      <c r="Q231" s="203">
        <v>0.00061</v>
      </c>
      <c r="R231" s="203">
        <f>Q231*H231</f>
        <v>15.714637</v>
      </c>
      <c r="S231" s="203">
        <v>0</v>
      </c>
      <c r="T231" s="204">
        <f>S231*H231</f>
        <v>0</v>
      </c>
      <c r="AR231" s="24" t="s">
        <v>187</v>
      </c>
      <c r="AT231" s="24" t="s">
        <v>182</v>
      </c>
      <c r="AU231" s="24" t="s">
        <v>87</v>
      </c>
      <c r="AY231" s="24" t="s">
        <v>180</v>
      </c>
      <c r="BE231" s="205">
        <f>IF(N231="základní",J231,0)</f>
        <v>0</v>
      </c>
      <c r="BF231" s="205">
        <f>IF(N231="snížená",J231,0)</f>
        <v>0</v>
      </c>
      <c r="BG231" s="205">
        <f>IF(N231="zákl. přenesená",J231,0)</f>
        <v>0</v>
      </c>
      <c r="BH231" s="205">
        <f>IF(N231="sníž. přenesená",J231,0)</f>
        <v>0</v>
      </c>
      <c r="BI231" s="205">
        <f>IF(N231="nulová",J231,0)</f>
        <v>0</v>
      </c>
      <c r="BJ231" s="24" t="s">
        <v>24</v>
      </c>
      <c r="BK231" s="205">
        <f>ROUND(I231*H231,2)</f>
        <v>0</v>
      </c>
      <c r="BL231" s="24" t="s">
        <v>187</v>
      </c>
      <c r="BM231" s="24" t="s">
        <v>344</v>
      </c>
    </row>
    <row r="232" spans="2:51" s="11" customFormat="1" ht="13.5">
      <c r="B232" s="209"/>
      <c r="C232" s="210"/>
      <c r="D232" s="206" t="s">
        <v>191</v>
      </c>
      <c r="E232" s="211" t="s">
        <v>22</v>
      </c>
      <c r="F232" s="212" t="s">
        <v>345</v>
      </c>
      <c r="G232" s="210"/>
      <c r="H232" s="213" t="s">
        <v>22</v>
      </c>
      <c r="I232" s="214"/>
      <c r="J232" s="210"/>
      <c r="K232" s="210"/>
      <c r="L232" s="215"/>
      <c r="M232" s="216"/>
      <c r="N232" s="217"/>
      <c r="O232" s="217"/>
      <c r="P232" s="217"/>
      <c r="Q232" s="217"/>
      <c r="R232" s="217"/>
      <c r="S232" s="217"/>
      <c r="T232" s="218"/>
      <c r="AT232" s="219" t="s">
        <v>191</v>
      </c>
      <c r="AU232" s="219" t="s">
        <v>87</v>
      </c>
      <c r="AV232" s="11" t="s">
        <v>24</v>
      </c>
      <c r="AW232" s="11" t="s">
        <v>41</v>
      </c>
      <c r="AX232" s="11" t="s">
        <v>77</v>
      </c>
      <c r="AY232" s="219" t="s">
        <v>180</v>
      </c>
    </row>
    <row r="233" spans="2:51" s="12" customFormat="1" ht="13.5">
      <c r="B233" s="220"/>
      <c r="C233" s="221"/>
      <c r="D233" s="206" t="s">
        <v>191</v>
      </c>
      <c r="E233" s="222" t="s">
        <v>22</v>
      </c>
      <c r="F233" s="223" t="s">
        <v>346</v>
      </c>
      <c r="G233" s="221"/>
      <c r="H233" s="224">
        <v>13266</v>
      </c>
      <c r="I233" s="225"/>
      <c r="J233" s="221"/>
      <c r="K233" s="221"/>
      <c r="L233" s="226"/>
      <c r="M233" s="227"/>
      <c r="N233" s="228"/>
      <c r="O233" s="228"/>
      <c r="P233" s="228"/>
      <c r="Q233" s="228"/>
      <c r="R233" s="228"/>
      <c r="S233" s="228"/>
      <c r="T233" s="229"/>
      <c r="AT233" s="230" t="s">
        <v>191</v>
      </c>
      <c r="AU233" s="230" t="s">
        <v>87</v>
      </c>
      <c r="AV233" s="12" t="s">
        <v>87</v>
      </c>
      <c r="AW233" s="12" t="s">
        <v>41</v>
      </c>
      <c r="AX233" s="12" t="s">
        <v>77</v>
      </c>
      <c r="AY233" s="230" t="s">
        <v>180</v>
      </c>
    </row>
    <row r="234" spans="2:51" s="13" customFormat="1" ht="13.5">
      <c r="B234" s="231"/>
      <c r="C234" s="232"/>
      <c r="D234" s="206" t="s">
        <v>191</v>
      </c>
      <c r="E234" s="233" t="s">
        <v>22</v>
      </c>
      <c r="F234" s="234" t="s">
        <v>194</v>
      </c>
      <c r="G234" s="232"/>
      <c r="H234" s="235">
        <v>13266</v>
      </c>
      <c r="I234" s="236"/>
      <c r="J234" s="232"/>
      <c r="K234" s="232"/>
      <c r="L234" s="237"/>
      <c r="M234" s="238"/>
      <c r="N234" s="239"/>
      <c r="O234" s="239"/>
      <c r="P234" s="239"/>
      <c r="Q234" s="239"/>
      <c r="R234" s="239"/>
      <c r="S234" s="239"/>
      <c r="T234" s="240"/>
      <c r="AT234" s="241" t="s">
        <v>191</v>
      </c>
      <c r="AU234" s="241" t="s">
        <v>87</v>
      </c>
      <c r="AV234" s="13" t="s">
        <v>195</v>
      </c>
      <c r="AW234" s="13" t="s">
        <v>41</v>
      </c>
      <c r="AX234" s="13" t="s">
        <v>77</v>
      </c>
      <c r="AY234" s="241" t="s">
        <v>180</v>
      </c>
    </row>
    <row r="235" spans="2:51" s="12" customFormat="1" ht="13.5">
      <c r="B235" s="220"/>
      <c r="C235" s="221"/>
      <c r="D235" s="206" t="s">
        <v>191</v>
      </c>
      <c r="E235" s="222" t="s">
        <v>22</v>
      </c>
      <c r="F235" s="223" t="s">
        <v>347</v>
      </c>
      <c r="G235" s="221"/>
      <c r="H235" s="224">
        <v>-561.6</v>
      </c>
      <c r="I235" s="225"/>
      <c r="J235" s="221"/>
      <c r="K235" s="221"/>
      <c r="L235" s="226"/>
      <c r="M235" s="227"/>
      <c r="N235" s="228"/>
      <c r="O235" s="228"/>
      <c r="P235" s="228"/>
      <c r="Q235" s="228"/>
      <c r="R235" s="228"/>
      <c r="S235" s="228"/>
      <c r="T235" s="229"/>
      <c r="AT235" s="230" t="s">
        <v>191</v>
      </c>
      <c r="AU235" s="230" t="s">
        <v>87</v>
      </c>
      <c r="AV235" s="12" t="s">
        <v>87</v>
      </c>
      <c r="AW235" s="12" t="s">
        <v>41</v>
      </c>
      <c r="AX235" s="12" t="s">
        <v>77</v>
      </c>
      <c r="AY235" s="230" t="s">
        <v>180</v>
      </c>
    </row>
    <row r="236" spans="2:51" s="13" customFormat="1" ht="13.5">
      <c r="B236" s="231"/>
      <c r="C236" s="232"/>
      <c r="D236" s="206" t="s">
        <v>191</v>
      </c>
      <c r="E236" s="233" t="s">
        <v>22</v>
      </c>
      <c r="F236" s="234" t="s">
        <v>194</v>
      </c>
      <c r="G236" s="232"/>
      <c r="H236" s="235">
        <v>-561.6</v>
      </c>
      <c r="I236" s="236"/>
      <c r="J236" s="232"/>
      <c r="K236" s="232"/>
      <c r="L236" s="237"/>
      <c r="M236" s="238"/>
      <c r="N236" s="239"/>
      <c r="O236" s="239"/>
      <c r="P236" s="239"/>
      <c r="Q236" s="239"/>
      <c r="R236" s="239"/>
      <c r="S236" s="239"/>
      <c r="T236" s="240"/>
      <c r="AT236" s="241" t="s">
        <v>191</v>
      </c>
      <c r="AU236" s="241" t="s">
        <v>87</v>
      </c>
      <c r="AV236" s="13" t="s">
        <v>195</v>
      </c>
      <c r="AW236" s="13" t="s">
        <v>41</v>
      </c>
      <c r="AX236" s="13" t="s">
        <v>77</v>
      </c>
      <c r="AY236" s="241" t="s">
        <v>180</v>
      </c>
    </row>
    <row r="237" spans="2:51" s="11" customFormat="1" ht="13.5">
      <c r="B237" s="209"/>
      <c r="C237" s="210"/>
      <c r="D237" s="206" t="s">
        <v>191</v>
      </c>
      <c r="E237" s="211" t="s">
        <v>22</v>
      </c>
      <c r="F237" s="212" t="s">
        <v>348</v>
      </c>
      <c r="G237" s="210"/>
      <c r="H237" s="213" t="s">
        <v>22</v>
      </c>
      <c r="I237" s="214"/>
      <c r="J237" s="210"/>
      <c r="K237" s="210"/>
      <c r="L237" s="215"/>
      <c r="M237" s="216"/>
      <c r="N237" s="217"/>
      <c r="O237" s="217"/>
      <c r="P237" s="217"/>
      <c r="Q237" s="217"/>
      <c r="R237" s="217"/>
      <c r="S237" s="217"/>
      <c r="T237" s="218"/>
      <c r="AT237" s="219" t="s">
        <v>191</v>
      </c>
      <c r="AU237" s="219" t="s">
        <v>87</v>
      </c>
      <c r="AV237" s="11" t="s">
        <v>24</v>
      </c>
      <c r="AW237" s="11" t="s">
        <v>41</v>
      </c>
      <c r="AX237" s="11" t="s">
        <v>77</v>
      </c>
      <c r="AY237" s="219" t="s">
        <v>180</v>
      </c>
    </row>
    <row r="238" spans="2:51" s="12" customFormat="1" ht="13.5">
      <c r="B238" s="220"/>
      <c r="C238" s="221"/>
      <c r="D238" s="206" t="s">
        <v>191</v>
      </c>
      <c r="E238" s="222" t="s">
        <v>22</v>
      </c>
      <c r="F238" s="223" t="s">
        <v>349</v>
      </c>
      <c r="G238" s="221"/>
      <c r="H238" s="224">
        <v>13634.5</v>
      </c>
      <c r="I238" s="225"/>
      <c r="J238" s="221"/>
      <c r="K238" s="221"/>
      <c r="L238" s="226"/>
      <c r="M238" s="227"/>
      <c r="N238" s="228"/>
      <c r="O238" s="228"/>
      <c r="P238" s="228"/>
      <c r="Q238" s="228"/>
      <c r="R238" s="228"/>
      <c r="S238" s="228"/>
      <c r="T238" s="229"/>
      <c r="AT238" s="230" t="s">
        <v>191</v>
      </c>
      <c r="AU238" s="230" t="s">
        <v>87</v>
      </c>
      <c r="AV238" s="12" t="s">
        <v>87</v>
      </c>
      <c r="AW238" s="12" t="s">
        <v>41</v>
      </c>
      <c r="AX238" s="12" t="s">
        <v>77</v>
      </c>
      <c r="AY238" s="230" t="s">
        <v>180</v>
      </c>
    </row>
    <row r="239" spans="2:51" s="13" customFormat="1" ht="13.5">
      <c r="B239" s="231"/>
      <c r="C239" s="232"/>
      <c r="D239" s="206" t="s">
        <v>191</v>
      </c>
      <c r="E239" s="233" t="s">
        <v>22</v>
      </c>
      <c r="F239" s="234" t="s">
        <v>194</v>
      </c>
      <c r="G239" s="232"/>
      <c r="H239" s="235">
        <v>13634.5</v>
      </c>
      <c r="I239" s="236"/>
      <c r="J239" s="232"/>
      <c r="K239" s="232"/>
      <c r="L239" s="237"/>
      <c r="M239" s="238"/>
      <c r="N239" s="239"/>
      <c r="O239" s="239"/>
      <c r="P239" s="239"/>
      <c r="Q239" s="239"/>
      <c r="R239" s="239"/>
      <c r="S239" s="239"/>
      <c r="T239" s="240"/>
      <c r="AT239" s="241" t="s">
        <v>191</v>
      </c>
      <c r="AU239" s="241" t="s">
        <v>87</v>
      </c>
      <c r="AV239" s="13" t="s">
        <v>195</v>
      </c>
      <c r="AW239" s="13" t="s">
        <v>41</v>
      </c>
      <c r="AX239" s="13" t="s">
        <v>77</v>
      </c>
      <c r="AY239" s="241" t="s">
        <v>180</v>
      </c>
    </row>
    <row r="240" spans="2:51" s="12" customFormat="1" ht="13.5">
      <c r="B240" s="220"/>
      <c r="C240" s="221"/>
      <c r="D240" s="206" t="s">
        <v>191</v>
      </c>
      <c r="E240" s="222" t="s">
        <v>22</v>
      </c>
      <c r="F240" s="223" t="s">
        <v>350</v>
      </c>
      <c r="G240" s="221"/>
      <c r="H240" s="224">
        <v>-577.2</v>
      </c>
      <c r="I240" s="225"/>
      <c r="J240" s="221"/>
      <c r="K240" s="221"/>
      <c r="L240" s="226"/>
      <c r="M240" s="227"/>
      <c r="N240" s="228"/>
      <c r="O240" s="228"/>
      <c r="P240" s="228"/>
      <c r="Q240" s="228"/>
      <c r="R240" s="228"/>
      <c r="S240" s="228"/>
      <c r="T240" s="229"/>
      <c r="AT240" s="230" t="s">
        <v>191</v>
      </c>
      <c r="AU240" s="230" t="s">
        <v>87</v>
      </c>
      <c r="AV240" s="12" t="s">
        <v>87</v>
      </c>
      <c r="AW240" s="12" t="s">
        <v>41</v>
      </c>
      <c r="AX240" s="12" t="s">
        <v>77</v>
      </c>
      <c r="AY240" s="230" t="s">
        <v>180</v>
      </c>
    </row>
    <row r="241" spans="2:51" s="13" customFormat="1" ht="13.5">
      <c r="B241" s="231"/>
      <c r="C241" s="232"/>
      <c r="D241" s="206" t="s">
        <v>191</v>
      </c>
      <c r="E241" s="233" t="s">
        <v>22</v>
      </c>
      <c r="F241" s="234" t="s">
        <v>194</v>
      </c>
      <c r="G241" s="232"/>
      <c r="H241" s="235">
        <v>-577.2</v>
      </c>
      <c r="I241" s="236"/>
      <c r="J241" s="232"/>
      <c r="K241" s="232"/>
      <c r="L241" s="237"/>
      <c r="M241" s="238"/>
      <c r="N241" s="239"/>
      <c r="O241" s="239"/>
      <c r="P241" s="239"/>
      <c r="Q241" s="239"/>
      <c r="R241" s="239"/>
      <c r="S241" s="239"/>
      <c r="T241" s="240"/>
      <c r="AT241" s="241" t="s">
        <v>191</v>
      </c>
      <c r="AU241" s="241" t="s">
        <v>87</v>
      </c>
      <c r="AV241" s="13" t="s">
        <v>195</v>
      </c>
      <c r="AW241" s="13" t="s">
        <v>41</v>
      </c>
      <c r="AX241" s="13" t="s">
        <v>77</v>
      </c>
      <c r="AY241" s="241" t="s">
        <v>180</v>
      </c>
    </row>
    <row r="242" spans="2:51" s="14" customFormat="1" ht="13.5">
      <c r="B242" s="242"/>
      <c r="C242" s="243"/>
      <c r="D242" s="244" t="s">
        <v>191</v>
      </c>
      <c r="E242" s="245" t="s">
        <v>22</v>
      </c>
      <c r="F242" s="246" t="s">
        <v>196</v>
      </c>
      <c r="G242" s="243"/>
      <c r="H242" s="247">
        <v>25761.7</v>
      </c>
      <c r="I242" s="248"/>
      <c r="J242" s="243"/>
      <c r="K242" s="243"/>
      <c r="L242" s="249"/>
      <c r="M242" s="250"/>
      <c r="N242" s="251"/>
      <c r="O242" s="251"/>
      <c r="P242" s="251"/>
      <c r="Q242" s="251"/>
      <c r="R242" s="251"/>
      <c r="S242" s="251"/>
      <c r="T242" s="252"/>
      <c r="AT242" s="253" t="s">
        <v>191</v>
      </c>
      <c r="AU242" s="253" t="s">
        <v>87</v>
      </c>
      <c r="AV242" s="14" t="s">
        <v>187</v>
      </c>
      <c r="AW242" s="14" t="s">
        <v>41</v>
      </c>
      <c r="AX242" s="14" t="s">
        <v>24</v>
      </c>
      <c r="AY242" s="253" t="s">
        <v>180</v>
      </c>
    </row>
    <row r="243" spans="2:65" s="1" customFormat="1" ht="31.5" customHeight="1">
      <c r="B243" s="41"/>
      <c r="C243" s="194" t="s">
        <v>351</v>
      </c>
      <c r="D243" s="194" t="s">
        <v>182</v>
      </c>
      <c r="E243" s="195" t="s">
        <v>352</v>
      </c>
      <c r="F243" s="196" t="s">
        <v>353</v>
      </c>
      <c r="G243" s="197" t="s">
        <v>110</v>
      </c>
      <c r="H243" s="198">
        <v>12527.95</v>
      </c>
      <c r="I243" s="199"/>
      <c r="J243" s="200">
        <f>ROUND(I243*H243,2)</f>
        <v>0</v>
      </c>
      <c r="K243" s="196" t="s">
        <v>186</v>
      </c>
      <c r="L243" s="61"/>
      <c r="M243" s="201" t="s">
        <v>22</v>
      </c>
      <c r="N243" s="202" t="s">
        <v>48</v>
      </c>
      <c r="O243" s="42"/>
      <c r="P243" s="203">
        <f>O243*H243</f>
        <v>0</v>
      </c>
      <c r="Q243" s="203">
        <v>0</v>
      </c>
      <c r="R243" s="203">
        <f>Q243*H243</f>
        <v>0</v>
      </c>
      <c r="S243" s="203">
        <v>0</v>
      </c>
      <c r="T243" s="204">
        <f>S243*H243</f>
        <v>0</v>
      </c>
      <c r="AR243" s="24" t="s">
        <v>187</v>
      </c>
      <c r="AT243" s="24" t="s">
        <v>182</v>
      </c>
      <c r="AU243" s="24" t="s">
        <v>87</v>
      </c>
      <c r="AY243" s="24" t="s">
        <v>180</v>
      </c>
      <c r="BE243" s="205">
        <f>IF(N243="základní",J243,0)</f>
        <v>0</v>
      </c>
      <c r="BF243" s="205">
        <f>IF(N243="snížená",J243,0)</f>
        <v>0</v>
      </c>
      <c r="BG243" s="205">
        <f>IF(N243="zákl. přenesená",J243,0)</f>
        <v>0</v>
      </c>
      <c r="BH243" s="205">
        <f>IF(N243="sníž. přenesená",J243,0)</f>
        <v>0</v>
      </c>
      <c r="BI243" s="205">
        <f>IF(N243="nulová",J243,0)</f>
        <v>0</v>
      </c>
      <c r="BJ243" s="24" t="s">
        <v>24</v>
      </c>
      <c r="BK243" s="205">
        <f>ROUND(I243*H243,2)</f>
        <v>0</v>
      </c>
      <c r="BL243" s="24" t="s">
        <v>187</v>
      </c>
      <c r="BM243" s="24" t="s">
        <v>354</v>
      </c>
    </row>
    <row r="244" spans="2:47" s="1" customFormat="1" ht="27">
      <c r="B244" s="41"/>
      <c r="C244" s="63"/>
      <c r="D244" s="206" t="s">
        <v>189</v>
      </c>
      <c r="E244" s="63"/>
      <c r="F244" s="207" t="s">
        <v>355</v>
      </c>
      <c r="G244" s="63"/>
      <c r="H244" s="63"/>
      <c r="I244" s="164"/>
      <c r="J244" s="63"/>
      <c r="K244" s="63"/>
      <c r="L244" s="61"/>
      <c r="M244" s="208"/>
      <c r="N244" s="42"/>
      <c r="O244" s="42"/>
      <c r="P244" s="42"/>
      <c r="Q244" s="42"/>
      <c r="R244" s="42"/>
      <c r="S244" s="42"/>
      <c r="T244" s="78"/>
      <c r="AT244" s="24" t="s">
        <v>189</v>
      </c>
      <c r="AU244" s="24" t="s">
        <v>87</v>
      </c>
    </row>
    <row r="245" spans="2:51" s="11" customFormat="1" ht="13.5">
      <c r="B245" s="209"/>
      <c r="C245" s="210"/>
      <c r="D245" s="206" t="s">
        <v>191</v>
      </c>
      <c r="E245" s="211" t="s">
        <v>22</v>
      </c>
      <c r="F245" s="212" t="s">
        <v>356</v>
      </c>
      <c r="G245" s="210"/>
      <c r="H245" s="213" t="s">
        <v>22</v>
      </c>
      <c r="I245" s="214"/>
      <c r="J245" s="210"/>
      <c r="K245" s="210"/>
      <c r="L245" s="215"/>
      <c r="M245" s="216"/>
      <c r="N245" s="217"/>
      <c r="O245" s="217"/>
      <c r="P245" s="217"/>
      <c r="Q245" s="217"/>
      <c r="R245" s="217"/>
      <c r="S245" s="217"/>
      <c r="T245" s="218"/>
      <c r="AT245" s="219" t="s">
        <v>191</v>
      </c>
      <c r="AU245" s="219" t="s">
        <v>87</v>
      </c>
      <c r="AV245" s="11" t="s">
        <v>24</v>
      </c>
      <c r="AW245" s="11" t="s">
        <v>41</v>
      </c>
      <c r="AX245" s="11" t="s">
        <v>77</v>
      </c>
      <c r="AY245" s="219" t="s">
        <v>180</v>
      </c>
    </row>
    <row r="246" spans="2:51" s="12" customFormat="1" ht="13.5">
      <c r="B246" s="220"/>
      <c r="C246" s="221"/>
      <c r="D246" s="206" t="s">
        <v>191</v>
      </c>
      <c r="E246" s="222" t="s">
        <v>22</v>
      </c>
      <c r="F246" s="223" t="s">
        <v>357</v>
      </c>
      <c r="G246" s="221"/>
      <c r="H246" s="224">
        <v>13081.75</v>
      </c>
      <c r="I246" s="225"/>
      <c r="J246" s="221"/>
      <c r="K246" s="221"/>
      <c r="L246" s="226"/>
      <c r="M246" s="227"/>
      <c r="N246" s="228"/>
      <c r="O246" s="228"/>
      <c r="P246" s="228"/>
      <c r="Q246" s="228"/>
      <c r="R246" s="228"/>
      <c r="S246" s="228"/>
      <c r="T246" s="229"/>
      <c r="AT246" s="230" t="s">
        <v>191</v>
      </c>
      <c r="AU246" s="230" t="s">
        <v>87</v>
      </c>
      <c r="AV246" s="12" t="s">
        <v>87</v>
      </c>
      <c r="AW246" s="12" t="s">
        <v>41</v>
      </c>
      <c r="AX246" s="12" t="s">
        <v>77</v>
      </c>
      <c r="AY246" s="230" t="s">
        <v>180</v>
      </c>
    </row>
    <row r="247" spans="2:51" s="13" customFormat="1" ht="13.5">
      <c r="B247" s="231"/>
      <c r="C247" s="232"/>
      <c r="D247" s="206" t="s">
        <v>191</v>
      </c>
      <c r="E247" s="233" t="s">
        <v>22</v>
      </c>
      <c r="F247" s="234" t="s">
        <v>194</v>
      </c>
      <c r="G247" s="232"/>
      <c r="H247" s="235">
        <v>13081.75</v>
      </c>
      <c r="I247" s="236"/>
      <c r="J247" s="232"/>
      <c r="K247" s="232"/>
      <c r="L247" s="237"/>
      <c r="M247" s="238"/>
      <c r="N247" s="239"/>
      <c r="O247" s="239"/>
      <c r="P247" s="239"/>
      <c r="Q247" s="239"/>
      <c r="R247" s="239"/>
      <c r="S247" s="239"/>
      <c r="T247" s="240"/>
      <c r="AT247" s="241" t="s">
        <v>191</v>
      </c>
      <c r="AU247" s="241" t="s">
        <v>87</v>
      </c>
      <c r="AV247" s="13" t="s">
        <v>195</v>
      </c>
      <c r="AW247" s="13" t="s">
        <v>41</v>
      </c>
      <c r="AX247" s="13" t="s">
        <v>77</v>
      </c>
      <c r="AY247" s="241" t="s">
        <v>180</v>
      </c>
    </row>
    <row r="248" spans="2:51" s="12" customFormat="1" ht="13.5">
      <c r="B248" s="220"/>
      <c r="C248" s="221"/>
      <c r="D248" s="206" t="s">
        <v>191</v>
      </c>
      <c r="E248" s="222" t="s">
        <v>22</v>
      </c>
      <c r="F248" s="223" t="s">
        <v>358</v>
      </c>
      <c r="G248" s="221"/>
      <c r="H248" s="224">
        <v>-553.8</v>
      </c>
      <c r="I248" s="225"/>
      <c r="J248" s="221"/>
      <c r="K248" s="221"/>
      <c r="L248" s="226"/>
      <c r="M248" s="227"/>
      <c r="N248" s="228"/>
      <c r="O248" s="228"/>
      <c r="P248" s="228"/>
      <c r="Q248" s="228"/>
      <c r="R248" s="228"/>
      <c r="S248" s="228"/>
      <c r="T248" s="229"/>
      <c r="AT248" s="230" t="s">
        <v>191</v>
      </c>
      <c r="AU248" s="230" t="s">
        <v>87</v>
      </c>
      <c r="AV248" s="12" t="s">
        <v>87</v>
      </c>
      <c r="AW248" s="12" t="s">
        <v>41</v>
      </c>
      <c r="AX248" s="12" t="s">
        <v>77</v>
      </c>
      <c r="AY248" s="230" t="s">
        <v>180</v>
      </c>
    </row>
    <row r="249" spans="2:51" s="13" customFormat="1" ht="13.5">
      <c r="B249" s="231"/>
      <c r="C249" s="232"/>
      <c r="D249" s="206" t="s">
        <v>191</v>
      </c>
      <c r="E249" s="233" t="s">
        <v>22</v>
      </c>
      <c r="F249" s="234" t="s">
        <v>194</v>
      </c>
      <c r="G249" s="232"/>
      <c r="H249" s="235">
        <v>-553.8</v>
      </c>
      <c r="I249" s="236"/>
      <c r="J249" s="232"/>
      <c r="K249" s="232"/>
      <c r="L249" s="237"/>
      <c r="M249" s="238"/>
      <c r="N249" s="239"/>
      <c r="O249" s="239"/>
      <c r="P249" s="239"/>
      <c r="Q249" s="239"/>
      <c r="R249" s="239"/>
      <c r="S249" s="239"/>
      <c r="T249" s="240"/>
      <c r="AT249" s="241" t="s">
        <v>191</v>
      </c>
      <c r="AU249" s="241" t="s">
        <v>87</v>
      </c>
      <c r="AV249" s="13" t="s">
        <v>195</v>
      </c>
      <c r="AW249" s="13" t="s">
        <v>41</v>
      </c>
      <c r="AX249" s="13" t="s">
        <v>77</v>
      </c>
      <c r="AY249" s="241" t="s">
        <v>180</v>
      </c>
    </row>
    <row r="250" spans="2:51" s="14" customFormat="1" ht="13.5">
      <c r="B250" s="242"/>
      <c r="C250" s="243"/>
      <c r="D250" s="206" t="s">
        <v>191</v>
      </c>
      <c r="E250" s="254" t="s">
        <v>22</v>
      </c>
      <c r="F250" s="255" t="s">
        <v>196</v>
      </c>
      <c r="G250" s="243"/>
      <c r="H250" s="256">
        <v>12527.95</v>
      </c>
      <c r="I250" s="248"/>
      <c r="J250" s="243"/>
      <c r="K250" s="243"/>
      <c r="L250" s="249"/>
      <c r="M250" s="250"/>
      <c r="N250" s="251"/>
      <c r="O250" s="251"/>
      <c r="P250" s="251"/>
      <c r="Q250" s="251"/>
      <c r="R250" s="251"/>
      <c r="S250" s="251"/>
      <c r="T250" s="252"/>
      <c r="AT250" s="253" t="s">
        <v>191</v>
      </c>
      <c r="AU250" s="253" t="s">
        <v>87</v>
      </c>
      <c r="AV250" s="14" t="s">
        <v>187</v>
      </c>
      <c r="AW250" s="14" t="s">
        <v>41</v>
      </c>
      <c r="AX250" s="14" t="s">
        <v>24</v>
      </c>
      <c r="AY250" s="253" t="s">
        <v>180</v>
      </c>
    </row>
    <row r="251" spans="2:63" s="10" customFormat="1" ht="29.85" customHeight="1">
      <c r="B251" s="177"/>
      <c r="C251" s="178"/>
      <c r="D251" s="191" t="s">
        <v>76</v>
      </c>
      <c r="E251" s="192" t="s">
        <v>239</v>
      </c>
      <c r="F251" s="192" t="s">
        <v>359</v>
      </c>
      <c r="G251" s="178"/>
      <c r="H251" s="178"/>
      <c r="I251" s="181"/>
      <c r="J251" s="193">
        <f>BK251</f>
        <v>0</v>
      </c>
      <c r="K251" s="178"/>
      <c r="L251" s="183"/>
      <c r="M251" s="184"/>
      <c r="N251" s="185"/>
      <c r="O251" s="185"/>
      <c r="P251" s="186">
        <f>SUM(P252:P272)</f>
        <v>0</v>
      </c>
      <c r="Q251" s="185"/>
      <c r="R251" s="186">
        <f>SUM(R252:R272)</f>
        <v>0</v>
      </c>
      <c r="S251" s="185"/>
      <c r="T251" s="187">
        <f>SUM(T252:T272)</f>
        <v>1352.4</v>
      </c>
      <c r="AR251" s="188" t="s">
        <v>24</v>
      </c>
      <c r="AT251" s="189" t="s">
        <v>76</v>
      </c>
      <c r="AU251" s="189" t="s">
        <v>24</v>
      </c>
      <c r="AY251" s="188" t="s">
        <v>180</v>
      </c>
      <c r="BK251" s="190">
        <f>SUM(BK252:BK272)</f>
        <v>0</v>
      </c>
    </row>
    <row r="252" spans="2:65" s="1" customFormat="1" ht="57" customHeight="1">
      <c r="B252" s="41"/>
      <c r="C252" s="194" t="s">
        <v>360</v>
      </c>
      <c r="D252" s="194" t="s">
        <v>182</v>
      </c>
      <c r="E252" s="195" t="s">
        <v>361</v>
      </c>
      <c r="F252" s="196" t="s">
        <v>362</v>
      </c>
      <c r="G252" s="197" t="s">
        <v>122</v>
      </c>
      <c r="H252" s="198">
        <v>930</v>
      </c>
      <c r="I252" s="199"/>
      <c r="J252" s="200">
        <f>ROUND(I252*H252,2)</f>
        <v>0</v>
      </c>
      <c r="K252" s="196" t="s">
        <v>186</v>
      </c>
      <c r="L252" s="61"/>
      <c r="M252" s="201" t="s">
        <v>22</v>
      </c>
      <c r="N252" s="202" t="s">
        <v>48</v>
      </c>
      <c r="O252" s="42"/>
      <c r="P252" s="203">
        <f>O252*H252</f>
        <v>0</v>
      </c>
      <c r="Q252" s="203">
        <v>0</v>
      </c>
      <c r="R252" s="203">
        <f>Q252*H252</f>
        <v>0</v>
      </c>
      <c r="S252" s="203">
        <v>0.194</v>
      </c>
      <c r="T252" s="204">
        <f>S252*H252</f>
        <v>180.42000000000002</v>
      </c>
      <c r="AR252" s="24" t="s">
        <v>187</v>
      </c>
      <c r="AT252" s="24" t="s">
        <v>182</v>
      </c>
      <c r="AU252" s="24" t="s">
        <v>87</v>
      </c>
      <c r="AY252" s="24" t="s">
        <v>180</v>
      </c>
      <c r="BE252" s="205">
        <f>IF(N252="základní",J252,0)</f>
        <v>0</v>
      </c>
      <c r="BF252" s="205">
        <f>IF(N252="snížená",J252,0)</f>
        <v>0</v>
      </c>
      <c r="BG252" s="205">
        <f>IF(N252="zákl. přenesená",J252,0)</f>
        <v>0</v>
      </c>
      <c r="BH252" s="205">
        <f>IF(N252="sníž. přenesená",J252,0)</f>
        <v>0</v>
      </c>
      <c r="BI252" s="205">
        <f>IF(N252="nulová",J252,0)</f>
        <v>0</v>
      </c>
      <c r="BJ252" s="24" t="s">
        <v>24</v>
      </c>
      <c r="BK252" s="205">
        <f>ROUND(I252*H252,2)</f>
        <v>0</v>
      </c>
      <c r="BL252" s="24" t="s">
        <v>187</v>
      </c>
      <c r="BM252" s="24" t="s">
        <v>363</v>
      </c>
    </row>
    <row r="253" spans="2:47" s="1" customFormat="1" ht="81">
      <c r="B253" s="41"/>
      <c r="C253" s="63"/>
      <c r="D253" s="206" t="s">
        <v>189</v>
      </c>
      <c r="E253" s="63"/>
      <c r="F253" s="207" t="s">
        <v>364</v>
      </c>
      <c r="G253" s="63"/>
      <c r="H253" s="63"/>
      <c r="I253" s="164"/>
      <c r="J253" s="63"/>
      <c r="K253" s="63"/>
      <c r="L253" s="61"/>
      <c r="M253" s="208"/>
      <c r="N253" s="42"/>
      <c r="O253" s="42"/>
      <c r="P253" s="42"/>
      <c r="Q253" s="42"/>
      <c r="R253" s="42"/>
      <c r="S253" s="42"/>
      <c r="T253" s="78"/>
      <c r="AT253" s="24" t="s">
        <v>189</v>
      </c>
      <c r="AU253" s="24" t="s">
        <v>87</v>
      </c>
    </row>
    <row r="254" spans="2:51" s="12" customFormat="1" ht="13.5">
      <c r="B254" s="220"/>
      <c r="C254" s="221"/>
      <c r="D254" s="206" t="s">
        <v>191</v>
      </c>
      <c r="E254" s="222" t="s">
        <v>22</v>
      </c>
      <c r="F254" s="223" t="s">
        <v>365</v>
      </c>
      <c r="G254" s="221"/>
      <c r="H254" s="224">
        <v>500</v>
      </c>
      <c r="I254" s="225"/>
      <c r="J254" s="221"/>
      <c r="K254" s="221"/>
      <c r="L254" s="226"/>
      <c r="M254" s="227"/>
      <c r="N254" s="228"/>
      <c r="O254" s="228"/>
      <c r="P254" s="228"/>
      <c r="Q254" s="228"/>
      <c r="R254" s="228"/>
      <c r="S254" s="228"/>
      <c r="T254" s="229"/>
      <c r="AT254" s="230" t="s">
        <v>191</v>
      </c>
      <c r="AU254" s="230" t="s">
        <v>87</v>
      </c>
      <c r="AV254" s="12" t="s">
        <v>87</v>
      </c>
      <c r="AW254" s="12" t="s">
        <v>41</v>
      </c>
      <c r="AX254" s="12" t="s">
        <v>77</v>
      </c>
      <c r="AY254" s="230" t="s">
        <v>180</v>
      </c>
    </row>
    <row r="255" spans="2:51" s="12" customFormat="1" ht="13.5">
      <c r="B255" s="220"/>
      <c r="C255" s="221"/>
      <c r="D255" s="206" t="s">
        <v>191</v>
      </c>
      <c r="E255" s="222" t="s">
        <v>22</v>
      </c>
      <c r="F255" s="223" t="s">
        <v>366</v>
      </c>
      <c r="G255" s="221"/>
      <c r="H255" s="224">
        <v>430</v>
      </c>
      <c r="I255" s="225"/>
      <c r="J255" s="221"/>
      <c r="K255" s="221"/>
      <c r="L255" s="226"/>
      <c r="M255" s="227"/>
      <c r="N255" s="228"/>
      <c r="O255" s="228"/>
      <c r="P255" s="228"/>
      <c r="Q255" s="228"/>
      <c r="R255" s="228"/>
      <c r="S255" s="228"/>
      <c r="T255" s="229"/>
      <c r="AT255" s="230" t="s">
        <v>191</v>
      </c>
      <c r="AU255" s="230" t="s">
        <v>87</v>
      </c>
      <c r="AV255" s="12" t="s">
        <v>87</v>
      </c>
      <c r="AW255" s="12" t="s">
        <v>41</v>
      </c>
      <c r="AX255" s="12" t="s">
        <v>77</v>
      </c>
      <c r="AY255" s="230" t="s">
        <v>180</v>
      </c>
    </row>
    <row r="256" spans="2:51" s="14" customFormat="1" ht="13.5">
      <c r="B256" s="242"/>
      <c r="C256" s="243"/>
      <c r="D256" s="244" t="s">
        <v>191</v>
      </c>
      <c r="E256" s="245" t="s">
        <v>120</v>
      </c>
      <c r="F256" s="246" t="s">
        <v>196</v>
      </c>
      <c r="G256" s="243"/>
      <c r="H256" s="247">
        <v>930</v>
      </c>
      <c r="I256" s="248"/>
      <c r="J256" s="243"/>
      <c r="K256" s="243"/>
      <c r="L256" s="249"/>
      <c r="M256" s="250"/>
      <c r="N256" s="251"/>
      <c r="O256" s="251"/>
      <c r="P256" s="251"/>
      <c r="Q256" s="251"/>
      <c r="R256" s="251"/>
      <c r="S256" s="251"/>
      <c r="T256" s="252"/>
      <c r="AT256" s="253" t="s">
        <v>191</v>
      </c>
      <c r="AU256" s="253" t="s">
        <v>87</v>
      </c>
      <c r="AV256" s="14" t="s">
        <v>187</v>
      </c>
      <c r="AW256" s="14" t="s">
        <v>41</v>
      </c>
      <c r="AX256" s="14" t="s">
        <v>24</v>
      </c>
      <c r="AY256" s="253" t="s">
        <v>180</v>
      </c>
    </row>
    <row r="257" spans="2:65" s="1" customFormat="1" ht="57" customHeight="1">
      <c r="B257" s="41"/>
      <c r="C257" s="194" t="s">
        <v>367</v>
      </c>
      <c r="D257" s="194" t="s">
        <v>182</v>
      </c>
      <c r="E257" s="195" t="s">
        <v>368</v>
      </c>
      <c r="F257" s="196" t="s">
        <v>369</v>
      </c>
      <c r="G257" s="197" t="s">
        <v>122</v>
      </c>
      <c r="H257" s="198">
        <v>1771</v>
      </c>
      <c r="I257" s="199"/>
      <c r="J257" s="200">
        <f>ROUND(I257*H257,2)</f>
        <v>0</v>
      </c>
      <c r="K257" s="196" t="s">
        <v>186</v>
      </c>
      <c r="L257" s="61"/>
      <c r="M257" s="201" t="s">
        <v>22</v>
      </c>
      <c r="N257" s="202" t="s">
        <v>48</v>
      </c>
      <c r="O257" s="42"/>
      <c r="P257" s="203">
        <f>O257*H257</f>
        <v>0</v>
      </c>
      <c r="Q257" s="203">
        <v>0</v>
      </c>
      <c r="R257" s="203">
        <f>Q257*H257</f>
        <v>0</v>
      </c>
      <c r="S257" s="203">
        <v>0.324</v>
      </c>
      <c r="T257" s="204">
        <f>S257*H257</f>
        <v>573.804</v>
      </c>
      <c r="AR257" s="24" t="s">
        <v>187</v>
      </c>
      <c r="AT257" s="24" t="s">
        <v>182</v>
      </c>
      <c r="AU257" s="24" t="s">
        <v>87</v>
      </c>
      <c r="AY257" s="24" t="s">
        <v>180</v>
      </c>
      <c r="BE257" s="205">
        <f>IF(N257="základní",J257,0)</f>
        <v>0</v>
      </c>
      <c r="BF257" s="205">
        <f>IF(N257="snížená",J257,0)</f>
        <v>0</v>
      </c>
      <c r="BG257" s="205">
        <f>IF(N257="zákl. přenesená",J257,0)</f>
        <v>0</v>
      </c>
      <c r="BH257" s="205">
        <f>IF(N257="sníž. přenesená",J257,0)</f>
        <v>0</v>
      </c>
      <c r="BI257" s="205">
        <f>IF(N257="nulová",J257,0)</f>
        <v>0</v>
      </c>
      <c r="BJ257" s="24" t="s">
        <v>24</v>
      </c>
      <c r="BK257" s="205">
        <f>ROUND(I257*H257,2)</f>
        <v>0</v>
      </c>
      <c r="BL257" s="24" t="s">
        <v>187</v>
      </c>
      <c r="BM257" s="24" t="s">
        <v>370</v>
      </c>
    </row>
    <row r="258" spans="2:47" s="1" customFormat="1" ht="81">
      <c r="B258" s="41"/>
      <c r="C258" s="63"/>
      <c r="D258" s="206" t="s">
        <v>189</v>
      </c>
      <c r="E258" s="63"/>
      <c r="F258" s="207" t="s">
        <v>364</v>
      </c>
      <c r="G258" s="63"/>
      <c r="H258" s="63"/>
      <c r="I258" s="164"/>
      <c r="J258" s="63"/>
      <c r="K258" s="63"/>
      <c r="L258" s="61"/>
      <c r="M258" s="208"/>
      <c r="N258" s="42"/>
      <c r="O258" s="42"/>
      <c r="P258" s="42"/>
      <c r="Q258" s="42"/>
      <c r="R258" s="42"/>
      <c r="S258" s="42"/>
      <c r="T258" s="78"/>
      <c r="AT258" s="24" t="s">
        <v>189</v>
      </c>
      <c r="AU258" s="24" t="s">
        <v>87</v>
      </c>
    </row>
    <row r="259" spans="2:51" s="12" customFormat="1" ht="13.5">
      <c r="B259" s="220"/>
      <c r="C259" s="221"/>
      <c r="D259" s="206" t="s">
        <v>191</v>
      </c>
      <c r="E259" s="222" t="s">
        <v>22</v>
      </c>
      <c r="F259" s="223" t="s">
        <v>371</v>
      </c>
      <c r="G259" s="221"/>
      <c r="H259" s="224">
        <v>465</v>
      </c>
      <c r="I259" s="225"/>
      <c r="J259" s="221"/>
      <c r="K259" s="221"/>
      <c r="L259" s="226"/>
      <c r="M259" s="227"/>
      <c r="N259" s="228"/>
      <c r="O259" s="228"/>
      <c r="P259" s="228"/>
      <c r="Q259" s="228"/>
      <c r="R259" s="228"/>
      <c r="S259" s="228"/>
      <c r="T259" s="229"/>
      <c r="AT259" s="230" t="s">
        <v>191</v>
      </c>
      <c r="AU259" s="230" t="s">
        <v>87</v>
      </c>
      <c r="AV259" s="12" t="s">
        <v>87</v>
      </c>
      <c r="AW259" s="12" t="s">
        <v>41</v>
      </c>
      <c r="AX259" s="12" t="s">
        <v>77</v>
      </c>
      <c r="AY259" s="230" t="s">
        <v>180</v>
      </c>
    </row>
    <row r="260" spans="2:51" s="12" customFormat="1" ht="13.5">
      <c r="B260" s="220"/>
      <c r="C260" s="221"/>
      <c r="D260" s="206" t="s">
        <v>191</v>
      </c>
      <c r="E260" s="222" t="s">
        <v>22</v>
      </c>
      <c r="F260" s="223" t="s">
        <v>372</v>
      </c>
      <c r="G260" s="221"/>
      <c r="H260" s="224">
        <v>460</v>
      </c>
      <c r="I260" s="225"/>
      <c r="J260" s="221"/>
      <c r="K260" s="221"/>
      <c r="L260" s="226"/>
      <c r="M260" s="227"/>
      <c r="N260" s="228"/>
      <c r="O260" s="228"/>
      <c r="P260" s="228"/>
      <c r="Q260" s="228"/>
      <c r="R260" s="228"/>
      <c r="S260" s="228"/>
      <c r="T260" s="229"/>
      <c r="AT260" s="230" t="s">
        <v>191</v>
      </c>
      <c r="AU260" s="230" t="s">
        <v>87</v>
      </c>
      <c r="AV260" s="12" t="s">
        <v>87</v>
      </c>
      <c r="AW260" s="12" t="s">
        <v>41</v>
      </c>
      <c r="AX260" s="12" t="s">
        <v>77</v>
      </c>
      <c r="AY260" s="230" t="s">
        <v>180</v>
      </c>
    </row>
    <row r="261" spans="2:51" s="12" customFormat="1" ht="13.5">
      <c r="B261" s="220"/>
      <c r="C261" s="221"/>
      <c r="D261" s="206" t="s">
        <v>191</v>
      </c>
      <c r="E261" s="222" t="s">
        <v>22</v>
      </c>
      <c r="F261" s="223" t="s">
        <v>373</v>
      </c>
      <c r="G261" s="221"/>
      <c r="H261" s="224">
        <v>846</v>
      </c>
      <c r="I261" s="225"/>
      <c r="J261" s="221"/>
      <c r="K261" s="221"/>
      <c r="L261" s="226"/>
      <c r="M261" s="227"/>
      <c r="N261" s="228"/>
      <c r="O261" s="228"/>
      <c r="P261" s="228"/>
      <c r="Q261" s="228"/>
      <c r="R261" s="228"/>
      <c r="S261" s="228"/>
      <c r="T261" s="229"/>
      <c r="AT261" s="230" t="s">
        <v>191</v>
      </c>
      <c r="AU261" s="230" t="s">
        <v>87</v>
      </c>
      <c r="AV261" s="12" t="s">
        <v>87</v>
      </c>
      <c r="AW261" s="12" t="s">
        <v>41</v>
      </c>
      <c r="AX261" s="12" t="s">
        <v>77</v>
      </c>
      <c r="AY261" s="230" t="s">
        <v>180</v>
      </c>
    </row>
    <row r="262" spans="2:51" s="14" customFormat="1" ht="13.5">
      <c r="B262" s="242"/>
      <c r="C262" s="243"/>
      <c r="D262" s="244" t="s">
        <v>191</v>
      </c>
      <c r="E262" s="245" t="s">
        <v>128</v>
      </c>
      <c r="F262" s="246" t="s">
        <v>196</v>
      </c>
      <c r="G262" s="243"/>
      <c r="H262" s="247">
        <v>1771</v>
      </c>
      <c r="I262" s="248"/>
      <c r="J262" s="243"/>
      <c r="K262" s="243"/>
      <c r="L262" s="249"/>
      <c r="M262" s="250"/>
      <c r="N262" s="251"/>
      <c r="O262" s="251"/>
      <c r="P262" s="251"/>
      <c r="Q262" s="251"/>
      <c r="R262" s="251"/>
      <c r="S262" s="251"/>
      <c r="T262" s="252"/>
      <c r="AT262" s="253" t="s">
        <v>191</v>
      </c>
      <c r="AU262" s="253" t="s">
        <v>87</v>
      </c>
      <c r="AV262" s="14" t="s">
        <v>187</v>
      </c>
      <c r="AW262" s="14" t="s">
        <v>41</v>
      </c>
      <c r="AX262" s="14" t="s">
        <v>24</v>
      </c>
      <c r="AY262" s="253" t="s">
        <v>180</v>
      </c>
    </row>
    <row r="263" spans="2:65" s="1" customFormat="1" ht="44.25" customHeight="1">
      <c r="B263" s="41"/>
      <c r="C263" s="194" t="s">
        <v>374</v>
      </c>
      <c r="D263" s="194" t="s">
        <v>182</v>
      </c>
      <c r="E263" s="195" t="s">
        <v>375</v>
      </c>
      <c r="F263" s="196" t="s">
        <v>376</v>
      </c>
      <c r="G263" s="197" t="s">
        <v>110</v>
      </c>
      <c r="H263" s="198">
        <v>14371.5</v>
      </c>
      <c r="I263" s="199"/>
      <c r="J263" s="200">
        <f>ROUND(I263*H263,2)</f>
        <v>0</v>
      </c>
      <c r="K263" s="196" t="s">
        <v>186</v>
      </c>
      <c r="L263" s="61"/>
      <c r="M263" s="201" t="s">
        <v>22</v>
      </c>
      <c r="N263" s="202" t="s">
        <v>48</v>
      </c>
      <c r="O263" s="42"/>
      <c r="P263" s="203">
        <f>O263*H263</f>
        <v>0</v>
      </c>
      <c r="Q263" s="203">
        <v>0</v>
      </c>
      <c r="R263" s="203">
        <f>Q263*H263</f>
        <v>0</v>
      </c>
      <c r="S263" s="203">
        <v>0.02</v>
      </c>
      <c r="T263" s="204">
        <f>S263*H263</f>
        <v>287.43</v>
      </c>
      <c r="AR263" s="24" t="s">
        <v>187</v>
      </c>
      <c r="AT263" s="24" t="s">
        <v>182</v>
      </c>
      <c r="AU263" s="24" t="s">
        <v>87</v>
      </c>
      <c r="AY263" s="24" t="s">
        <v>180</v>
      </c>
      <c r="BE263" s="205">
        <f>IF(N263="základní",J263,0)</f>
        <v>0</v>
      </c>
      <c r="BF263" s="205">
        <f>IF(N263="snížená",J263,0)</f>
        <v>0</v>
      </c>
      <c r="BG263" s="205">
        <f>IF(N263="zákl. přenesená",J263,0)</f>
        <v>0</v>
      </c>
      <c r="BH263" s="205">
        <f>IF(N263="sníž. přenesená",J263,0)</f>
        <v>0</v>
      </c>
      <c r="BI263" s="205">
        <f>IF(N263="nulová",J263,0)</f>
        <v>0</v>
      </c>
      <c r="BJ263" s="24" t="s">
        <v>24</v>
      </c>
      <c r="BK263" s="205">
        <f>ROUND(I263*H263,2)</f>
        <v>0</v>
      </c>
      <c r="BL263" s="24" t="s">
        <v>187</v>
      </c>
      <c r="BM263" s="24" t="s">
        <v>377</v>
      </c>
    </row>
    <row r="264" spans="2:47" s="1" customFormat="1" ht="67.5">
      <c r="B264" s="41"/>
      <c r="C264" s="63"/>
      <c r="D264" s="206" t="s">
        <v>189</v>
      </c>
      <c r="E264" s="63"/>
      <c r="F264" s="207" t="s">
        <v>378</v>
      </c>
      <c r="G264" s="63"/>
      <c r="H264" s="63"/>
      <c r="I264" s="164"/>
      <c r="J264" s="63"/>
      <c r="K264" s="63"/>
      <c r="L264" s="61"/>
      <c r="M264" s="208"/>
      <c r="N264" s="42"/>
      <c r="O264" s="42"/>
      <c r="P264" s="42"/>
      <c r="Q264" s="42"/>
      <c r="R264" s="42"/>
      <c r="S264" s="42"/>
      <c r="T264" s="78"/>
      <c r="AT264" s="24" t="s">
        <v>189</v>
      </c>
      <c r="AU264" s="24" t="s">
        <v>87</v>
      </c>
    </row>
    <row r="265" spans="2:51" s="12" customFormat="1" ht="13.5">
      <c r="B265" s="220"/>
      <c r="C265" s="221"/>
      <c r="D265" s="244" t="s">
        <v>191</v>
      </c>
      <c r="E265" s="259" t="s">
        <v>22</v>
      </c>
      <c r="F265" s="257" t="s">
        <v>135</v>
      </c>
      <c r="G265" s="221"/>
      <c r="H265" s="258">
        <v>14371.5</v>
      </c>
      <c r="I265" s="225"/>
      <c r="J265" s="221"/>
      <c r="K265" s="221"/>
      <c r="L265" s="226"/>
      <c r="M265" s="227"/>
      <c r="N265" s="228"/>
      <c r="O265" s="228"/>
      <c r="P265" s="228"/>
      <c r="Q265" s="228"/>
      <c r="R265" s="228"/>
      <c r="S265" s="228"/>
      <c r="T265" s="229"/>
      <c r="AT265" s="230" t="s">
        <v>191</v>
      </c>
      <c r="AU265" s="230" t="s">
        <v>87</v>
      </c>
      <c r="AV265" s="12" t="s">
        <v>87</v>
      </c>
      <c r="AW265" s="12" t="s">
        <v>41</v>
      </c>
      <c r="AX265" s="12" t="s">
        <v>24</v>
      </c>
      <c r="AY265" s="230" t="s">
        <v>180</v>
      </c>
    </row>
    <row r="266" spans="2:65" s="1" customFormat="1" ht="44.25" customHeight="1">
      <c r="B266" s="41"/>
      <c r="C266" s="194" t="s">
        <v>379</v>
      </c>
      <c r="D266" s="194" t="s">
        <v>182</v>
      </c>
      <c r="E266" s="195" t="s">
        <v>380</v>
      </c>
      <c r="F266" s="196" t="s">
        <v>381</v>
      </c>
      <c r="G266" s="197" t="s">
        <v>110</v>
      </c>
      <c r="H266" s="198">
        <v>2874.3</v>
      </c>
      <c r="I266" s="199"/>
      <c r="J266" s="200">
        <f>ROUND(I266*H266,2)</f>
        <v>0</v>
      </c>
      <c r="K266" s="196" t="s">
        <v>186</v>
      </c>
      <c r="L266" s="61"/>
      <c r="M266" s="201" t="s">
        <v>22</v>
      </c>
      <c r="N266" s="202" t="s">
        <v>48</v>
      </c>
      <c r="O266" s="42"/>
      <c r="P266" s="203">
        <f>O266*H266</f>
        <v>0</v>
      </c>
      <c r="Q266" s="203">
        <v>0</v>
      </c>
      <c r="R266" s="203">
        <f>Q266*H266</f>
        <v>0</v>
      </c>
      <c r="S266" s="203">
        <v>0.02</v>
      </c>
      <c r="T266" s="204">
        <f>S266*H266</f>
        <v>57.486000000000004</v>
      </c>
      <c r="AR266" s="24" t="s">
        <v>187</v>
      </c>
      <c r="AT266" s="24" t="s">
        <v>182</v>
      </c>
      <c r="AU266" s="24" t="s">
        <v>87</v>
      </c>
      <c r="AY266" s="24" t="s">
        <v>180</v>
      </c>
      <c r="BE266" s="205">
        <f>IF(N266="základní",J266,0)</f>
        <v>0</v>
      </c>
      <c r="BF266" s="205">
        <f>IF(N266="snížená",J266,0)</f>
        <v>0</v>
      </c>
      <c r="BG266" s="205">
        <f>IF(N266="zákl. přenesená",J266,0)</f>
        <v>0</v>
      </c>
      <c r="BH266" s="205">
        <f>IF(N266="sníž. přenesená",J266,0)</f>
        <v>0</v>
      </c>
      <c r="BI266" s="205">
        <f>IF(N266="nulová",J266,0)</f>
        <v>0</v>
      </c>
      <c r="BJ266" s="24" t="s">
        <v>24</v>
      </c>
      <c r="BK266" s="205">
        <f>ROUND(I266*H266,2)</f>
        <v>0</v>
      </c>
      <c r="BL266" s="24" t="s">
        <v>187</v>
      </c>
      <c r="BM266" s="24" t="s">
        <v>382</v>
      </c>
    </row>
    <row r="267" spans="2:47" s="1" customFormat="1" ht="67.5">
      <c r="B267" s="41"/>
      <c r="C267" s="63"/>
      <c r="D267" s="206" t="s">
        <v>189</v>
      </c>
      <c r="E267" s="63"/>
      <c r="F267" s="207" t="s">
        <v>378</v>
      </c>
      <c r="G267" s="63"/>
      <c r="H267" s="63"/>
      <c r="I267" s="164"/>
      <c r="J267" s="63"/>
      <c r="K267" s="63"/>
      <c r="L267" s="61"/>
      <c r="M267" s="208"/>
      <c r="N267" s="42"/>
      <c r="O267" s="42"/>
      <c r="P267" s="42"/>
      <c r="Q267" s="42"/>
      <c r="R267" s="42"/>
      <c r="S267" s="42"/>
      <c r="T267" s="78"/>
      <c r="AT267" s="24" t="s">
        <v>189</v>
      </c>
      <c r="AU267" s="24" t="s">
        <v>87</v>
      </c>
    </row>
    <row r="268" spans="2:51" s="12" customFormat="1" ht="13.5">
      <c r="B268" s="220"/>
      <c r="C268" s="221"/>
      <c r="D268" s="244" t="s">
        <v>191</v>
      </c>
      <c r="E268" s="259" t="s">
        <v>22</v>
      </c>
      <c r="F268" s="257" t="s">
        <v>383</v>
      </c>
      <c r="G268" s="221"/>
      <c r="H268" s="258">
        <v>2874.3</v>
      </c>
      <c r="I268" s="225"/>
      <c r="J268" s="221"/>
      <c r="K268" s="221"/>
      <c r="L268" s="226"/>
      <c r="M268" s="227"/>
      <c r="N268" s="228"/>
      <c r="O268" s="228"/>
      <c r="P268" s="228"/>
      <c r="Q268" s="228"/>
      <c r="R268" s="228"/>
      <c r="S268" s="228"/>
      <c r="T268" s="229"/>
      <c r="AT268" s="230" t="s">
        <v>191</v>
      </c>
      <c r="AU268" s="230" t="s">
        <v>87</v>
      </c>
      <c r="AV268" s="12" t="s">
        <v>87</v>
      </c>
      <c r="AW268" s="12" t="s">
        <v>41</v>
      </c>
      <c r="AX268" s="12" t="s">
        <v>24</v>
      </c>
      <c r="AY268" s="230" t="s">
        <v>180</v>
      </c>
    </row>
    <row r="269" spans="2:65" s="1" customFormat="1" ht="44.25" customHeight="1">
      <c r="B269" s="41"/>
      <c r="C269" s="194" t="s">
        <v>384</v>
      </c>
      <c r="D269" s="194" t="s">
        <v>182</v>
      </c>
      <c r="E269" s="195" t="s">
        <v>385</v>
      </c>
      <c r="F269" s="196" t="s">
        <v>386</v>
      </c>
      <c r="G269" s="197" t="s">
        <v>110</v>
      </c>
      <c r="H269" s="198">
        <v>2010</v>
      </c>
      <c r="I269" s="199"/>
      <c r="J269" s="200">
        <f>ROUND(I269*H269,2)</f>
        <v>0</v>
      </c>
      <c r="K269" s="196" t="s">
        <v>186</v>
      </c>
      <c r="L269" s="61"/>
      <c r="M269" s="201" t="s">
        <v>22</v>
      </c>
      <c r="N269" s="202" t="s">
        <v>48</v>
      </c>
      <c r="O269" s="42"/>
      <c r="P269" s="203">
        <f>O269*H269</f>
        <v>0</v>
      </c>
      <c r="Q269" s="203">
        <v>0</v>
      </c>
      <c r="R269" s="203">
        <f>Q269*H269</f>
        <v>0</v>
      </c>
      <c r="S269" s="203">
        <v>0.126</v>
      </c>
      <c r="T269" s="204">
        <f>S269*H269</f>
        <v>253.26</v>
      </c>
      <c r="AR269" s="24" t="s">
        <v>187</v>
      </c>
      <c r="AT269" s="24" t="s">
        <v>182</v>
      </c>
      <c r="AU269" s="24" t="s">
        <v>87</v>
      </c>
      <c r="AY269" s="24" t="s">
        <v>180</v>
      </c>
      <c r="BE269" s="205">
        <f>IF(N269="základní",J269,0)</f>
        <v>0</v>
      </c>
      <c r="BF269" s="205">
        <f>IF(N269="snížená",J269,0)</f>
        <v>0</v>
      </c>
      <c r="BG269" s="205">
        <f>IF(N269="zákl. přenesená",J269,0)</f>
        <v>0</v>
      </c>
      <c r="BH269" s="205">
        <f>IF(N269="sníž. přenesená",J269,0)</f>
        <v>0</v>
      </c>
      <c r="BI269" s="205">
        <f>IF(N269="nulová",J269,0)</f>
        <v>0</v>
      </c>
      <c r="BJ269" s="24" t="s">
        <v>24</v>
      </c>
      <c r="BK269" s="205">
        <f>ROUND(I269*H269,2)</f>
        <v>0</v>
      </c>
      <c r="BL269" s="24" t="s">
        <v>187</v>
      </c>
      <c r="BM269" s="24" t="s">
        <v>387</v>
      </c>
    </row>
    <row r="270" spans="2:47" s="1" customFormat="1" ht="40.5">
      <c r="B270" s="41"/>
      <c r="C270" s="63"/>
      <c r="D270" s="206" t="s">
        <v>189</v>
      </c>
      <c r="E270" s="63"/>
      <c r="F270" s="207" t="s">
        <v>388</v>
      </c>
      <c r="G270" s="63"/>
      <c r="H270" s="63"/>
      <c r="I270" s="164"/>
      <c r="J270" s="63"/>
      <c r="K270" s="63"/>
      <c r="L270" s="61"/>
      <c r="M270" s="208"/>
      <c r="N270" s="42"/>
      <c r="O270" s="42"/>
      <c r="P270" s="42"/>
      <c r="Q270" s="42"/>
      <c r="R270" s="42"/>
      <c r="S270" s="42"/>
      <c r="T270" s="78"/>
      <c r="AT270" s="24" t="s">
        <v>189</v>
      </c>
      <c r="AU270" s="24" t="s">
        <v>87</v>
      </c>
    </row>
    <row r="271" spans="2:51" s="12" customFormat="1" ht="13.5">
      <c r="B271" s="220"/>
      <c r="C271" s="221"/>
      <c r="D271" s="206" t="s">
        <v>191</v>
      </c>
      <c r="E271" s="222" t="s">
        <v>22</v>
      </c>
      <c r="F271" s="223" t="s">
        <v>389</v>
      </c>
      <c r="G271" s="221"/>
      <c r="H271" s="224">
        <v>2010</v>
      </c>
      <c r="I271" s="225"/>
      <c r="J271" s="221"/>
      <c r="K271" s="221"/>
      <c r="L271" s="226"/>
      <c r="M271" s="227"/>
      <c r="N271" s="228"/>
      <c r="O271" s="228"/>
      <c r="P271" s="228"/>
      <c r="Q271" s="228"/>
      <c r="R271" s="228"/>
      <c r="S271" s="228"/>
      <c r="T271" s="229"/>
      <c r="AT271" s="230" t="s">
        <v>191</v>
      </c>
      <c r="AU271" s="230" t="s">
        <v>87</v>
      </c>
      <c r="AV271" s="12" t="s">
        <v>87</v>
      </c>
      <c r="AW271" s="12" t="s">
        <v>41</v>
      </c>
      <c r="AX271" s="12" t="s">
        <v>77</v>
      </c>
      <c r="AY271" s="230" t="s">
        <v>180</v>
      </c>
    </row>
    <row r="272" spans="2:51" s="14" customFormat="1" ht="13.5">
      <c r="B272" s="242"/>
      <c r="C272" s="243"/>
      <c r="D272" s="206" t="s">
        <v>191</v>
      </c>
      <c r="E272" s="254" t="s">
        <v>108</v>
      </c>
      <c r="F272" s="255" t="s">
        <v>196</v>
      </c>
      <c r="G272" s="243"/>
      <c r="H272" s="256">
        <v>2010</v>
      </c>
      <c r="I272" s="248"/>
      <c r="J272" s="243"/>
      <c r="K272" s="243"/>
      <c r="L272" s="249"/>
      <c r="M272" s="250"/>
      <c r="N272" s="251"/>
      <c r="O272" s="251"/>
      <c r="P272" s="251"/>
      <c r="Q272" s="251"/>
      <c r="R272" s="251"/>
      <c r="S272" s="251"/>
      <c r="T272" s="252"/>
      <c r="AT272" s="253" t="s">
        <v>191</v>
      </c>
      <c r="AU272" s="253" t="s">
        <v>87</v>
      </c>
      <c r="AV272" s="14" t="s">
        <v>187</v>
      </c>
      <c r="AW272" s="14" t="s">
        <v>41</v>
      </c>
      <c r="AX272" s="14" t="s">
        <v>24</v>
      </c>
      <c r="AY272" s="253" t="s">
        <v>180</v>
      </c>
    </row>
    <row r="273" spans="2:63" s="10" customFormat="1" ht="29.85" customHeight="1">
      <c r="B273" s="177"/>
      <c r="C273" s="178"/>
      <c r="D273" s="191" t="s">
        <v>76</v>
      </c>
      <c r="E273" s="192" t="s">
        <v>390</v>
      </c>
      <c r="F273" s="192" t="s">
        <v>391</v>
      </c>
      <c r="G273" s="178"/>
      <c r="H273" s="178"/>
      <c r="I273" s="181"/>
      <c r="J273" s="193">
        <f>BK273</f>
        <v>0</v>
      </c>
      <c r="K273" s="178"/>
      <c r="L273" s="183"/>
      <c r="M273" s="184"/>
      <c r="N273" s="185"/>
      <c r="O273" s="185"/>
      <c r="P273" s="186">
        <f>SUM(P274:P277)</f>
        <v>0</v>
      </c>
      <c r="Q273" s="185"/>
      <c r="R273" s="186">
        <f>SUM(R274:R277)</f>
        <v>0</v>
      </c>
      <c r="S273" s="185"/>
      <c r="T273" s="187">
        <f>SUM(T274:T277)</f>
        <v>0</v>
      </c>
      <c r="AR273" s="188" t="s">
        <v>24</v>
      </c>
      <c r="AT273" s="189" t="s">
        <v>76</v>
      </c>
      <c r="AU273" s="189" t="s">
        <v>24</v>
      </c>
      <c r="AY273" s="188" t="s">
        <v>180</v>
      </c>
      <c r="BK273" s="190">
        <f>SUM(BK274:BK277)</f>
        <v>0</v>
      </c>
    </row>
    <row r="274" spans="2:65" s="1" customFormat="1" ht="31.5" customHeight="1">
      <c r="B274" s="41"/>
      <c r="C274" s="194" t="s">
        <v>392</v>
      </c>
      <c r="D274" s="194" t="s">
        <v>182</v>
      </c>
      <c r="E274" s="195" t="s">
        <v>393</v>
      </c>
      <c r="F274" s="196" t="s">
        <v>394</v>
      </c>
      <c r="G274" s="197" t="s">
        <v>263</v>
      </c>
      <c r="H274" s="198">
        <v>5862.781</v>
      </c>
      <c r="I274" s="199"/>
      <c r="J274" s="200">
        <f>ROUND(I274*H274,2)</f>
        <v>0</v>
      </c>
      <c r="K274" s="196" t="s">
        <v>186</v>
      </c>
      <c r="L274" s="61"/>
      <c r="M274" s="201" t="s">
        <v>22</v>
      </c>
      <c r="N274" s="202" t="s">
        <v>48</v>
      </c>
      <c r="O274" s="42"/>
      <c r="P274" s="203">
        <f>O274*H274</f>
        <v>0</v>
      </c>
      <c r="Q274" s="203">
        <v>0</v>
      </c>
      <c r="R274" s="203">
        <f>Q274*H274</f>
        <v>0</v>
      </c>
      <c r="S274" s="203">
        <v>0</v>
      </c>
      <c r="T274" s="204">
        <f>S274*H274</f>
        <v>0</v>
      </c>
      <c r="AR274" s="24" t="s">
        <v>187</v>
      </c>
      <c r="AT274" s="24" t="s">
        <v>182</v>
      </c>
      <c r="AU274" s="24" t="s">
        <v>87</v>
      </c>
      <c r="AY274" s="24" t="s">
        <v>180</v>
      </c>
      <c r="BE274" s="205">
        <f>IF(N274="základní",J274,0)</f>
        <v>0</v>
      </c>
      <c r="BF274" s="205">
        <f>IF(N274="snížená",J274,0)</f>
        <v>0</v>
      </c>
      <c r="BG274" s="205">
        <f>IF(N274="zákl. přenesená",J274,0)</f>
        <v>0</v>
      </c>
      <c r="BH274" s="205">
        <f>IF(N274="sníž. přenesená",J274,0)</f>
        <v>0</v>
      </c>
      <c r="BI274" s="205">
        <f>IF(N274="nulová",J274,0)</f>
        <v>0</v>
      </c>
      <c r="BJ274" s="24" t="s">
        <v>24</v>
      </c>
      <c r="BK274" s="205">
        <f>ROUND(I274*H274,2)</f>
        <v>0</v>
      </c>
      <c r="BL274" s="24" t="s">
        <v>187</v>
      </c>
      <c r="BM274" s="24" t="s">
        <v>395</v>
      </c>
    </row>
    <row r="275" spans="2:47" s="1" customFormat="1" ht="27">
      <c r="B275" s="41"/>
      <c r="C275" s="63"/>
      <c r="D275" s="244" t="s">
        <v>189</v>
      </c>
      <c r="E275" s="63"/>
      <c r="F275" s="260" t="s">
        <v>396</v>
      </c>
      <c r="G275" s="63"/>
      <c r="H275" s="63"/>
      <c r="I275" s="164"/>
      <c r="J275" s="63"/>
      <c r="K275" s="63"/>
      <c r="L275" s="61"/>
      <c r="M275" s="208"/>
      <c r="N275" s="42"/>
      <c r="O275" s="42"/>
      <c r="P275" s="42"/>
      <c r="Q275" s="42"/>
      <c r="R275" s="42"/>
      <c r="S275" s="42"/>
      <c r="T275" s="78"/>
      <c r="AT275" s="24" t="s">
        <v>189</v>
      </c>
      <c r="AU275" s="24" t="s">
        <v>87</v>
      </c>
    </row>
    <row r="276" spans="2:65" s="1" customFormat="1" ht="44.25" customHeight="1">
      <c r="B276" s="41"/>
      <c r="C276" s="194" t="s">
        <v>397</v>
      </c>
      <c r="D276" s="194" t="s">
        <v>182</v>
      </c>
      <c r="E276" s="195" t="s">
        <v>398</v>
      </c>
      <c r="F276" s="196" t="s">
        <v>399</v>
      </c>
      <c r="G276" s="197" t="s">
        <v>263</v>
      </c>
      <c r="H276" s="198">
        <v>5862.781</v>
      </c>
      <c r="I276" s="199"/>
      <c r="J276" s="200">
        <f>ROUND(I276*H276,2)</f>
        <v>0</v>
      </c>
      <c r="K276" s="196" t="s">
        <v>186</v>
      </c>
      <c r="L276" s="61"/>
      <c r="M276" s="201" t="s">
        <v>22</v>
      </c>
      <c r="N276" s="202" t="s">
        <v>48</v>
      </c>
      <c r="O276" s="42"/>
      <c r="P276" s="203">
        <f>O276*H276</f>
        <v>0</v>
      </c>
      <c r="Q276" s="203">
        <v>0</v>
      </c>
      <c r="R276" s="203">
        <f>Q276*H276</f>
        <v>0</v>
      </c>
      <c r="S276" s="203">
        <v>0</v>
      </c>
      <c r="T276" s="204">
        <f>S276*H276</f>
        <v>0</v>
      </c>
      <c r="AR276" s="24" t="s">
        <v>187</v>
      </c>
      <c r="AT276" s="24" t="s">
        <v>182</v>
      </c>
      <c r="AU276" s="24" t="s">
        <v>87</v>
      </c>
      <c r="AY276" s="24" t="s">
        <v>180</v>
      </c>
      <c r="BE276" s="205">
        <f>IF(N276="základní",J276,0)</f>
        <v>0</v>
      </c>
      <c r="BF276" s="205">
        <f>IF(N276="snížená",J276,0)</f>
        <v>0</v>
      </c>
      <c r="BG276" s="205">
        <f>IF(N276="zákl. přenesená",J276,0)</f>
        <v>0</v>
      </c>
      <c r="BH276" s="205">
        <f>IF(N276="sníž. přenesená",J276,0)</f>
        <v>0</v>
      </c>
      <c r="BI276" s="205">
        <f>IF(N276="nulová",J276,0)</f>
        <v>0</v>
      </c>
      <c r="BJ276" s="24" t="s">
        <v>24</v>
      </c>
      <c r="BK276" s="205">
        <f>ROUND(I276*H276,2)</f>
        <v>0</v>
      </c>
      <c r="BL276" s="24" t="s">
        <v>187</v>
      </c>
      <c r="BM276" s="24" t="s">
        <v>400</v>
      </c>
    </row>
    <row r="277" spans="2:47" s="1" customFormat="1" ht="27">
      <c r="B277" s="41"/>
      <c r="C277" s="63"/>
      <c r="D277" s="206" t="s">
        <v>189</v>
      </c>
      <c r="E277" s="63"/>
      <c r="F277" s="207" t="s">
        <v>396</v>
      </c>
      <c r="G277" s="63"/>
      <c r="H277" s="63"/>
      <c r="I277" s="164"/>
      <c r="J277" s="63"/>
      <c r="K277" s="63"/>
      <c r="L277" s="61"/>
      <c r="M277" s="208"/>
      <c r="N277" s="42"/>
      <c r="O277" s="42"/>
      <c r="P277" s="42"/>
      <c r="Q277" s="42"/>
      <c r="R277" s="42"/>
      <c r="S277" s="42"/>
      <c r="T277" s="78"/>
      <c r="AT277" s="24" t="s">
        <v>189</v>
      </c>
      <c r="AU277" s="24" t="s">
        <v>87</v>
      </c>
    </row>
    <row r="278" spans="2:63" s="10" customFormat="1" ht="37.35" customHeight="1">
      <c r="B278" s="177"/>
      <c r="C278" s="178"/>
      <c r="D278" s="179" t="s">
        <v>76</v>
      </c>
      <c r="E278" s="180" t="s">
        <v>401</v>
      </c>
      <c r="F278" s="180" t="s">
        <v>402</v>
      </c>
      <c r="G278" s="178"/>
      <c r="H278" s="178"/>
      <c r="I278" s="181"/>
      <c r="J278" s="182">
        <f>BK278</f>
        <v>0</v>
      </c>
      <c r="K278" s="178"/>
      <c r="L278" s="183"/>
      <c r="M278" s="184"/>
      <c r="N278" s="185"/>
      <c r="O278" s="185"/>
      <c r="P278" s="186">
        <f>P279+P283+P285+P289</f>
        <v>0</v>
      </c>
      <c r="Q278" s="185"/>
      <c r="R278" s="186">
        <f>R279+R283+R285+R289</f>
        <v>0</v>
      </c>
      <c r="S278" s="185"/>
      <c r="T278" s="187">
        <f>T279+T283+T285+T289</f>
        <v>0</v>
      </c>
      <c r="AR278" s="188" t="s">
        <v>127</v>
      </c>
      <c r="AT278" s="189" t="s">
        <v>76</v>
      </c>
      <c r="AU278" s="189" t="s">
        <v>77</v>
      </c>
      <c r="AY278" s="188" t="s">
        <v>180</v>
      </c>
      <c r="BK278" s="190">
        <f>BK279+BK283+BK285+BK289</f>
        <v>0</v>
      </c>
    </row>
    <row r="279" spans="2:63" s="10" customFormat="1" ht="19.9" customHeight="1">
      <c r="B279" s="177"/>
      <c r="C279" s="178"/>
      <c r="D279" s="191" t="s">
        <v>76</v>
      </c>
      <c r="E279" s="192" t="s">
        <v>403</v>
      </c>
      <c r="F279" s="192" t="s">
        <v>404</v>
      </c>
      <c r="G279" s="178"/>
      <c r="H279" s="178"/>
      <c r="I279" s="181"/>
      <c r="J279" s="193">
        <f>BK279</f>
        <v>0</v>
      </c>
      <c r="K279" s="178"/>
      <c r="L279" s="183"/>
      <c r="M279" s="184"/>
      <c r="N279" s="185"/>
      <c r="O279" s="185"/>
      <c r="P279" s="186">
        <f>SUM(P280:P282)</f>
        <v>0</v>
      </c>
      <c r="Q279" s="185"/>
      <c r="R279" s="186">
        <f>SUM(R280:R282)</f>
        <v>0</v>
      </c>
      <c r="S279" s="185"/>
      <c r="T279" s="187">
        <f>SUM(T280:T282)</f>
        <v>0</v>
      </c>
      <c r="AR279" s="188" t="s">
        <v>127</v>
      </c>
      <c r="AT279" s="189" t="s">
        <v>76</v>
      </c>
      <c r="AU279" s="189" t="s">
        <v>24</v>
      </c>
      <c r="AY279" s="188" t="s">
        <v>180</v>
      </c>
      <c r="BK279" s="190">
        <f>SUM(BK280:BK282)</f>
        <v>0</v>
      </c>
    </row>
    <row r="280" spans="2:65" s="1" customFormat="1" ht="22.5" customHeight="1">
      <c r="B280" s="41"/>
      <c r="C280" s="194" t="s">
        <v>405</v>
      </c>
      <c r="D280" s="194" t="s">
        <v>182</v>
      </c>
      <c r="E280" s="195" t="s">
        <v>406</v>
      </c>
      <c r="F280" s="196" t="s">
        <v>407</v>
      </c>
      <c r="G280" s="197" t="s">
        <v>408</v>
      </c>
      <c r="H280" s="198">
        <v>1</v>
      </c>
      <c r="I280" s="199"/>
      <c r="J280" s="200">
        <f>ROUND(I280*H280,2)</f>
        <v>0</v>
      </c>
      <c r="K280" s="196" t="s">
        <v>224</v>
      </c>
      <c r="L280" s="61"/>
      <c r="M280" s="201" t="s">
        <v>22</v>
      </c>
      <c r="N280" s="202" t="s">
        <v>48</v>
      </c>
      <c r="O280" s="42"/>
      <c r="P280" s="203">
        <f>O280*H280</f>
        <v>0</v>
      </c>
      <c r="Q280" s="203">
        <v>0</v>
      </c>
      <c r="R280" s="203">
        <f>Q280*H280</f>
        <v>0</v>
      </c>
      <c r="S280" s="203">
        <v>0</v>
      </c>
      <c r="T280" s="204">
        <f>S280*H280</f>
        <v>0</v>
      </c>
      <c r="AR280" s="24" t="s">
        <v>409</v>
      </c>
      <c r="AT280" s="24" t="s">
        <v>182</v>
      </c>
      <c r="AU280" s="24" t="s">
        <v>87</v>
      </c>
      <c r="AY280" s="24" t="s">
        <v>180</v>
      </c>
      <c r="BE280" s="205">
        <f>IF(N280="základní",J280,0)</f>
        <v>0</v>
      </c>
      <c r="BF280" s="205">
        <f>IF(N280="snížená",J280,0)</f>
        <v>0</v>
      </c>
      <c r="BG280" s="205">
        <f>IF(N280="zákl. přenesená",J280,0)</f>
        <v>0</v>
      </c>
      <c r="BH280" s="205">
        <f>IF(N280="sníž. přenesená",J280,0)</f>
        <v>0</v>
      </c>
      <c r="BI280" s="205">
        <f>IF(N280="nulová",J280,0)</f>
        <v>0</v>
      </c>
      <c r="BJ280" s="24" t="s">
        <v>24</v>
      </c>
      <c r="BK280" s="205">
        <f>ROUND(I280*H280,2)</f>
        <v>0</v>
      </c>
      <c r="BL280" s="24" t="s">
        <v>409</v>
      </c>
      <c r="BM280" s="24" t="s">
        <v>410</v>
      </c>
    </row>
    <row r="281" spans="2:65" s="1" customFormat="1" ht="22.5" customHeight="1">
      <c r="B281" s="41"/>
      <c r="C281" s="194" t="s">
        <v>411</v>
      </c>
      <c r="D281" s="194" t="s">
        <v>182</v>
      </c>
      <c r="E281" s="195" t="s">
        <v>412</v>
      </c>
      <c r="F281" s="196" t="s">
        <v>413</v>
      </c>
      <c r="G281" s="197" t="s">
        <v>408</v>
      </c>
      <c r="H281" s="198">
        <v>1</v>
      </c>
      <c r="I281" s="199"/>
      <c r="J281" s="200">
        <f>ROUND(I281*H281,2)</f>
        <v>0</v>
      </c>
      <c r="K281" s="196" t="s">
        <v>224</v>
      </c>
      <c r="L281" s="61"/>
      <c r="M281" s="201" t="s">
        <v>22</v>
      </c>
      <c r="N281" s="202" t="s">
        <v>48</v>
      </c>
      <c r="O281" s="42"/>
      <c r="P281" s="203">
        <f>O281*H281</f>
        <v>0</v>
      </c>
      <c r="Q281" s="203">
        <v>0</v>
      </c>
      <c r="R281" s="203">
        <f>Q281*H281</f>
        <v>0</v>
      </c>
      <c r="S281" s="203">
        <v>0</v>
      </c>
      <c r="T281" s="204">
        <f>S281*H281</f>
        <v>0</v>
      </c>
      <c r="AR281" s="24" t="s">
        <v>409</v>
      </c>
      <c r="AT281" s="24" t="s">
        <v>182</v>
      </c>
      <c r="AU281" s="24" t="s">
        <v>87</v>
      </c>
      <c r="AY281" s="24" t="s">
        <v>180</v>
      </c>
      <c r="BE281" s="205">
        <f>IF(N281="základní",J281,0)</f>
        <v>0</v>
      </c>
      <c r="BF281" s="205">
        <f>IF(N281="snížená",J281,0)</f>
        <v>0</v>
      </c>
      <c r="BG281" s="205">
        <f>IF(N281="zákl. přenesená",J281,0)</f>
        <v>0</v>
      </c>
      <c r="BH281" s="205">
        <f>IF(N281="sníž. přenesená",J281,0)</f>
        <v>0</v>
      </c>
      <c r="BI281" s="205">
        <f>IF(N281="nulová",J281,0)</f>
        <v>0</v>
      </c>
      <c r="BJ281" s="24" t="s">
        <v>24</v>
      </c>
      <c r="BK281" s="205">
        <f>ROUND(I281*H281,2)</f>
        <v>0</v>
      </c>
      <c r="BL281" s="24" t="s">
        <v>409</v>
      </c>
      <c r="BM281" s="24" t="s">
        <v>414</v>
      </c>
    </row>
    <row r="282" spans="2:65" s="1" customFormat="1" ht="31.5" customHeight="1">
      <c r="B282" s="41"/>
      <c r="C282" s="194" t="s">
        <v>415</v>
      </c>
      <c r="D282" s="194" t="s">
        <v>182</v>
      </c>
      <c r="E282" s="195" t="s">
        <v>416</v>
      </c>
      <c r="F282" s="196" t="s">
        <v>417</v>
      </c>
      <c r="G282" s="197" t="s">
        <v>408</v>
      </c>
      <c r="H282" s="198">
        <v>1</v>
      </c>
      <c r="I282" s="199"/>
      <c r="J282" s="200">
        <f>ROUND(I282*H282,2)</f>
        <v>0</v>
      </c>
      <c r="K282" s="196" t="s">
        <v>224</v>
      </c>
      <c r="L282" s="61"/>
      <c r="M282" s="201" t="s">
        <v>22</v>
      </c>
      <c r="N282" s="202" t="s">
        <v>48</v>
      </c>
      <c r="O282" s="42"/>
      <c r="P282" s="203">
        <f>O282*H282</f>
        <v>0</v>
      </c>
      <c r="Q282" s="203">
        <v>0</v>
      </c>
      <c r="R282" s="203">
        <f>Q282*H282</f>
        <v>0</v>
      </c>
      <c r="S282" s="203">
        <v>0</v>
      </c>
      <c r="T282" s="204">
        <f>S282*H282</f>
        <v>0</v>
      </c>
      <c r="AR282" s="24" t="s">
        <v>409</v>
      </c>
      <c r="AT282" s="24" t="s">
        <v>182</v>
      </c>
      <c r="AU282" s="24" t="s">
        <v>87</v>
      </c>
      <c r="AY282" s="24" t="s">
        <v>180</v>
      </c>
      <c r="BE282" s="205">
        <f>IF(N282="základní",J282,0)</f>
        <v>0</v>
      </c>
      <c r="BF282" s="205">
        <f>IF(N282="snížená",J282,0)</f>
        <v>0</v>
      </c>
      <c r="BG282" s="205">
        <f>IF(N282="zákl. přenesená",J282,0)</f>
        <v>0</v>
      </c>
      <c r="BH282" s="205">
        <f>IF(N282="sníž. přenesená",J282,0)</f>
        <v>0</v>
      </c>
      <c r="BI282" s="205">
        <f>IF(N282="nulová",J282,0)</f>
        <v>0</v>
      </c>
      <c r="BJ282" s="24" t="s">
        <v>24</v>
      </c>
      <c r="BK282" s="205">
        <f>ROUND(I282*H282,2)</f>
        <v>0</v>
      </c>
      <c r="BL282" s="24" t="s">
        <v>409</v>
      </c>
      <c r="BM282" s="24" t="s">
        <v>418</v>
      </c>
    </row>
    <row r="283" spans="2:63" s="10" customFormat="1" ht="29.85" customHeight="1">
      <c r="B283" s="177"/>
      <c r="C283" s="178"/>
      <c r="D283" s="191" t="s">
        <v>76</v>
      </c>
      <c r="E283" s="192" t="s">
        <v>419</v>
      </c>
      <c r="F283" s="192" t="s">
        <v>420</v>
      </c>
      <c r="G283" s="178"/>
      <c r="H283" s="178"/>
      <c r="I283" s="181"/>
      <c r="J283" s="193">
        <f>BK283</f>
        <v>0</v>
      </c>
      <c r="K283" s="178"/>
      <c r="L283" s="183"/>
      <c r="M283" s="184"/>
      <c r="N283" s="185"/>
      <c r="O283" s="185"/>
      <c r="P283" s="186">
        <f>P284</f>
        <v>0</v>
      </c>
      <c r="Q283" s="185"/>
      <c r="R283" s="186">
        <f>R284</f>
        <v>0</v>
      </c>
      <c r="S283" s="185"/>
      <c r="T283" s="187">
        <f>T284</f>
        <v>0</v>
      </c>
      <c r="AR283" s="188" t="s">
        <v>127</v>
      </c>
      <c r="AT283" s="189" t="s">
        <v>76</v>
      </c>
      <c r="AU283" s="189" t="s">
        <v>24</v>
      </c>
      <c r="AY283" s="188" t="s">
        <v>180</v>
      </c>
      <c r="BK283" s="190">
        <f>BK284</f>
        <v>0</v>
      </c>
    </row>
    <row r="284" spans="2:65" s="1" customFormat="1" ht="22.5" customHeight="1">
      <c r="B284" s="41"/>
      <c r="C284" s="194" t="s">
        <v>421</v>
      </c>
      <c r="D284" s="194" t="s">
        <v>182</v>
      </c>
      <c r="E284" s="195" t="s">
        <v>422</v>
      </c>
      <c r="F284" s="196" t="s">
        <v>423</v>
      </c>
      <c r="G284" s="197" t="s">
        <v>408</v>
      </c>
      <c r="H284" s="198">
        <v>1</v>
      </c>
      <c r="I284" s="199"/>
      <c r="J284" s="200">
        <f>ROUND(I284*H284,2)</f>
        <v>0</v>
      </c>
      <c r="K284" s="196" t="s">
        <v>224</v>
      </c>
      <c r="L284" s="61"/>
      <c r="M284" s="201" t="s">
        <v>22</v>
      </c>
      <c r="N284" s="202" t="s">
        <v>48</v>
      </c>
      <c r="O284" s="42"/>
      <c r="P284" s="203">
        <f>O284*H284</f>
        <v>0</v>
      </c>
      <c r="Q284" s="203">
        <v>0</v>
      </c>
      <c r="R284" s="203">
        <f>Q284*H284</f>
        <v>0</v>
      </c>
      <c r="S284" s="203">
        <v>0</v>
      </c>
      <c r="T284" s="204">
        <f>S284*H284</f>
        <v>0</v>
      </c>
      <c r="AR284" s="24" t="s">
        <v>409</v>
      </c>
      <c r="AT284" s="24" t="s">
        <v>182</v>
      </c>
      <c r="AU284" s="24" t="s">
        <v>87</v>
      </c>
      <c r="AY284" s="24" t="s">
        <v>180</v>
      </c>
      <c r="BE284" s="205">
        <f>IF(N284="základní",J284,0)</f>
        <v>0</v>
      </c>
      <c r="BF284" s="205">
        <f>IF(N284="snížená",J284,0)</f>
        <v>0</v>
      </c>
      <c r="BG284" s="205">
        <f>IF(N284="zákl. přenesená",J284,0)</f>
        <v>0</v>
      </c>
      <c r="BH284" s="205">
        <f>IF(N284="sníž. přenesená",J284,0)</f>
        <v>0</v>
      </c>
      <c r="BI284" s="205">
        <f>IF(N284="nulová",J284,0)</f>
        <v>0</v>
      </c>
      <c r="BJ284" s="24" t="s">
        <v>24</v>
      </c>
      <c r="BK284" s="205">
        <f>ROUND(I284*H284,2)</f>
        <v>0</v>
      </c>
      <c r="BL284" s="24" t="s">
        <v>409</v>
      </c>
      <c r="BM284" s="24" t="s">
        <v>424</v>
      </c>
    </row>
    <row r="285" spans="2:63" s="10" customFormat="1" ht="29.85" customHeight="1">
      <c r="B285" s="177"/>
      <c r="C285" s="178"/>
      <c r="D285" s="191" t="s">
        <v>76</v>
      </c>
      <c r="E285" s="192" t="s">
        <v>425</v>
      </c>
      <c r="F285" s="192" t="s">
        <v>426</v>
      </c>
      <c r="G285" s="178"/>
      <c r="H285" s="178"/>
      <c r="I285" s="181"/>
      <c r="J285" s="193">
        <f>BK285</f>
        <v>0</v>
      </c>
      <c r="K285" s="178"/>
      <c r="L285" s="183"/>
      <c r="M285" s="184"/>
      <c r="N285" s="185"/>
      <c r="O285" s="185"/>
      <c r="P285" s="186">
        <f>SUM(P286:P288)</f>
        <v>0</v>
      </c>
      <c r="Q285" s="185"/>
      <c r="R285" s="186">
        <f>SUM(R286:R288)</f>
        <v>0</v>
      </c>
      <c r="S285" s="185"/>
      <c r="T285" s="187">
        <f>SUM(T286:T288)</f>
        <v>0</v>
      </c>
      <c r="AR285" s="188" t="s">
        <v>127</v>
      </c>
      <c r="AT285" s="189" t="s">
        <v>76</v>
      </c>
      <c r="AU285" s="189" t="s">
        <v>24</v>
      </c>
      <c r="AY285" s="188" t="s">
        <v>180</v>
      </c>
      <c r="BK285" s="190">
        <f>SUM(BK286:BK288)</f>
        <v>0</v>
      </c>
    </row>
    <row r="286" spans="2:65" s="1" customFormat="1" ht="22.5" customHeight="1">
      <c r="B286" s="41"/>
      <c r="C286" s="194" t="s">
        <v>427</v>
      </c>
      <c r="D286" s="194" t="s">
        <v>182</v>
      </c>
      <c r="E286" s="195" t="s">
        <v>428</v>
      </c>
      <c r="F286" s="196" t="s">
        <v>429</v>
      </c>
      <c r="G286" s="197" t="s">
        <v>408</v>
      </c>
      <c r="H286" s="198">
        <v>1</v>
      </c>
      <c r="I286" s="199"/>
      <c r="J286" s="200">
        <f>ROUND(I286*H286,2)</f>
        <v>0</v>
      </c>
      <c r="K286" s="196" t="s">
        <v>224</v>
      </c>
      <c r="L286" s="61"/>
      <c r="M286" s="201" t="s">
        <v>22</v>
      </c>
      <c r="N286" s="202" t="s">
        <v>48</v>
      </c>
      <c r="O286" s="42"/>
      <c r="P286" s="203">
        <f>O286*H286</f>
        <v>0</v>
      </c>
      <c r="Q286" s="203">
        <v>0</v>
      </c>
      <c r="R286" s="203">
        <f>Q286*H286</f>
        <v>0</v>
      </c>
      <c r="S286" s="203">
        <v>0</v>
      </c>
      <c r="T286" s="204">
        <f>S286*H286</f>
        <v>0</v>
      </c>
      <c r="AR286" s="24" t="s">
        <v>409</v>
      </c>
      <c r="AT286" s="24" t="s">
        <v>182</v>
      </c>
      <c r="AU286" s="24" t="s">
        <v>87</v>
      </c>
      <c r="AY286" s="24" t="s">
        <v>180</v>
      </c>
      <c r="BE286" s="205">
        <f>IF(N286="základní",J286,0)</f>
        <v>0</v>
      </c>
      <c r="BF286" s="205">
        <f>IF(N286="snížená",J286,0)</f>
        <v>0</v>
      </c>
      <c r="BG286" s="205">
        <f>IF(N286="zákl. přenesená",J286,0)</f>
        <v>0</v>
      </c>
      <c r="BH286" s="205">
        <f>IF(N286="sníž. přenesená",J286,0)</f>
        <v>0</v>
      </c>
      <c r="BI286" s="205">
        <f>IF(N286="nulová",J286,0)</f>
        <v>0</v>
      </c>
      <c r="BJ286" s="24" t="s">
        <v>24</v>
      </c>
      <c r="BK286" s="205">
        <f>ROUND(I286*H286,2)</f>
        <v>0</v>
      </c>
      <c r="BL286" s="24" t="s">
        <v>409</v>
      </c>
      <c r="BM286" s="24" t="s">
        <v>430</v>
      </c>
    </row>
    <row r="287" spans="2:65" s="1" customFormat="1" ht="22.5" customHeight="1">
      <c r="B287" s="41"/>
      <c r="C287" s="194" t="s">
        <v>431</v>
      </c>
      <c r="D287" s="194" t="s">
        <v>182</v>
      </c>
      <c r="E287" s="195" t="s">
        <v>432</v>
      </c>
      <c r="F287" s="196" t="s">
        <v>433</v>
      </c>
      <c r="G287" s="197" t="s">
        <v>408</v>
      </c>
      <c r="H287" s="198">
        <v>1</v>
      </c>
      <c r="I287" s="199"/>
      <c r="J287" s="200">
        <f>ROUND(I287*H287,2)</f>
        <v>0</v>
      </c>
      <c r="K287" s="196" t="s">
        <v>224</v>
      </c>
      <c r="L287" s="61"/>
      <c r="M287" s="201" t="s">
        <v>22</v>
      </c>
      <c r="N287" s="202" t="s">
        <v>48</v>
      </c>
      <c r="O287" s="42"/>
      <c r="P287" s="203">
        <f>O287*H287</f>
        <v>0</v>
      </c>
      <c r="Q287" s="203">
        <v>0</v>
      </c>
      <c r="R287" s="203">
        <f>Q287*H287</f>
        <v>0</v>
      </c>
      <c r="S287" s="203">
        <v>0</v>
      </c>
      <c r="T287" s="204">
        <f>S287*H287</f>
        <v>0</v>
      </c>
      <c r="AR287" s="24" t="s">
        <v>409</v>
      </c>
      <c r="AT287" s="24" t="s">
        <v>182</v>
      </c>
      <c r="AU287" s="24" t="s">
        <v>87</v>
      </c>
      <c r="AY287" s="24" t="s">
        <v>180</v>
      </c>
      <c r="BE287" s="205">
        <f>IF(N287="základní",J287,0)</f>
        <v>0</v>
      </c>
      <c r="BF287" s="205">
        <f>IF(N287="snížená",J287,0)</f>
        <v>0</v>
      </c>
      <c r="BG287" s="205">
        <f>IF(N287="zákl. přenesená",J287,0)</f>
        <v>0</v>
      </c>
      <c r="BH287" s="205">
        <f>IF(N287="sníž. přenesená",J287,0)</f>
        <v>0</v>
      </c>
      <c r="BI287" s="205">
        <f>IF(N287="nulová",J287,0)</f>
        <v>0</v>
      </c>
      <c r="BJ287" s="24" t="s">
        <v>24</v>
      </c>
      <c r="BK287" s="205">
        <f>ROUND(I287*H287,2)</f>
        <v>0</v>
      </c>
      <c r="BL287" s="24" t="s">
        <v>409</v>
      </c>
      <c r="BM287" s="24" t="s">
        <v>434</v>
      </c>
    </row>
    <row r="288" spans="2:65" s="1" customFormat="1" ht="22.5" customHeight="1">
      <c r="B288" s="41"/>
      <c r="C288" s="194" t="s">
        <v>435</v>
      </c>
      <c r="D288" s="194" t="s">
        <v>182</v>
      </c>
      <c r="E288" s="195" t="s">
        <v>436</v>
      </c>
      <c r="F288" s="196" t="s">
        <v>437</v>
      </c>
      <c r="G288" s="197" t="s">
        <v>408</v>
      </c>
      <c r="H288" s="198">
        <v>1</v>
      </c>
      <c r="I288" s="199"/>
      <c r="J288" s="200">
        <f>ROUND(I288*H288,2)</f>
        <v>0</v>
      </c>
      <c r="K288" s="196" t="s">
        <v>224</v>
      </c>
      <c r="L288" s="61"/>
      <c r="M288" s="201" t="s">
        <v>22</v>
      </c>
      <c r="N288" s="202" t="s">
        <v>48</v>
      </c>
      <c r="O288" s="42"/>
      <c r="P288" s="203">
        <f>O288*H288</f>
        <v>0</v>
      </c>
      <c r="Q288" s="203">
        <v>0</v>
      </c>
      <c r="R288" s="203">
        <f>Q288*H288</f>
        <v>0</v>
      </c>
      <c r="S288" s="203">
        <v>0</v>
      </c>
      <c r="T288" s="204">
        <f>S288*H288</f>
        <v>0</v>
      </c>
      <c r="AR288" s="24" t="s">
        <v>409</v>
      </c>
      <c r="AT288" s="24" t="s">
        <v>182</v>
      </c>
      <c r="AU288" s="24" t="s">
        <v>87</v>
      </c>
      <c r="AY288" s="24" t="s">
        <v>180</v>
      </c>
      <c r="BE288" s="205">
        <f>IF(N288="základní",J288,0)</f>
        <v>0</v>
      </c>
      <c r="BF288" s="205">
        <f>IF(N288="snížená",J288,0)</f>
        <v>0</v>
      </c>
      <c r="BG288" s="205">
        <f>IF(N288="zákl. přenesená",J288,0)</f>
        <v>0</v>
      </c>
      <c r="BH288" s="205">
        <f>IF(N288="sníž. přenesená",J288,0)</f>
        <v>0</v>
      </c>
      <c r="BI288" s="205">
        <f>IF(N288="nulová",J288,0)</f>
        <v>0</v>
      </c>
      <c r="BJ288" s="24" t="s">
        <v>24</v>
      </c>
      <c r="BK288" s="205">
        <f>ROUND(I288*H288,2)</f>
        <v>0</v>
      </c>
      <c r="BL288" s="24" t="s">
        <v>409</v>
      </c>
      <c r="BM288" s="24" t="s">
        <v>438</v>
      </c>
    </row>
    <row r="289" spans="2:63" s="10" customFormat="1" ht="29.85" customHeight="1">
      <c r="B289" s="177"/>
      <c r="C289" s="178"/>
      <c r="D289" s="191" t="s">
        <v>76</v>
      </c>
      <c r="E289" s="192" t="s">
        <v>439</v>
      </c>
      <c r="F289" s="192" t="s">
        <v>440</v>
      </c>
      <c r="G289" s="178"/>
      <c r="H289" s="178"/>
      <c r="I289" s="181"/>
      <c r="J289" s="193">
        <f>BK289</f>
        <v>0</v>
      </c>
      <c r="K289" s="178"/>
      <c r="L289" s="183"/>
      <c r="M289" s="184"/>
      <c r="N289" s="185"/>
      <c r="O289" s="185"/>
      <c r="P289" s="186">
        <f>SUM(P290:P291)</f>
        <v>0</v>
      </c>
      <c r="Q289" s="185"/>
      <c r="R289" s="186">
        <f>SUM(R290:R291)</f>
        <v>0</v>
      </c>
      <c r="S289" s="185"/>
      <c r="T289" s="187">
        <f>SUM(T290:T291)</f>
        <v>0</v>
      </c>
      <c r="AR289" s="188" t="s">
        <v>127</v>
      </c>
      <c r="AT289" s="189" t="s">
        <v>76</v>
      </c>
      <c r="AU289" s="189" t="s">
        <v>24</v>
      </c>
      <c r="AY289" s="188" t="s">
        <v>180</v>
      </c>
      <c r="BK289" s="190">
        <f>SUM(BK290:BK291)</f>
        <v>0</v>
      </c>
    </row>
    <row r="290" spans="2:65" s="1" customFormat="1" ht="22.5" customHeight="1">
      <c r="B290" s="41"/>
      <c r="C290" s="194" t="s">
        <v>441</v>
      </c>
      <c r="D290" s="194" t="s">
        <v>182</v>
      </c>
      <c r="E290" s="195" t="s">
        <v>442</v>
      </c>
      <c r="F290" s="196" t="s">
        <v>443</v>
      </c>
      <c r="G290" s="197" t="s">
        <v>408</v>
      </c>
      <c r="H290" s="198">
        <v>1</v>
      </c>
      <c r="I290" s="199"/>
      <c r="J290" s="200">
        <f>ROUND(I290*H290,2)</f>
        <v>0</v>
      </c>
      <c r="K290" s="196" t="s">
        <v>224</v>
      </c>
      <c r="L290" s="61"/>
      <c r="M290" s="201" t="s">
        <v>22</v>
      </c>
      <c r="N290" s="202" t="s">
        <v>48</v>
      </c>
      <c r="O290" s="42"/>
      <c r="P290" s="203">
        <f>O290*H290</f>
        <v>0</v>
      </c>
      <c r="Q290" s="203">
        <v>0</v>
      </c>
      <c r="R290" s="203">
        <f>Q290*H290</f>
        <v>0</v>
      </c>
      <c r="S290" s="203">
        <v>0</v>
      </c>
      <c r="T290" s="204">
        <f>S290*H290</f>
        <v>0</v>
      </c>
      <c r="AR290" s="24" t="s">
        <v>409</v>
      </c>
      <c r="AT290" s="24" t="s">
        <v>182</v>
      </c>
      <c r="AU290" s="24" t="s">
        <v>87</v>
      </c>
      <c r="AY290" s="24" t="s">
        <v>180</v>
      </c>
      <c r="BE290" s="205">
        <f>IF(N290="základní",J290,0)</f>
        <v>0</v>
      </c>
      <c r="BF290" s="205">
        <f>IF(N290="snížená",J290,0)</f>
        <v>0</v>
      </c>
      <c r="BG290" s="205">
        <f>IF(N290="zákl. přenesená",J290,0)</f>
        <v>0</v>
      </c>
      <c r="BH290" s="205">
        <f>IF(N290="sníž. přenesená",J290,0)</f>
        <v>0</v>
      </c>
      <c r="BI290" s="205">
        <f>IF(N290="nulová",J290,0)</f>
        <v>0</v>
      </c>
      <c r="BJ290" s="24" t="s">
        <v>24</v>
      </c>
      <c r="BK290" s="205">
        <f>ROUND(I290*H290,2)</f>
        <v>0</v>
      </c>
      <c r="BL290" s="24" t="s">
        <v>409</v>
      </c>
      <c r="BM290" s="24" t="s">
        <v>444</v>
      </c>
    </row>
    <row r="291" spans="2:65" s="1" customFormat="1" ht="22.5" customHeight="1">
      <c r="B291" s="41"/>
      <c r="C291" s="194" t="s">
        <v>445</v>
      </c>
      <c r="D291" s="194" t="s">
        <v>182</v>
      </c>
      <c r="E291" s="195" t="s">
        <v>446</v>
      </c>
      <c r="F291" s="196" t="s">
        <v>447</v>
      </c>
      <c r="G291" s="197" t="s">
        <v>408</v>
      </c>
      <c r="H291" s="198">
        <v>1</v>
      </c>
      <c r="I291" s="199"/>
      <c r="J291" s="200">
        <f>ROUND(I291*H291,2)</f>
        <v>0</v>
      </c>
      <c r="K291" s="196" t="s">
        <v>224</v>
      </c>
      <c r="L291" s="61"/>
      <c r="M291" s="201" t="s">
        <v>22</v>
      </c>
      <c r="N291" s="271" t="s">
        <v>48</v>
      </c>
      <c r="O291" s="272"/>
      <c r="P291" s="273">
        <f>O291*H291</f>
        <v>0</v>
      </c>
      <c r="Q291" s="273">
        <v>0</v>
      </c>
      <c r="R291" s="273">
        <f>Q291*H291</f>
        <v>0</v>
      </c>
      <c r="S291" s="273">
        <v>0</v>
      </c>
      <c r="T291" s="274">
        <f>S291*H291</f>
        <v>0</v>
      </c>
      <c r="AR291" s="24" t="s">
        <v>409</v>
      </c>
      <c r="AT291" s="24" t="s">
        <v>182</v>
      </c>
      <c r="AU291" s="24" t="s">
        <v>87</v>
      </c>
      <c r="AY291" s="24" t="s">
        <v>180</v>
      </c>
      <c r="BE291" s="205">
        <f>IF(N291="základní",J291,0)</f>
        <v>0</v>
      </c>
      <c r="BF291" s="205">
        <f>IF(N291="snížená",J291,0)</f>
        <v>0</v>
      </c>
      <c r="BG291" s="205">
        <f>IF(N291="zákl. přenesená",J291,0)</f>
        <v>0</v>
      </c>
      <c r="BH291" s="205">
        <f>IF(N291="sníž. přenesená",J291,0)</f>
        <v>0</v>
      </c>
      <c r="BI291" s="205">
        <f>IF(N291="nulová",J291,0)</f>
        <v>0</v>
      </c>
      <c r="BJ291" s="24" t="s">
        <v>24</v>
      </c>
      <c r="BK291" s="205">
        <f>ROUND(I291*H291,2)</f>
        <v>0</v>
      </c>
      <c r="BL291" s="24" t="s">
        <v>409</v>
      </c>
      <c r="BM291" s="24" t="s">
        <v>448</v>
      </c>
    </row>
    <row r="292" spans="2:12" s="1" customFormat="1" ht="6.95" customHeight="1">
      <c r="B292" s="56"/>
      <c r="C292" s="57"/>
      <c r="D292" s="57"/>
      <c r="E292" s="57"/>
      <c r="F292" s="57"/>
      <c r="G292" s="57"/>
      <c r="H292" s="57"/>
      <c r="I292" s="140"/>
      <c r="J292" s="57"/>
      <c r="K292" s="57"/>
      <c r="L292" s="61"/>
    </row>
  </sheetData>
  <sheetProtection password="CC35" sheet="1" objects="1" scenarios="1" formatCells="0" formatColumns="0" formatRows="0" sort="0" autoFilter="0"/>
  <autoFilter ref="C86:K29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90</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449</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56" s="1" customFormat="1" ht="14.45" customHeight="1">
      <c r="B12" s="41"/>
      <c r="C12" s="42"/>
      <c r="D12" s="37" t="s">
        <v>25</v>
      </c>
      <c r="E12" s="42"/>
      <c r="F12" s="35" t="s">
        <v>144</v>
      </c>
      <c r="G12" s="42"/>
      <c r="H12" s="42"/>
      <c r="I12" s="120" t="s">
        <v>27</v>
      </c>
      <c r="J12" s="121" t="str">
        <f>'Rekapitulace stavby'!AN8</f>
        <v>27.01.2017</v>
      </c>
      <c r="K12" s="45"/>
      <c r="AZ12" s="116" t="s">
        <v>450</v>
      </c>
      <c r="BA12" s="116" t="s">
        <v>451</v>
      </c>
      <c r="BB12" s="116" t="s">
        <v>118</v>
      </c>
      <c r="BC12" s="116" t="s">
        <v>452</v>
      </c>
      <c r="BD12" s="116" t="s">
        <v>87</v>
      </c>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ROUND(J82,2)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ROUND(SUM(BE82:BE289),2)</f>
        <v>0</v>
      </c>
      <c r="G30" s="42"/>
      <c r="H30" s="42"/>
      <c r="I30" s="132">
        <v>0.21</v>
      </c>
      <c r="J30" s="131">
        <f>ROUND(ROUND((SUM(BE82:BE289)),2)*I30,2)</f>
        <v>0</v>
      </c>
      <c r="K30" s="45"/>
    </row>
    <row r="31" spans="2:11" s="1" customFormat="1" ht="14.45" customHeight="1">
      <c r="B31" s="41"/>
      <c r="C31" s="42"/>
      <c r="D31" s="42"/>
      <c r="E31" s="49" t="s">
        <v>49</v>
      </c>
      <c r="F31" s="131">
        <f>ROUND(SUM(BF82:BF289),2)</f>
        <v>0</v>
      </c>
      <c r="G31" s="42"/>
      <c r="H31" s="42"/>
      <c r="I31" s="132">
        <v>0.15</v>
      </c>
      <c r="J31" s="131">
        <f>ROUND(ROUND((SUM(BF82:BF289)),2)*I31,2)</f>
        <v>0</v>
      </c>
      <c r="K31" s="45"/>
    </row>
    <row r="32" spans="2:11" s="1" customFormat="1" ht="14.45" customHeight="1" hidden="1">
      <c r="B32" s="41"/>
      <c r="C32" s="42"/>
      <c r="D32" s="42"/>
      <c r="E32" s="49" t="s">
        <v>50</v>
      </c>
      <c r="F32" s="131">
        <f>ROUND(SUM(BG82:BG289),2)</f>
        <v>0</v>
      </c>
      <c r="G32" s="42"/>
      <c r="H32" s="42"/>
      <c r="I32" s="132">
        <v>0.21</v>
      </c>
      <c r="J32" s="131">
        <v>0</v>
      </c>
      <c r="K32" s="45"/>
    </row>
    <row r="33" spans="2:11" s="1" customFormat="1" ht="14.45" customHeight="1" hidden="1">
      <c r="B33" s="41"/>
      <c r="C33" s="42"/>
      <c r="D33" s="42"/>
      <c r="E33" s="49" t="s">
        <v>51</v>
      </c>
      <c r="F33" s="131">
        <f>ROUND(SUM(BH82:BH289),2)</f>
        <v>0</v>
      </c>
      <c r="G33" s="42"/>
      <c r="H33" s="42"/>
      <c r="I33" s="132">
        <v>0.15</v>
      </c>
      <c r="J33" s="131">
        <v>0</v>
      </c>
      <c r="K33" s="45"/>
    </row>
    <row r="34" spans="2:11" s="1" customFormat="1" ht="14.45" customHeight="1" hidden="1">
      <c r="B34" s="41"/>
      <c r="C34" s="42"/>
      <c r="D34" s="42"/>
      <c r="E34" s="49" t="s">
        <v>52</v>
      </c>
      <c r="F34" s="131">
        <f>ROUND(SUM(BI82:BI289),2)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16104-14XC-HT-02 - Trubní propustky</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J82</f>
        <v>0</v>
      </c>
      <c r="K56" s="45"/>
      <c r="AU56" s="24" t="s">
        <v>152</v>
      </c>
    </row>
    <row r="57" spans="2:11" s="7" customFormat="1" ht="24.95" customHeight="1">
      <c r="B57" s="150"/>
      <c r="C57" s="151"/>
      <c r="D57" s="152" t="s">
        <v>153</v>
      </c>
      <c r="E57" s="153"/>
      <c r="F57" s="153"/>
      <c r="G57" s="153"/>
      <c r="H57" s="153"/>
      <c r="I57" s="154"/>
      <c r="J57" s="155">
        <f>J83</f>
        <v>0</v>
      </c>
      <c r="K57" s="156"/>
    </row>
    <row r="58" spans="2:11" s="8" customFormat="1" ht="19.9" customHeight="1">
      <c r="B58" s="157"/>
      <c r="C58" s="158"/>
      <c r="D58" s="159" t="s">
        <v>154</v>
      </c>
      <c r="E58" s="160"/>
      <c r="F58" s="160"/>
      <c r="G58" s="160"/>
      <c r="H58" s="160"/>
      <c r="I58" s="161"/>
      <c r="J58" s="162">
        <f>J84</f>
        <v>0</v>
      </c>
      <c r="K58" s="163"/>
    </row>
    <row r="59" spans="2:11" s="8" customFormat="1" ht="19.9" customHeight="1">
      <c r="B59" s="157"/>
      <c r="C59" s="158"/>
      <c r="D59" s="159" t="s">
        <v>453</v>
      </c>
      <c r="E59" s="160"/>
      <c r="F59" s="160"/>
      <c r="G59" s="160"/>
      <c r="H59" s="160"/>
      <c r="I59" s="161"/>
      <c r="J59" s="162">
        <f>J184</f>
        <v>0</v>
      </c>
      <c r="K59" s="163"/>
    </row>
    <row r="60" spans="2:11" s="8" customFormat="1" ht="19.9" customHeight="1">
      <c r="B60" s="157"/>
      <c r="C60" s="158"/>
      <c r="D60" s="159" t="s">
        <v>157</v>
      </c>
      <c r="E60" s="160"/>
      <c r="F60" s="160"/>
      <c r="G60" s="160"/>
      <c r="H60" s="160"/>
      <c r="I60" s="161"/>
      <c r="J60" s="162">
        <f>J219</f>
        <v>0</v>
      </c>
      <c r="K60" s="163"/>
    </row>
    <row r="61" spans="2:11" s="8" customFormat="1" ht="19.9" customHeight="1">
      <c r="B61" s="157"/>
      <c r="C61" s="158"/>
      <c r="D61" s="159" t="s">
        <v>454</v>
      </c>
      <c r="E61" s="160"/>
      <c r="F61" s="160"/>
      <c r="G61" s="160"/>
      <c r="H61" s="160"/>
      <c r="I61" s="161"/>
      <c r="J61" s="162">
        <f>J273</f>
        <v>0</v>
      </c>
      <c r="K61" s="163"/>
    </row>
    <row r="62" spans="2:11" s="8" customFormat="1" ht="19.9" customHeight="1">
      <c r="B62" s="157"/>
      <c r="C62" s="158"/>
      <c r="D62" s="159" t="s">
        <v>158</v>
      </c>
      <c r="E62" s="160"/>
      <c r="F62" s="160"/>
      <c r="G62" s="160"/>
      <c r="H62" s="160"/>
      <c r="I62" s="161"/>
      <c r="J62" s="162">
        <f>J285</f>
        <v>0</v>
      </c>
      <c r="K62" s="163"/>
    </row>
    <row r="63" spans="2:11" s="1" customFormat="1" ht="21.75" customHeight="1">
      <c r="B63" s="41"/>
      <c r="C63" s="42"/>
      <c r="D63" s="42"/>
      <c r="E63" s="42"/>
      <c r="F63" s="42"/>
      <c r="G63" s="42"/>
      <c r="H63" s="42"/>
      <c r="I63" s="119"/>
      <c r="J63" s="42"/>
      <c r="K63" s="45"/>
    </row>
    <row r="64" spans="2:11" s="1" customFormat="1" ht="6.95" customHeight="1">
      <c r="B64" s="56"/>
      <c r="C64" s="57"/>
      <c r="D64" s="57"/>
      <c r="E64" s="57"/>
      <c r="F64" s="57"/>
      <c r="G64" s="57"/>
      <c r="H64" s="57"/>
      <c r="I64" s="140"/>
      <c r="J64" s="57"/>
      <c r="K64" s="58"/>
    </row>
    <row r="68" spans="2:12" s="1" customFormat="1" ht="6.95" customHeight="1">
      <c r="B68" s="59"/>
      <c r="C68" s="60"/>
      <c r="D68" s="60"/>
      <c r="E68" s="60"/>
      <c r="F68" s="60"/>
      <c r="G68" s="60"/>
      <c r="H68" s="60"/>
      <c r="I68" s="143"/>
      <c r="J68" s="60"/>
      <c r="K68" s="60"/>
      <c r="L68" s="61"/>
    </row>
    <row r="69" spans="2:12" s="1" customFormat="1" ht="36.95" customHeight="1">
      <c r="B69" s="41"/>
      <c r="C69" s="62" t="s">
        <v>164</v>
      </c>
      <c r="D69" s="63"/>
      <c r="E69" s="63"/>
      <c r="F69" s="63"/>
      <c r="G69" s="63"/>
      <c r="H69" s="63"/>
      <c r="I69" s="164"/>
      <c r="J69" s="63"/>
      <c r="K69" s="63"/>
      <c r="L69" s="61"/>
    </row>
    <row r="70" spans="2:12" s="1" customFormat="1" ht="6.95" customHeight="1">
      <c r="B70" s="41"/>
      <c r="C70" s="63"/>
      <c r="D70" s="63"/>
      <c r="E70" s="63"/>
      <c r="F70" s="63"/>
      <c r="G70" s="63"/>
      <c r="H70" s="63"/>
      <c r="I70" s="164"/>
      <c r="J70" s="63"/>
      <c r="K70" s="63"/>
      <c r="L70" s="61"/>
    </row>
    <row r="71" spans="2:12" s="1" customFormat="1" ht="14.45" customHeight="1">
      <c r="B71" s="41"/>
      <c r="C71" s="65" t="s">
        <v>18</v>
      </c>
      <c r="D71" s="63"/>
      <c r="E71" s="63"/>
      <c r="F71" s="63"/>
      <c r="G71" s="63"/>
      <c r="H71" s="63"/>
      <c r="I71" s="164"/>
      <c r="J71" s="63"/>
      <c r="K71" s="63"/>
      <c r="L71" s="61"/>
    </row>
    <row r="72" spans="2:12" s="1" customFormat="1" ht="22.5" customHeight="1">
      <c r="B72" s="41"/>
      <c r="C72" s="63"/>
      <c r="D72" s="63"/>
      <c r="E72" s="393" t="str">
        <f>E7</f>
        <v>LC Kočárová</v>
      </c>
      <c r="F72" s="394"/>
      <c r="G72" s="394"/>
      <c r="H72" s="394"/>
      <c r="I72" s="164"/>
      <c r="J72" s="63"/>
      <c r="K72" s="63"/>
      <c r="L72" s="61"/>
    </row>
    <row r="73" spans="2:12" s="1" customFormat="1" ht="14.45" customHeight="1">
      <c r="B73" s="41"/>
      <c r="C73" s="65" t="s">
        <v>131</v>
      </c>
      <c r="D73" s="63"/>
      <c r="E73" s="63"/>
      <c r="F73" s="63"/>
      <c r="G73" s="63"/>
      <c r="H73" s="63"/>
      <c r="I73" s="164"/>
      <c r="J73" s="63"/>
      <c r="K73" s="63"/>
      <c r="L73" s="61"/>
    </row>
    <row r="74" spans="2:12" s="1" customFormat="1" ht="23.25" customHeight="1">
      <c r="B74" s="41"/>
      <c r="C74" s="63"/>
      <c r="D74" s="63"/>
      <c r="E74" s="361" t="str">
        <f>E9</f>
        <v>16104-14XC-HT-02 - Trubní propustky</v>
      </c>
      <c r="F74" s="395"/>
      <c r="G74" s="395"/>
      <c r="H74" s="395"/>
      <c r="I74" s="164"/>
      <c r="J74" s="63"/>
      <c r="K74" s="63"/>
      <c r="L74" s="61"/>
    </row>
    <row r="75" spans="2:12" s="1" customFormat="1" ht="6.95" customHeight="1">
      <c r="B75" s="41"/>
      <c r="C75" s="63"/>
      <c r="D75" s="63"/>
      <c r="E75" s="63"/>
      <c r="F75" s="63"/>
      <c r="G75" s="63"/>
      <c r="H75" s="63"/>
      <c r="I75" s="164"/>
      <c r="J75" s="63"/>
      <c r="K75" s="63"/>
      <c r="L75" s="61"/>
    </row>
    <row r="76" spans="2:12" s="1" customFormat="1" ht="18" customHeight="1">
      <c r="B76" s="41"/>
      <c r="C76" s="65" t="s">
        <v>25</v>
      </c>
      <c r="D76" s="63"/>
      <c r="E76" s="63"/>
      <c r="F76" s="165" t="str">
        <f>F12</f>
        <v>K.Ú. Habrůvka</v>
      </c>
      <c r="G76" s="63"/>
      <c r="H76" s="63"/>
      <c r="I76" s="166" t="s">
        <v>27</v>
      </c>
      <c r="J76" s="73" t="str">
        <f>IF(J12="","",J12)</f>
        <v>27.01.2017</v>
      </c>
      <c r="K76" s="63"/>
      <c r="L76" s="61"/>
    </row>
    <row r="77" spans="2:12" s="1" customFormat="1" ht="6.95" customHeight="1">
      <c r="B77" s="41"/>
      <c r="C77" s="63"/>
      <c r="D77" s="63"/>
      <c r="E77" s="63"/>
      <c r="F77" s="63"/>
      <c r="G77" s="63"/>
      <c r="H77" s="63"/>
      <c r="I77" s="164"/>
      <c r="J77" s="63"/>
      <c r="K77" s="63"/>
      <c r="L77" s="61"/>
    </row>
    <row r="78" spans="2:12" s="1" customFormat="1" ht="15">
      <c r="B78" s="41"/>
      <c r="C78" s="65" t="s">
        <v>31</v>
      </c>
      <c r="D78" s="63"/>
      <c r="E78" s="63"/>
      <c r="F78" s="165" t="str">
        <f>E15</f>
        <v>MeU, Školní lesní podnik Masarykův les Křtiny</v>
      </c>
      <c r="G78" s="63"/>
      <c r="H78" s="63"/>
      <c r="I78" s="166" t="s">
        <v>37</v>
      </c>
      <c r="J78" s="165" t="str">
        <f>E21</f>
        <v>Regioprojekt Brno, s.r.o</v>
      </c>
      <c r="K78" s="63"/>
      <c r="L78" s="61"/>
    </row>
    <row r="79" spans="2:12" s="1" customFormat="1" ht="14.45" customHeight="1">
      <c r="B79" s="41"/>
      <c r="C79" s="65" t="s">
        <v>35</v>
      </c>
      <c r="D79" s="63"/>
      <c r="E79" s="63"/>
      <c r="F79" s="165" t="str">
        <f>IF(E18="","",E18)</f>
        <v/>
      </c>
      <c r="G79" s="63"/>
      <c r="H79" s="63"/>
      <c r="I79" s="164"/>
      <c r="J79" s="63"/>
      <c r="K79" s="63"/>
      <c r="L79" s="61"/>
    </row>
    <row r="80" spans="2:12" s="1" customFormat="1" ht="10.35" customHeight="1">
      <c r="B80" s="41"/>
      <c r="C80" s="63"/>
      <c r="D80" s="63"/>
      <c r="E80" s="63"/>
      <c r="F80" s="63"/>
      <c r="G80" s="63"/>
      <c r="H80" s="63"/>
      <c r="I80" s="164"/>
      <c r="J80" s="63"/>
      <c r="K80" s="63"/>
      <c r="L80" s="61"/>
    </row>
    <row r="81" spans="2:20" s="9" customFormat="1" ht="29.25" customHeight="1">
      <c r="B81" s="167"/>
      <c r="C81" s="168" t="s">
        <v>165</v>
      </c>
      <c r="D81" s="169" t="s">
        <v>62</v>
      </c>
      <c r="E81" s="169" t="s">
        <v>58</v>
      </c>
      <c r="F81" s="169" t="s">
        <v>166</v>
      </c>
      <c r="G81" s="169" t="s">
        <v>167</v>
      </c>
      <c r="H81" s="169" t="s">
        <v>168</v>
      </c>
      <c r="I81" s="170" t="s">
        <v>169</v>
      </c>
      <c r="J81" s="169" t="s">
        <v>150</v>
      </c>
      <c r="K81" s="171" t="s">
        <v>170</v>
      </c>
      <c r="L81" s="172"/>
      <c r="M81" s="81" t="s">
        <v>171</v>
      </c>
      <c r="N81" s="82" t="s">
        <v>47</v>
      </c>
      <c r="O81" s="82" t="s">
        <v>172</v>
      </c>
      <c r="P81" s="82" t="s">
        <v>173</v>
      </c>
      <c r="Q81" s="82" t="s">
        <v>174</v>
      </c>
      <c r="R81" s="82" t="s">
        <v>175</v>
      </c>
      <c r="S81" s="82" t="s">
        <v>176</v>
      </c>
      <c r="T81" s="83" t="s">
        <v>177</v>
      </c>
    </row>
    <row r="82" spans="2:63" s="1" customFormat="1" ht="29.25" customHeight="1">
      <c r="B82" s="41"/>
      <c r="C82" s="87" t="s">
        <v>151</v>
      </c>
      <c r="D82" s="63"/>
      <c r="E82" s="63"/>
      <c r="F82" s="63"/>
      <c r="G82" s="63"/>
      <c r="H82" s="63"/>
      <c r="I82" s="164"/>
      <c r="J82" s="173">
        <f>BK82</f>
        <v>0</v>
      </c>
      <c r="K82" s="63"/>
      <c r="L82" s="61"/>
      <c r="M82" s="84"/>
      <c r="N82" s="85"/>
      <c r="O82" s="85"/>
      <c r="P82" s="174">
        <f>P83</f>
        <v>0</v>
      </c>
      <c r="Q82" s="85"/>
      <c r="R82" s="174">
        <f>R83</f>
        <v>265.12335202359</v>
      </c>
      <c r="S82" s="85"/>
      <c r="T82" s="175">
        <f>T83</f>
        <v>4.285</v>
      </c>
      <c r="AT82" s="24" t="s">
        <v>76</v>
      </c>
      <c r="AU82" s="24" t="s">
        <v>152</v>
      </c>
      <c r="BK82" s="176">
        <f>BK83</f>
        <v>0</v>
      </c>
    </row>
    <row r="83" spans="2:63" s="10" customFormat="1" ht="37.35" customHeight="1">
      <c r="B83" s="177"/>
      <c r="C83" s="178"/>
      <c r="D83" s="179" t="s">
        <v>76</v>
      </c>
      <c r="E83" s="180" t="s">
        <v>178</v>
      </c>
      <c r="F83" s="180" t="s">
        <v>179</v>
      </c>
      <c r="G83" s="178"/>
      <c r="H83" s="178"/>
      <c r="I83" s="181"/>
      <c r="J83" s="182">
        <f>BK83</f>
        <v>0</v>
      </c>
      <c r="K83" s="178"/>
      <c r="L83" s="183"/>
      <c r="M83" s="184"/>
      <c r="N83" s="185"/>
      <c r="O83" s="185"/>
      <c r="P83" s="186">
        <f>P84+P184+P219+P273+P285</f>
        <v>0</v>
      </c>
      <c r="Q83" s="185"/>
      <c r="R83" s="186">
        <f>R84+R184+R219+R273+R285</f>
        <v>265.12335202359</v>
      </c>
      <c r="S83" s="185"/>
      <c r="T83" s="187">
        <f>T84+T184+T219+T273+T285</f>
        <v>4.285</v>
      </c>
      <c r="AR83" s="188" t="s">
        <v>24</v>
      </c>
      <c r="AT83" s="189" t="s">
        <v>76</v>
      </c>
      <c r="AU83" s="189" t="s">
        <v>77</v>
      </c>
      <c r="AY83" s="188" t="s">
        <v>180</v>
      </c>
      <c r="BK83" s="190">
        <f>BK84+BK184+BK219+BK273+BK285</f>
        <v>0</v>
      </c>
    </row>
    <row r="84" spans="2:63" s="10" customFormat="1" ht="19.9" customHeight="1">
      <c r="B84" s="177"/>
      <c r="C84" s="178"/>
      <c r="D84" s="191" t="s">
        <v>76</v>
      </c>
      <c r="E84" s="192" t="s">
        <v>24</v>
      </c>
      <c r="F84" s="192" t="s">
        <v>181</v>
      </c>
      <c r="G84" s="178"/>
      <c r="H84" s="178"/>
      <c r="I84" s="181"/>
      <c r="J84" s="193">
        <f>BK84</f>
        <v>0</v>
      </c>
      <c r="K84" s="178"/>
      <c r="L84" s="183"/>
      <c r="M84" s="184"/>
      <c r="N84" s="185"/>
      <c r="O84" s="185"/>
      <c r="P84" s="186">
        <f>SUM(P85:P183)</f>
        <v>0</v>
      </c>
      <c r="Q84" s="185"/>
      <c r="R84" s="186">
        <f>SUM(R85:R183)</f>
        <v>0.016561833749999998</v>
      </c>
      <c r="S84" s="185"/>
      <c r="T84" s="187">
        <f>SUM(T85:T183)</f>
        <v>0</v>
      </c>
      <c r="AR84" s="188" t="s">
        <v>24</v>
      </c>
      <c r="AT84" s="189" t="s">
        <v>76</v>
      </c>
      <c r="AU84" s="189" t="s">
        <v>24</v>
      </c>
      <c r="AY84" s="188" t="s">
        <v>180</v>
      </c>
      <c r="BK84" s="190">
        <f>SUM(BK85:BK183)</f>
        <v>0</v>
      </c>
    </row>
    <row r="85" spans="2:65" s="1" customFormat="1" ht="31.5" customHeight="1">
      <c r="B85" s="41"/>
      <c r="C85" s="194" t="s">
        <v>24</v>
      </c>
      <c r="D85" s="194" t="s">
        <v>182</v>
      </c>
      <c r="E85" s="195" t="s">
        <v>455</v>
      </c>
      <c r="F85" s="196" t="s">
        <v>456</v>
      </c>
      <c r="G85" s="197" t="s">
        <v>118</v>
      </c>
      <c r="H85" s="198">
        <v>40</v>
      </c>
      <c r="I85" s="199"/>
      <c r="J85" s="200">
        <f>ROUND(I85*H85,2)</f>
        <v>0</v>
      </c>
      <c r="K85" s="196" t="s">
        <v>186</v>
      </c>
      <c r="L85" s="61"/>
      <c r="M85" s="201" t="s">
        <v>22</v>
      </c>
      <c r="N85" s="202" t="s">
        <v>48</v>
      </c>
      <c r="O85" s="42"/>
      <c r="P85" s="203">
        <f>O85*H85</f>
        <v>0</v>
      </c>
      <c r="Q85" s="203">
        <v>0</v>
      </c>
      <c r="R85" s="203">
        <f>Q85*H85</f>
        <v>0</v>
      </c>
      <c r="S85" s="203">
        <v>0</v>
      </c>
      <c r="T85" s="204">
        <f>S85*H85</f>
        <v>0</v>
      </c>
      <c r="AR85" s="24" t="s">
        <v>187</v>
      </c>
      <c r="AT85" s="24" t="s">
        <v>182</v>
      </c>
      <c r="AU85" s="24" t="s">
        <v>87</v>
      </c>
      <c r="AY85" s="24" t="s">
        <v>180</v>
      </c>
      <c r="BE85" s="205">
        <f>IF(N85="základní",J85,0)</f>
        <v>0</v>
      </c>
      <c r="BF85" s="205">
        <f>IF(N85="snížená",J85,0)</f>
        <v>0</v>
      </c>
      <c r="BG85" s="205">
        <f>IF(N85="zákl. přenesená",J85,0)</f>
        <v>0</v>
      </c>
      <c r="BH85" s="205">
        <f>IF(N85="sníž. přenesená",J85,0)</f>
        <v>0</v>
      </c>
      <c r="BI85" s="205">
        <f>IF(N85="nulová",J85,0)</f>
        <v>0</v>
      </c>
      <c r="BJ85" s="24" t="s">
        <v>24</v>
      </c>
      <c r="BK85" s="205">
        <f>ROUND(I85*H85,2)</f>
        <v>0</v>
      </c>
      <c r="BL85" s="24" t="s">
        <v>187</v>
      </c>
      <c r="BM85" s="24" t="s">
        <v>457</v>
      </c>
    </row>
    <row r="86" spans="2:47" s="1" customFormat="1" ht="108">
      <c r="B86" s="41"/>
      <c r="C86" s="63"/>
      <c r="D86" s="206" t="s">
        <v>189</v>
      </c>
      <c r="E86" s="63"/>
      <c r="F86" s="207" t="s">
        <v>458</v>
      </c>
      <c r="G86" s="63"/>
      <c r="H86" s="63"/>
      <c r="I86" s="164"/>
      <c r="J86" s="63"/>
      <c r="K86" s="63"/>
      <c r="L86" s="61"/>
      <c r="M86" s="208"/>
      <c r="N86" s="42"/>
      <c r="O86" s="42"/>
      <c r="P86" s="42"/>
      <c r="Q86" s="42"/>
      <c r="R86" s="42"/>
      <c r="S86" s="42"/>
      <c r="T86" s="78"/>
      <c r="AT86" s="24" t="s">
        <v>189</v>
      </c>
      <c r="AU86" s="24" t="s">
        <v>87</v>
      </c>
    </row>
    <row r="87" spans="2:51" s="11" customFormat="1" ht="13.5">
      <c r="B87" s="209"/>
      <c r="C87" s="210"/>
      <c r="D87" s="206" t="s">
        <v>191</v>
      </c>
      <c r="E87" s="211" t="s">
        <v>22</v>
      </c>
      <c r="F87" s="212" t="s">
        <v>459</v>
      </c>
      <c r="G87" s="210"/>
      <c r="H87" s="213" t="s">
        <v>22</v>
      </c>
      <c r="I87" s="214"/>
      <c r="J87" s="210"/>
      <c r="K87" s="210"/>
      <c r="L87" s="215"/>
      <c r="M87" s="216"/>
      <c r="N87" s="217"/>
      <c r="O87" s="217"/>
      <c r="P87" s="217"/>
      <c r="Q87" s="217"/>
      <c r="R87" s="217"/>
      <c r="S87" s="217"/>
      <c r="T87" s="218"/>
      <c r="AT87" s="219" t="s">
        <v>191</v>
      </c>
      <c r="AU87" s="219" t="s">
        <v>87</v>
      </c>
      <c r="AV87" s="11" t="s">
        <v>24</v>
      </c>
      <c r="AW87" s="11" t="s">
        <v>41</v>
      </c>
      <c r="AX87" s="11" t="s">
        <v>77</v>
      </c>
      <c r="AY87" s="219" t="s">
        <v>180</v>
      </c>
    </row>
    <row r="88" spans="2:51" s="12" customFormat="1" ht="13.5">
      <c r="B88" s="220"/>
      <c r="C88" s="221"/>
      <c r="D88" s="206" t="s">
        <v>191</v>
      </c>
      <c r="E88" s="222" t="s">
        <v>22</v>
      </c>
      <c r="F88" s="223" t="s">
        <v>460</v>
      </c>
      <c r="G88" s="221"/>
      <c r="H88" s="224">
        <v>10</v>
      </c>
      <c r="I88" s="225"/>
      <c r="J88" s="221"/>
      <c r="K88" s="221"/>
      <c r="L88" s="226"/>
      <c r="M88" s="227"/>
      <c r="N88" s="228"/>
      <c r="O88" s="228"/>
      <c r="P88" s="228"/>
      <c r="Q88" s="228"/>
      <c r="R88" s="228"/>
      <c r="S88" s="228"/>
      <c r="T88" s="229"/>
      <c r="AT88" s="230" t="s">
        <v>191</v>
      </c>
      <c r="AU88" s="230" t="s">
        <v>87</v>
      </c>
      <c r="AV88" s="12" t="s">
        <v>87</v>
      </c>
      <c r="AW88" s="12" t="s">
        <v>41</v>
      </c>
      <c r="AX88" s="12" t="s">
        <v>77</v>
      </c>
      <c r="AY88" s="230" t="s">
        <v>180</v>
      </c>
    </row>
    <row r="89" spans="2:51" s="12" customFormat="1" ht="13.5">
      <c r="B89" s="220"/>
      <c r="C89" s="221"/>
      <c r="D89" s="206" t="s">
        <v>191</v>
      </c>
      <c r="E89" s="222" t="s">
        <v>22</v>
      </c>
      <c r="F89" s="223" t="s">
        <v>461</v>
      </c>
      <c r="G89" s="221"/>
      <c r="H89" s="224">
        <v>10</v>
      </c>
      <c r="I89" s="225"/>
      <c r="J89" s="221"/>
      <c r="K89" s="221"/>
      <c r="L89" s="226"/>
      <c r="M89" s="227"/>
      <c r="N89" s="228"/>
      <c r="O89" s="228"/>
      <c r="P89" s="228"/>
      <c r="Q89" s="228"/>
      <c r="R89" s="228"/>
      <c r="S89" s="228"/>
      <c r="T89" s="229"/>
      <c r="AT89" s="230" t="s">
        <v>191</v>
      </c>
      <c r="AU89" s="230" t="s">
        <v>87</v>
      </c>
      <c r="AV89" s="12" t="s">
        <v>87</v>
      </c>
      <c r="AW89" s="12" t="s">
        <v>41</v>
      </c>
      <c r="AX89" s="12" t="s">
        <v>77</v>
      </c>
      <c r="AY89" s="230" t="s">
        <v>180</v>
      </c>
    </row>
    <row r="90" spans="2:51" s="12" customFormat="1" ht="13.5">
      <c r="B90" s="220"/>
      <c r="C90" s="221"/>
      <c r="D90" s="206" t="s">
        <v>191</v>
      </c>
      <c r="E90" s="222" t="s">
        <v>22</v>
      </c>
      <c r="F90" s="223" t="s">
        <v>462</v>
      </c>
      <c r="G90" s="221"/>
      <c r="H90" s="224">
        <v>10</v>
      </c>
      <c r="I90" s="225"/>
      <c r="J90" s="221"/>
      <c r="K90" s="221"/>
      <c r="L90" s="226"/>
      <c r="M90" s="227"/>
      <c r="N90" s="228"/>
      <c r="O90" s="228"/>
      <c r="P90" s="228"/>
      <c r="Q90" s="228"/>
      <c r="R90" s="228"/>
      <c r="S90" s="228"/>
      <c r="T90" s="229"/>
      <c r="AT90" s="230" t="s">
        <v>191</v>
      </c>
      <c r="AU90" s="230" t="s">
        <v>87</v>
      </c>
      <c r="AV90" s="12" t="s">
        <v>87</v>
      </c>
      <c r="AW90" s="12" t="s">
        <v>41</v>
      </c>
      <c r="AX90" s="12" t="s">
        <v>77</v>
      </c>
      <c r="AY90" s="230" t="s">
        <v>180</v>
      </c>
    </row>
    <row r="91" spans="2:51" s="12" customFormat="1" ht="13.5">
      <c r="B91" s="220"/>
      <c r="C91" s="221"/>
      <c r="D91" s="206" t="s">
        <v>191</v>
      </c>
      <c r="E91" s="222" t="s">
        <v>22</v>
      </c>
      <c r="F91" s="223" t="s">
        <v>463</v>
      </c>
      <c r="G91" s="221"/>
      <c r="H91" s="224">
        <v>10</v>
      </c>
      <c r="I91" s="225"/>
      <c r="J91" s="221"/>
      <c r="K91" s="221"/>
      <c r="L91" s="226"/>
      <c r="M91" s="227"/>
      <c r="N91" s="228"/>
      <c r="O91" s="228"/>
      <c r="P91" s="228"/>
      <c r="Q91" s="228"/>
      <c r="R91" s="228"/>
      <c r="S91" s="228"/>
      <c r="T91" s="229"/>
      <c r="AT91" s="230" t="s">
        <v>191</v>
      </c>
      <c r="AU91" s="230" t="s">
        <v>87</v>
      </c>
      <c r="AV91" s="12" t="s">
        <v>87</v>
      </c>
      <c r="AW91" s="12" t="s">
        <v>41</v>
      </c>
      <c r="AX91" s="12" t="s">
        <v>77</v>
      </c>
      <c r="AY91" s="230" t="s">
        <v>180</v>
      </c>
    </row>
    <row r="92" spans="2:51" s="12" customFormat="1" ht="13.5">
      <c r="B92" s="220"/>
      <c r="C92" s="221"/>
      <c r="D92" s="206" t="s">
        <v>191</v>
      </c>
      <c r="E92" s="222" t="s">
        <v>22</v>
      </c>
      <c r="F92" s="223" t="s">
        <v>464</v>
      </c>
      <c r="G92" s="221"/>
      <c r="H92" s="224">
        <v>10</v>
      </c>
      <c r="I92" s="225"/>
      <c r="J92" s="221"/>
      <c r="K92" s="221"/>
      <c r="L92" s="226"/>
      <c r="M92" s="227"/>
      <c r="N92" s="228"/>
      <c r="O92" s="228"/>
      <c r="P92" s="228"/>
      <c r="Q92" s="228"/>
      <c r="R92" s="228"/>
      <c r="S92" s="228"/>
      <c r="T92" s="229"/>
      <c r="AT92" s="230" t="s">
        <v>191</v>
      </c>
      <c r="AU92" s="230" t="s">
        <v>87</v>
      </c>
      <c r="AV92" s="12" t="s">
        <v>87</v>
      </c>
      <c r="AW92" s="12" t="s">
        <v>41</v>
      </c>
      <c r="AX92" s="12" t="s">
        <v>77</v>
      </c>
      <c r="AY92" s="230" t="s">
        <v>180</v>
      </c>
    </row>
    <row r="93" spans="2:51" s="12" customFormat="1" ht="13.5">
      <c r="B93" s="220"/>
      <c r="C93" s="221"/>
      <c r="D93" s="206" t="s">
        <v>191</v>
      </c>
      <c r="E93" s="222" t="s">
        <v>22</v>
      </c>
      <c r="F93" s="223" t="s">
        <v>465</v>
      </c>
      <c r="G93" s="221"/>
      <c r="H93" s="224">
        <v>10</v>
      </c>
      <c r="I93" s="225"/>
      <c r="J93" s="221"/>
      <c r="K93" s="221"/>
      <c r="L93" s="226"/>
      <c r="M93" s="227"/>
      <c r="N93" s="228"/>
      <c r="O93" s="228"/>
      <c r="P93" s="228"/>
      <c r="Q93" s="228"/>
      <c r="R93" s="228"/>
      <c r="S93" s="228"/>
      <c r="T93" s="229"/>
      <c r="AT93" s="230" t="s">
        <v>191</v>
      </c>
      <c r="AU93" s="230" t="s">
        <v>87</v>
      </c>
      <c r="AV93" s="12" t="s">
        <v>87</v>
      </c>
      <c r="AW93" s="12" t="s">
        <v>41</v>
      </c>
      <c r="AX93" s="12" t="s">
        <v>77</v>
      </c>
      <c r="AY93" s="230" t="s">
        <v>180</v>
      </c>
    </row>
    <row r="94" spans="2:51" s="12" customFormat="1" ht="13.5">
      <c r="B94" s="220"/>
      <c r="C94" s="221"/>
      <c r="D94" s="206" t="s">
        <v>191</v>
      </c>
      <c r="E94" s="222" t="s">
        <v>22</v>
      </c>
      <c r="F94" s="223" t="s">
        <v>466</v>
      </c>
      <c r="G94" s="221"/>
      <c r="H94" s="224">
        <v>10</v>
      </c>
      <c r="I94" s="225"/>
      <c r="J94" s="221"/>
      <c r="K94" s="221"/>
      <c r="L94" s="226"/>
      <c r="M94" s="227"/>
      <c r="N94" s="228"/>
      <c r="O94" s="228"/>
      <c r="P94" s="228"/>
      <c r="Q94" s="228"/>
      <c r="R94" s="228"/>
      <c r="S94" s="228"/>
      <c r="T94" s="229"/>
      <c r="AT94" s="230" t="s">
        <v>191</v>
      </c>
      <c r="AU94" s="230" t="s">
        <v>87</v>
      </c>
      <c r="AV94" s="12" t="s">
        <v>87</v>
      </c>
      <c r="AW94" s="12" t="s">
        <v>41</v>
      </c>
      <c r="AX94" s="12" t="s">
        <v>77</v>
      </c>
      <c r="AY94" s="230" t="s">
        <v>180</v>
      </c>
    </row>
    <row r="95" spans="2:51" s="12" customFormat="1" ht="13.5">
      <c r="B95" s="220"/>
      <c r="C95" s="221"/>
      <c r="D95" s="206" t="s">
        <v>191</v>
      </c>
      <c r="E95" s="222" t="s">
        <v>22</v>
      </c>
      <c r="F95" s="223" t="s">
        <v>467</v>
      </c>
      <c r="G95" s="221"/>
      <c r="H95" s="224">
        <v>10</v>
      </c>
      <c r="I95" s="225"/>
      <c r="J95" s="221"/>
      <c r="K95" s="221"/>
      <c r="L95" s="226"/>
      <c r="M95" s="227"/>
      <c r="N95" s="228"/>
      <c r="O95" s="228"/>
      <c r="P95" s="228"/>
      <c r="Q95" s="228"/>
      <c r="R95" s="228"/>
      <c r="S95" s="228"/>
      <c r="T95" s="229"/>
      <c r="AT95" s="230" t="s">
        <v>191</v>
      </c>
      <c r="AU95" s="230" t="s">
        <v>87</v>
      </c>
      <c r="AV95" s="12" t="s">
        <v>87</v>
      </c>
      <c r="AW95" s="12" t="s">
        <v>41</v>
      </c>
      <c r="AX95" s="12" t="s">
        <v>77</v>
      </c>
      <c r="AY95" s="230" t="s">
        <v>180</v>
      </c>
    </row>
    <row r="96" spans="2:51" s="13" customFormat="1" ht="13.5">
      <c r="B96" s="231"/>
      <c r="C96" s="232"/>
      <c r="D96" s="206" t="s">
        <v>191</v>
      </c>
      <c r="E96" s="233" t="s">
        <v>22</v>
      </c>
      <c r="F96" s="234" t="s">
        <v>194</v>
      </c>
      <c r="G96" s="232"/>
      <c r="H96" s="235">
        <v>80</v>
      </c>
      <c r="I96" s="236"/>
      <c r="J96" s="232"/>
      <c r="K96" s="232"/>
      <c r="L96" s="237"/>
      <c r="M96" s="238"/>
      <c r="N96" s="239"/>
      <c r="O96" s="239"/>
      <c r="P96" s="239"/>
      <c r="Q96" s="239"/>
      <c r="R96" s="239"/>
      <c r="S96" s="239"/>
      <c r="T96" s="240"/>
      <c r="AT96" s="241" t="s">
        <v>191</v>
      </c>
      <c r="AU96" s="241" t="s">
        <v>87</v>
      </c>
      <c r="AV96" s="13" t="s">
        <v>195</v>
      </c>
      <c r="AW96" s="13" t="s">
        <v>41</v>
      </c>
      <c r="AX96" s="13" t="s">
        <v>77</v>
      </c>
      <c r="AY96" s="241" t="s">
        <v>180</v>
      </c>
    </row>
    <row r="97" spans="2:51" s="14" customFormat="1" ht="13.5">
      <c r="B97" s="242"/>
      <c r="C97" s="243"/>
      <c r="D97" s="206" t="s">
        <v>191</v>
      </c>
      <c r="E97" s="254" t="s">
        <v>116</v>
      </c>
      <c r="F97" s="255" t="s">
        <v>468</v>
      </c>
      <c r="G97" s="243"/>
      <c r="H97" s="256">
        <v>80</v>
      </c>
      <c r="I97" s="248"/>
      <c r="J97" s="243"/>
      <c r="K97" s="243"/>
      <c r="L97" s="249"/>
      <c r="M97" s="250"/>
      <c r="N97" s="251"/>
      <c r="O97" s="251"/>
      <c r="P97" s="251"/>
      <c r="Q97" s="251"/>
      <c r="R97" s="251"/>
      <c r="S97" s="251"/>
      <c r="T97" s="252"/>
      <c r="AT97" s="253" t="s">
        <v>191</v>
      </c>
      <c r="AU97" s="253" t="s">
        <v>87</v>
      </c>
      <c r="AV97" s="14" t="s">
        <v>187</v>
      </c>
      <c r="AW97" s="14" t="s">
        <v>41</v>
      </c>
      <c r="AX97" s="14" t="s">
        <v>24</v>
      </c>
      <c r="AY97" s="253" t="s">
        <v>180</v>
      </c>
    </row>
    <row r="98" spans="2:51" s="12" customFormat="1" ht="13.5">
      <c r="B98" s="220"/>
      <c r="C98" s="221"/>
      <c r="D98" s="244" t="s">
        <v>191</v>
      </c>
      <c r="E98" s="221"/>
      <c r="F98" s="257" t="s">
        <v>469</v>
      </c>
      <c r="G98" s="221"/>
      <c r="H98" s="258">
        <v>40</v>
      </c>
      <c r="I98" s="225"/>
      <c r="J98" s="221"/>
      <c r="K98" s="221"/>
      <c r="L98" s="226"/>
      <c r="M98" s="227"/>
      <c r="N98" s="228"/>
      <c r="O98" s="228"/>
      <c r="P98" s="228"/>
      <c r="Q98" s="228"/>
      <c r="R98" s="228"/>
      <c r="S98" s="228"/>
      <c r="T98" s="229"/>
      <c r="AT98" s="230" t="s">
        <v>191</v>
      </c>
      <c r="AU98" s="230" t="s">
        <v>87</v>
      </c>
      <c r="AV98" s="12" t="s">
        <v>87</v>
      </c>
      <c r="AW98" s="12" t="s">
        <v>6</v>
      </c>
      <c r="AX98" s="12" t="s">
        <v>24</v>
      </c>
      <c r="AY98" s="230" t="s">
        <v>180</v>
      </c>
    </row>
    <row r="99" spans="2:65" s="1" customFormat="1" ht="44.25" customHeight="1">
      <c r="B99" s="41"/>
      <c r="C99" s="194" t="s">
        <v>87</v>
      </c>
      <c r="D99" s="194" t="s">
        <v>182</v>
      </c>
      <c r="E99" s="195" t="s">
        <v>470</v>
      </c>
      <c r="F99" s="196" t="s">
        <v>471</v>
      </c>
      <c r="G99" s="197" t="s">
        <v>118</v>
      </c>
      <c r="H99" s="198">
        <v>8</v>
      </c>
      <c r="I99" s="199"/>
      <c r="J99" s="200">
        <f>ROUND(I99*H99,2)</f>
        <v>0</v>
      </c>
      <c r="K99" s="196" t="s">
        <v>186</v>
      </c>
      <c r="L99" s="61"/>
      <c r="M99" s="201" t="s">
        <v>22</v>
      </c>
      <c r="N99" s="202" t="s">
        <v>48</v>
      </c>
      <c r="O99" s="42"/>
      <c r="P99" s="203">
        <f>O99*H99</f>
        <v>0</v>
      </c>
      <c r="Q99" s="203">
        <v>0</v>
      </c>
      <c r="R99" s="203">
        <f>Q99*H99</f>
        <v>0</v>
      </c>
      <c r="S99" s="203">
        <v>0</v>
      </c>
      <c r="T99" s="204">
        <f>S99*H99</f>
        <v>0</v>
      </c>
      <c r="AR99" s="24" t="s">
        <v>187</v>
      </c>
      <c r="AT99" s="24" t="s">
        <v>182</v>
      </c>
      <c r="AU99" s="24" t="s">
        <v>87</v>
      </c>
      <c r="AY99" s="24" t="s">
        <v>180</v>
      </c>
      <c r="BE99" s="205">
        <f>IF(N99="základní",J99,0)</f>
        <v>0</v>
      </c>
      <c r="BF99" s="205">
        <f>IF(N99="snížená",J99,0)</f>
        <v>0</v>
      </c>
      <c r="BG99" s="205">
        <f>IF(N99="zákl. přenesená",J99,0)</f>
        <v>0</v>
      </c>
      <c r="BH99" s="205">
        <f>IF(N99="sníž. přenesená",J99,0)</f>
        <v>0</v>
      </c>
      <c r="BI99" s="205">
        <f>IF(N99="nulová",J99,0)</f>
        <v>0</v>
      </c>
      <c r="BJ99" s="24" t="s">
        <v>24</v>
      </c>
      <c r="BK99" s="205">
        <f>ROUND(I99*H99,2)</f>
        <v>0</v>
      </c>
      <c r="BL99" s="24" t="s">
        <v>187</v>
      </c>
      <c r="BM99" s="24" t="s">
        <v>472</v>
      </c>
    </row>
    <row r="100" spans="2:47" s="1" customFormat="1" ht="108">
      <c r="B100" s="41"/>
      <c r="C100" s="63"/>
      <c r="D100" s="206" t="s">
        <v>189</v>
      </c>
      <c r="E100" s="63"/>
      <c r="F100" s="207" t="s">
        <v>458</v>
      </c>
      <c r="G100" s="63"/>
      <c r="H100" s="63"/>
      <c r="I100" s="164"/>
      <c r="J100" s="63"/>
      <c r="K100" s="63"/>
      <c r="L100" s="61"/>
      <c r="M100" s="208"/>
      <c r="N100" s="42"/>
      <c r="O100" s="42"/>
      <c r="P100" s="42"/>
      <c r="Q100" s="42"/>
      <c r="R100" s="42"/>
      <c r="S100" s="42"/>
      <c r="T100" s="78"/>
      <c r="AT100" s="24" t="s">
        <v>189</v>
      </c>
      <c r="AU100" s="24" t="s">
        <v>87</v>
      </c>
    </row>
    <row r="101" spans="2:51" s="12" customFormat="1" ht="13.5">
      <c r="B101" s="220"/>
      <c r="C101" s="221"/>
      <c r="D101" s="244" t="s">
        <v>191</v>
      </c>
      <c r="E101" s="259" t="s">
        <v>22</v>
      </c>
      <c r="F101" s="257" t="s">
        <v>473</v>
      </c>
      <c r="G101" s="221"/>
      <c r="H101" s="258">
        <v>8</v>
      </c>
      <c r="I101" s="225"/>
      <c r="J101" s="221"/>
      <c r="K101" s="221"/>
      <c r="L101" s="226"/>
      <c r="M101" s="227"/>
      <c r="N101" s="228"/>
      <c r="O101" s="228"/>
      <c r="P101" s="228"/>
      <c r="Q101" s="228"/>
      <c r="R101" s="228"/>
      <c r="S101" s="228"/>
      <c r="T101" s="229"/>
      <c r="AT101" s="230" t="s">
        <v>191</v>
      </c>
      <c r="AU101" s="230" t="s">
        <v>87</v>
      </c>
      <c r="AV101" s="12" t="s">
        <v>87</v>
      </c>
      <c r="AW101" s="12" t="s">
        <v>41</v>
      </c>
      <c r="AX101" s="12" t="s">
        <v>24</v>
      </c>
      <c r="AY101" s="230" t="s">
        <v>180</v>
      </c>
    </row>
    <row r="102" spans="2:65" s="1" customFormat="1" ht="31.5" customHeight="1">
      <c r="B102" s="41"/>
      <c r="C102" s="194" t="s">
        <v>195</v>
      </c>
      <c r="D102" s="194" t="s">
        <v>182</v>
      </c>
      <c r="E102" s="195" t="s">
        <v>474</v>
      </c>
      <c r="F102" s="196" t="s">
        <v>475</v>
      </c>
      <c r="G102" s="197" t="s">
        <v>118</v>
      </c>
      <c r="H102" s="198">
        <v>40</v>
      </c>
      <c r="I102" s="199"/>
      <c r="J102" s="200">
        <f>ROUND(I102*H102,2)</f>
        <v>0</v>
      </c>
      <c r="K102" s="196" t="s">
        <v>186</v>
      </c>
      <c r="L102" s="61"/>
      <c r="M102" s="201" t="s">
        <v>22</v>
      </c>
      <c r="N102" s="202" t="s">
        <v>48</v>
      </c>
      <c r="O102" s="42"/>
      <c r="P102" s="203">
        <f>O102*H102</f>
        <v>0</v>
      </c>
      <c r="Q102" s="203">
        <v>0</v>
      </c>
      <c r="R102" s="203">
        <f>Q102*H102</f>
        <v>0</v>
      </c>
      <c r="S102" s="203">
        <v>0</v>
      </c>
      <c r="T102" s="204">
        <f>S102*H102</f>
        <v>0</v>
      </c>
      <c r="AR102" s="24" t="s">
        <v>187</v>
      </c>
      <c r="AT102" s="24" t="s">
        <v>182</v>
      </c>
      <c r="AU102" s="24" t="s">
        <v>87</v>
      </c>
      <c r="AY102" s="24" t="s">
        <v>180</v>
      </c>
      <c r="BE102" s="205">
        <f>IF(N102="základní",J102,0)</f>
        <v>0</v>
      </c>
      <c r="BF102" s="205">
        <f>IF(N102="snížená",J102,0)</f>
        <v>0</v>
      </c>
      <c r="BG102" s="205">
        <f>IF(N102="zákl. přenesená",J102,0)</f>
        <v>0</v>
      </c>
      <c r="BH102" s="205">
        <f>IF(N102="sníž. přenesená",J102,0)</f>
        <v>0</v>
      </c>
      <c r="BI102" s="205">
        <f>IF(N102="nulová",J102,0)</f>
        <v>0</v>
      </c>
      <c r="BJ102" s="24" t="s">
        <v>24</v>
      </c>
      <c r="BK102" s="205">
        <f>ROUND(I102*H102,2)</f>
        <v>0</v>
      </c>
      <c r="BL102" s="24" t="s">
        <v>187</v>
      </c>
      <c r="BM102" s="24" t="s">
        <v>476</v>
      </c>
    </row>
    <row r="103" spans="2:47" s="1" customFormat="1" ht="108">
      <c r="B103" s="41"/>
      <c r="C103" s="63"/>
      <c r="D103" s="206" t="s">
        <v>189</v>
      </c>
      <c r="E103" s="63"/>
      <c r="F103" s="207" t="s">
        <v>458</v>
      </c>
      <c r="G103" s="63"/>
      <c r="H103" s="63"/>
      <c r="I103" s="164"/>
      <c r="J103" s="63"/>
      <c r="K103" s="63"/>
      <c r="L103" s="61"/>
      <c r="M103" s="208"/>
      <c r="N103" s="42"/>
      <c r="O103" s="42"/>
      <c r="P103" s="42"/>
      <c r="Q103" s="42"/>
      <c r="R103" s="42"/>
      <c r="S103" s="42"/>
      <c r="T103" s="78"/>
      <c r="AT103" s="24" t="s">
        <v>189</v>
      </c>
      <c r="AU103" s="24" t="s">
        <v>87</v>
      </c>
    </row>
    <row r="104" spans="2:51" s="12" customFormat="1" ht="13.5">
      <c r="B104" s="220"/>
      <c r="C104" s="221"/>
      <c r="D104" s="244" t="s">
        <v>191</v>
      </c>
      <c r="E104" s="259" t="s">
        <v>22</v>
      </c>
      <c r="F104" s="257" t="s">
        <v>477</v>
      </c>
      <c r="G104" s="221"/>
      <c r="H104" s="258">
        <v>40</v>
      </c>
      <c r="I104" s="225"/>
      <c r="J104" s="221"/>
      <c r="K104" s="221"/>
      <c r="L104" s="226"/>
      <c r="M104" s="227"/>
      <c r="N104" s="228"/>
      <c r="O104" s="228"/>
      <c r="P104" s="228"/>
      <c r="Q104" s="228"/>
      <c r="R104" s="228"/>
      <c r="S104" s="228"/>
      <c r="T104" s="229"/>
      <c r="AT104" s="230" t="s">
        <v>191</v>
      </c>
      <c r="AU104" s="230" t="s">
        <v>87</v>
      </c>
      <c r="AV104" s="12" t="s">
        <v>87</v>
      </c>
      <c r="AW104" s="12" t="s">
        <v>41</v>
      </c>
      <c r="AX104" s="12" t="s">
        <v>24</v>
      </c>
      <c r="AY104" s="230" t="s">
        <v>180</v>
      </c>
    </row>
    <row r="105" spans="2:65" s="1" customFormat="1" ht="44.25" customHeight="1">
      <c r="B105" s="41"/>
      <c r="C105" s="194" t="s">
        <v>187</v>
      </c>
      <c r="D105" s="194" t="s">
        <v>182</v>
      </c>
      <c r="E105" s="195" t="s">
        <v>478</v>
      </c>
      <c r="F105" s="196" t="s">
        <v>479</v>
      </c>
      <c r="G105" s="197" t="s">
        <v>118</v>
      </c>
      <c r="H105" s="198">
        <v>8</v>
      </c>
      <c r="I105" s="199"/>
      <c r="J105" s="200">
        <f>ROUND(I105*H105,2)</f>
        <v>0</v>
      </c>
      <c r="K105" s="196" t="s">
        <v>186</v>
      </c>
      <c r="L105" s="61"/>
      <c r="M105" s="201" t="s">
        <v>22</v>
      </c>
      <c r="N105" s="202" t="s">
        <v>48</v>
      </c>
      <c r="O105" s="42"/>
      <c r="P105" s="203">
        <f>O105*H105</f>
        <v>0</v>
      </c>
      <c r="Q105" s="203">
        <v>0</v>
      </c>
      <c r="R105" s="203">
        <f>Q105*H105</f>
        <v>0</v>
      </c>
      <c r="S105" s="203">
        <v>0</v>
      </c>
      <c r="T105" s="204">
        <f>S105*H105</f>
        <v>0</v>
      </c>
      <c r="AR105" s="24" t="s">
        <v>187</v>
      </c>
      <c r="AT105" s="24" t="s">
        <v>182</v>
      </c>
      <c r="AU105" s="24" t="s">
        <v>87</v>
      </c>
      <c r="AY105" s="24" t="s">
        <v>180</v>
      </c>
      <c r="BE105" s="205">
        <f>IF(N105="základní",J105,0)</f>
        <v>0</v>
      </c>
      <c r="BF105" s="205">
        <f>IF(N105="snížená",J105,0)</f>
        <v>0</v>
      </c>
      <c r="BG105" s="205">
        <f>IF(N105="zákl. přenesená",J105,0)</f>
        <v>0</v>
      </c>
      <c r="BH105" s="205">
        <f>IF(N105="sníž. přenesená",J105,0)</f>
        <v>0</v>
      </c>
      <c r="BI105" s="205">
        <f>IF(N105="nulová",J105,0)</f>
        <v>0</v>
      </c>
      <c r="BJ105" s="24" t="s">
        <v>24</v>
      </c>
      <c r="BK105" s="205">
        <f>ROUND(I105*H105,2)</f>
        <v>0</v>
      </c>
      <c r="BL105" s="24" t="s">
        <v>187</v>
      </c>
      <c r="BM105" s="24" t="s">
        <v>480</v>
      </c>
    </row>
    <row r="106" spans="2:47" s="1" customFormat="1" ht="108">
      <c r="B106" s="41"/>
      <c r="C106" s="63"/>
      <c r="D106" s="206" t="s">
        <v>189</v>
      </c>
      <c r="E106" s="63"/>
      <c r="F106" s="207" t="s">
        <v>458</v>
      </c>
      <c r="G106" s="63"/>
      <c r="H106" s="63"/>
      <c r="I106" s="164"/>
      <c r="J106" s="63"/>
      <c r="K106" s="63"/>
      <c r="L106" s="61"/>
      <c r="M106" s="208"/>
      <c r="N106" s="42"/>
      <c r="O106" s="42"/>
      <c r="P106" s="42"/>
      <c r="Q106" s="42"/>
      <c r="R106" s="42"/>
      <c r="S106" s="42"/>
      <c r="T106" s="78"/>
      <c r="AT106" s="24" t="s">
        <v>189</v>
      </c>
      <c r="AU106" s="24" t="s">
        <v>87</v>
      </c>
    </row>
    <row r="107" spans="2:51" s="12" customFormat="1" ht="13.5">
      <c r="B107" s="220"/>
      <c r="C107" s="221"/>
      <c r="D107" s="244" t="s">
        <v>191</v>
      </c>
      <c r="E107" s="259" t="s">
        <v>22</v>
      </c>
      <c r="F107" s="257" t="s">
        <v>473</v>
      </c>
      <c r="G107" s="221"/>
      <c r="H107" s="258">
        <v>8</v>
      </c>
      <c r="I107" s="225"/>
      <c r="J107" s="221"/>
      <c r="K107" s="221"/>
      <c r="L107" s="226"/>
      <c r="M107" s="227"/>
      <c r="N107" s="228"/>
      <c r="O107" s="228"/>
      <c r="P107" s="228"/>
      <c r="Q107" s="228"/>
      <c r="R107" s="228"/>
      <c r="S107" s="228"/>
      <c r="T107" s="229"/>
      <c r="AT107" s="230" t="s">
        <v>191</v>
      </c>
      <c r="AU107" s="230" t="s">
        <v>87</v>
      </c>
      <c r="AV107" s="12" t="s">
        <v>87</v>
      </c>
      <c r="AW107" s="12" t="s">
        <v>41</v>
      </c>
      <c r="AX107" s="12" t="s">
        <v>24</v>
      </c>
      <c r="AY107" s="230" t="s">
        <v>180</v>
      </c>
    </row>
    <row r="108" spans="2:65" s="1" customFormat="1" ht="31.5" customHeight="1">
      <c r="B108" s="41"/>
      <c r="C108" s="194" t="s">
        <v>127</v>
      </c>
      <c r="D108" s="194" t="s">
        <v>182</v>
      </c>
      <c r="E108" s="195" t="s">
        <v>481</v>
      </c>
      <c r="F108" s="196" t="s">
        <v>482</v>
      </c>
      <c r="G108" s="197" t="s">
        <v>118</v>
      </c>
      <c r="H108" s="198">
        <v>47.25</v>
      </c>
      <c r="I108" s="199"/>
      <c r="J108" s="200">
        <f>ROUND(I108*H108,2)</f>
        <v>0</v>
      </c>
      <c r="K108" s="196" t="s">
        <v>186</v>
      </c>
      <c r="L108" s="61"/>
      <c r="M108" s="201" t="s">
        <v>22</v>
      </c>
      <c r="N108" s="202" t="s">
        <v>48</v>
      </c>
      <c r="O108" s="42"/>
      <c r="P108" s="203">
        <f>O108*H108</f>
        <v>0</v>
      </c>
      <c r="Q108" s="203">
        <v>0</v>
      </c>
      <c r="R108" s="203">
        <f>Q108*H108</f>
        <v>0</v>
      </c>
      <c r="S108" s="203">
        <v>0</v>
      </c>
      <c r="T108" s="204">
        <f>S108*H108</f>
        <v>0</v>
      </c>
      <c r="AR108" s="24" t="s">
        <v>187</v>
      </c>
      <c r="AT108" s="24" t="s">
        <v>182</v>
      </c>
      <c r="AU108" s="24" t="s">
        <v>87</v>
      </c>
      <c r="AY108" s="24" t="s">
        <v>180</v>
      </c>
      <c r="BE108" s="205">
        <f>IF(N108="základní",J108,0)</f>
        <v>0</v>
      </c>
      <c r="BF108" s="205">
        <f>IF(N108="snížená",J108,0)</f>
        <v>0</v>
      </c>
      <c r="BG108" s="205">
        <f>IF(N108="zákl. přenesená",J108,0)</f>
        <v>0</v>
      </c>
      <c r="BH108" s="205">
        <f>IF(N108="sníž. přenesená",J108,0)</f>
        <v>0</v>
      </c>
      <c r="BI108" s="205">
        <f>IF(N108="nulová",J108,0)</f>
        <v>0</v>
      </c>
      <c r="BJ108" s="24" t="s">
        <v>24</v>
      </c>
      <c r="BK108" s="205">
        <f>ROUND(I108*H108,2)</f>
        <v>0</v>
      </c>
      <c r="BL108" s="24" t="s">
        <v>187</v>
      </c>
      <c r="BM108" s="24" t="s">
        <v>483</v>
      </c>
    </row>
    <row r="109" spans="2:47" s="1" customFormat="1" ht="202.5">
      <c r="B109" s="41"/>
      <c r="C109" s="63"/>
      <c r="D109" s="206" t="s">
        <v>189</v>
      </c>
      <c r="E109" s="63"/>
      <c r="F109" s="207" t="s">
        <v>484</v>
      </c>
      <c r="G109" s="63"/>
      <c r="H109" s="63"/>
      <c r="I109" s="164"/>
      <c r="J109" s="63"/>
      <c r="K109" s="63"/>
      <c r="L109" s="61"/>
      <c r="M109" s="208"/>
      <c r="N109" s="42"/>
      <c r="O109" s="42"/>
      <c r="P109" s="42"/>
      <c r="Q109" s="42"/>
      <c r="R109" s="42"/>
      <c r="S109" s="42"/>
      <c r="T109" s="78"/>
      <c r="AT109" s="24" t="s">
        <v>189</v>
      </c>
      <c r="AU109" s="24" t="s">
        <v>87</v>
      </c>
    </row>
    <row r="110" spans="2:51" s="11" customFormat="1" ht="13.5">
      <c r="B110" s="209"/>
      <c r="C110" s="210"/>
      <c r="D110" s="206" t="s">
        <v>191</v>
      </c>
      <c r="E110" s="211" t="s">
        <v>22</v>
      </c>
      <c r="F110" s="212" t="s">
        <v>485</v>
      </c>
      <c r="G110" s="210"/>
      <c r="H110" s="213" t="s">
        <v>22</v>
      </c>
      <c r="I110" s="214"/>
      <c r="J110" s="210"/>
      <c r="K110" s="210"/>
      <c r="L110" s="215"/>
      <c r="M110" s="216"/>
      <c r="N110" s="217"/>
      <c r="O110" s="217"/>
      <c r="P110" s="217"/>
      <c r="Q110" s="217"/>
      <c r="R110" s="217"/>
      <c r="S110" s="217"/>
      <c r="T110" s="218"/>
      <c r="AT110" s="219" t="s">
        <v>191</v>
      </c>
      <c r="AU110" s="219" t="s">
        <v>87</v>
      </c>
      <c r="AV110" s="11" t="s">
        <v>24</v>
      </c>
      <c r="AW110" s="11" t="s">
        <v>41</v>
      </c>
      <c r="AX110" s="11" t="s">
        <v>77</v>
      </c>
      <c r="AY110" s="219" t="s">
        <v>180</v>
      </c>
    </row>
    <row r="111" spans="2:51" s="12" customFormat="1" ht="13.5">
      <c r="B111" s="220"/>
      <c r="C111" s="221"/>
      <c r="D111" s="206" t="s">
        <v>191</v>
      </c>
      <c r="E111" s="222" t="s">
        <v>22</v>
      </c>
      <c r="F111" s="223" t="s">
        <v>486</v>
      </c>
      <c r="G111" s="221"/>
      <c r="H111" s="224">
        <v>31.5</v>
      </c>
      <c r="I111" s="225"/>
      <c r="J111" s="221"/>
      <c r="K111" s="221"/>
      <c r="L111" s="226"/>
      <c r="M111" s="227"/>
      <c r="N111" s="228"/>
      <c r="O111" s="228"/>
      <c r="P111" s="228"/>
      <c r="Q111" s="228"/>
      <c r="R111" s="228"/>
      <c r="S111" s="228"/>
      <c r="T111" s="229"/>
      <c r="AT111" s="230" t="s">
        <v>191</v>
      </c>
      <c r="AU111" s="230" t="s">
        <v>87</v>
      </c>
      <c r="AV111" s="12" t="s">
        <v>87</v>
      </c>
      <c r="AW111" s="12" t="s">
        <v>41</v>
      </c>
      <c r="AX111" s="12" t="s">
        <v>77</v>
      </c>
      <c r="AY111" s="230" t="s">
        <v>180</v>
      </c>
    </row>
    <row r="112" spans="2:51" s="12" customFormat="1" ht="13.5">
      <c r="B112" s="220"/>
      <c r="C112" s="221"/>
      <c r="D112" s="206" t="s">
        <v>191</v>
      </c>
      <c r="E112" s="222" t="s">
        <v>22</v>
      </c>
      <c r="F112" s="223" t="s">
        <v>487</v>
      </c>
      <c r="G112" s="221"/>
      <c r="H112" s="224">
        <v>31.5</v>
      </c>
      <c r="I112" s="225"/>
      <c r="J112" s="221"/>
      <c r="K112" s="221"/>
      <c r="L112" s="226"/>
      <c r="M112" s="227"/>
      <c r="N112" s="228"/>
      <c r="O112" s="228"/>
      <c r="P112" s="228"/>
      <c r="Q112" s="228"/>
      <c r="R112" s="228"/>
      <c r="S112" s="228"/>
      <c r="T112" s="229"/>
      <c r="AT112" s="230" t="s">
        <v>191</v>
      </c>
      <c r="AU112" s="230" t="s">
        <v>87</v>
      </c>
      <c r="AV112" s="12" t="s">
        <v>87</v>
      </c>
      <c r="AW112" s="12" t="s">
        <v>41</v>
      </c>
      <c r="AX112" s="12" t="s">
        <v>77</v>
      </c>
      <c r="AY112" s="230" t="s">
        <v>180</v>
      </c>
    </row>
    <row r="113" spans="2:51" s="12" customFormat="1" ht="13.5">
      <c r="B113" s="220"/>
      <c r="C113" s="221"/>
      <c r="D113" s="206" t="s">
        <v>191</v>
      </c>
      <c r="E113" s="222" t="s">
        <v>22</v>
      </c>
      <c r="F113" s="223" t="s">
        <v>488</v>
      </c>
      <c r="G113" s="221"/>
      <c r="H113" s="224">
        <v>31.5</v>
      </c>
      <c r="I113" s="225"/>
      <c r="J113" s="221"/>
      <c r="K113" s="221"/>
      <c r="L113" s="226"/>
      <c r="M113" s="227"/>
      <c r="N113" s="228"/>
      <c r="O113" s="228"/>
      <c r="P113" s="228"/>
      <c r="Q113" s="228"/>
      <c r="R113" s="228"/>
      <c r="S113" s="228"/>
      <c r="T113" s="229"/>
      <c r="AT113" s="230" t="s">
        <v>191</v>
      </c>
      <c r="AU113" s="230" t="s">
        <v>87</v>
      </c>
      <c r="AV113" s="12" t="s">
        <v>87</v>
      </c>
      <c r="AW113" s="12" t="s">
        <v>41</v>
      </c>
      <c r="AX113" s="12" t="s">
        <v>77</v>
      </c>
      <c r="AY113" s="230" t="s">
        <v>180</v>
      </c>
    </row>
    <row r="114" spans="2:51" s="13" customFormat="1" ht="13.5">
      <c r="B114" s="231"/>
      <c r="C114" s="232"/>
      <c r="D114" s="206" t="s">
        <v>191</v>
      </c>
      <c r="E114" s="233" t="s">
        <v>22</v>
      </c>
      <c r="F114" s="234" t="s">
        <v>194</v>
      </c>
      <c r="G114" s="232"/>
      <c r="H114" s="235">
        <v>94.5</v>
      </c>
      <c r="I114" s="236"/>
      <c r="J114" s="232"/>
      <c r="K114" s="232"/>
      <c r="L114" s="237"/>
      <c r="M114" s="238"/>
      <c r="N114" s="239"/>
      <c r="O114" s="239"/>
      <c r="P114" s="239"/>
      <c r="Q114" s="239"/>
      <c r="R114" s="239"/>
      <c r="S114" s="239"/>
      <c r="T114" s="240"/>
      <c r="AT114" s="241" t="s">
        <v>191</v>
      </c>
      <c r="AU114" s="241" t="s">
        <v>87</v>
      </c>
      <c r="AV114" s="13" t="s">
        <v>195</v>
      </c>
      <c r="AW114" s="13" t="s">
        <v>41</v>
      </c>
      <c r="AX114" s="13" t="s">
        <v>77</v>
      </c>
      <c r="AY114" s="241" t="s">
        <v>180</v>
      </c>
    </row>
    <row r="115" spans="2:51" s="14" customFormat="1" ht="13.5">
      <c r="B115" s="242"/>
      <c r="C115" s="243"/>
      <c r="D115" s="206" t="s">
        <v>191</v>
      </c>
      <c r="E115" s="254" t="s">
        <v>450</v>
      </c>
      <c r="F115" s="255" t="s">
        <v>254</v>
      </c>
      <c r="G115" s="243"/>
      <c r="H115" s="256">
        <v>94.5</v>
      </c>
      <c r="I115" s="248"/>
      <c r="J115" s="243"/>
      <c r="K115" s="243"/>
      <c r="L115" s="249"/>
      <c r="M115" s="250"/>
      <c r="N115" s="251"/>
      <c r="O115" s="251"/>
      <c r="P115" s="251"/>
      <c r="Q115" s="251"/>
      <c r="R115" s="251"/>
      <c r="S115" s="251"/>
      <c r="T115" s="252"/>
      <c r="AT115" s="253" t="s">
        <v>191</v>
      </c>
      <c r="AU115" s="253" t="s">
        <v>87</v>
      </c>
      <c r="AV115" s="14" t="s">
        <v>187</v>
      </c>
      <c r="AW115" s="14" t="s">
        <v>41</v>
      </c>
      <c r="AX115" s="14" t="s">
        <v>24</v>
      </c>
      <c r="AY115" s="253" t="s">
        <v>180</v>
      </c>
    </row>
    <row r="116" spans="2:51" s="12" customFormat="1" ht="13.5">
      <c r="B116" s="220"/>
      <c r="C116" s="221"/>
      <c r="D116" s="244" t="s">
        <v>191</v>
      </c>
      <c r="E116" s="221"/>
      <c r="F116" s="257" t="s">
        <v>489</v>
      </c>
      <c r="G116" s="221"/>
      <c r="H116" s="258">
        <v>47.25</v>
      </c>
      <c r="I116" s="225"/>
      <c r="J116" s="221"/>
      <c r="K116" s="221"/>
      <c r="L116" s="226"/>
      <c r="M116" s="227"/>
      <c r="N116" s="228"/>
      <c r="O116" s="228"/>
      <c r="P116" s="228"/>
      <c r="Q116" s="228"/>
      <c r="R116" s="228"/>
      <c r="S116" s="228"/>
      <c r="T116" s="229"/>
      <c r="AT116" s="230" t="s">
        <v>191</v>
      </c>
      <c r="AU116" s="230" t="s">
        <v>87</v>
      </c>
      <c r="AV116" s="12" t="s">
        <v>87</v>
      </c>
      <c r="AW116" s="12" t="s">
        <v>6</v>
      </c>
      <c r="AX116" s="12" t="s">
        <v>24</v>
      </c>
      <c r="AY116" s="230" t="s">
        <v>180</v>
      </c>
    </row>
    <row r="117" spans="2:65" s="1" customFormat="1" ht="31.5" customHeight="1">
      <c r="B117" s="41"/>
      <c r="C117" s="194" t="s">
        <v>215</v>
      </c>
      <c r="D117" s="194" t="s">
        <v>182</v>
      </c>
      <c r="E117" s="195" t="s">
        <v>490</v>
      </c>
      <c r="F117" s="196" t="s">
        <v>491</v>
      </c>
      <c r="G117" s="197" t="s">
        <v>118</v>
      </c>
      <c r="H117" s="198">
        <v>9.45</v>
      </c>
      <c r="I117" s="199"/>
      <c r="J117" s="200">
        <f>ROUND(I117*H117,2)</f>
        <v>0</v>
      </c>
      <c r="K117" s="196" t="s">
        <v>186</v>
      </c>
      <c r="L117" s="61"/>
      <c r="M117" s="201" t="s">
        <v>22</v>
      </c>
      <c r="N117" s="202" t="s">
        <v>48</v>
      </c>
      <c r="O117" s="42"/>
      <c r="P117" s="203">
        <f>O117*H117</f>
        <v>0</v>
      </c>
      <c r="Q117" s="203">
        <v>0</v>
      </c>
      <c r="R117" s="203">
        <f>Q117*H117</f>
        <v>0</v>
      </c>
      <c r="S117" s="203">
        <v>0</v>
      </c>
      <c r="T117" s="204">
        <f>S117*H117</f>
        <v>0</v>
      </c>
      <c r="AR117" s="24" t="s">
        <v>187</v>
      </c>
      <c r="AT117" s="24" t="s">
        <v>182</v>
      </c>
      <c r="AU117" s="24" t="s">
        <v>87</v>
      </c>
      <c r="AY117" s="24" t="s">
        <v>180</v>
      </c>
      <c r="BE117" s="205">
        <f>IF(N117="základní",J117,0)</f>
        <v>0</v>
      </c>
      <c r="BF117" s="205">
        <f>IF(N117="snížená",J117,0)</f>
        <v>0</v>
      </c>
      <c r="BG117" s="205">
        <f>IF(N117="zákl. přenesená",J117,0)</f>
        <v>0</v>
      </c>
      <c r="BH117" s="205">
        <f>IF(N117="sníž. přenesená",J117,0)</f>
        <v>0</v>
      </c>
      <c r="BI117" s="205">
        <f>IF(N117="nulová",J117,0)</f>
        <v>0</v>
      </c>
      <c r="BJ117" s="24" t="s">
        <v>24</v>
      </c>
      <c r="BK117" s="205">
        <f>ROUND(I117*H117,2)</f>
        <v>0</v>
      </c>
      <c r="BL117" s="24" t="s">
        <v>187</v>
      </c>
      <c r="BM117" s="24" t="s">
        <v>492</v>
      </c>
    </row>
    <row r="118" spans="2:47" s="1" customFormat="1" ht="202.5">
      <c r="B118" s="41"/>
      <c r="C118" s="63"/>
      <c r="D118" s="206" t="s">
        <v>189</v>
      </c>
      <c r="E118" s="63"/>
      <c r="F118" s="207" t="s">
        <v>484</v>
      </c>
      <c r="G118" s="63"/>
      <c r="H118" s="63"/>
      <c r="I118" s="164"/>
      <c r="J118" s="63"/>
      <c r="K118" s="63"/>
      <c r="L118" s="61"/>
      <c r="M118" s="208"/>
      <c r="N118" s="42"/>
      <c r="O118" s="42"/>
      <c r="P118" s="42"/>
      <c r="Q118" s="42"/>
      <c r="R118" s="42"/>
      <c r="S118" s="42"/>
      <c r="T118" s="78"/>
      <c r="AT118" s="24" t="s">
        <v>189</v>
      </c>
      <c r="AU118" s="24" t="s">
        <v>87</v>
      </c>
    </row>
    <row r="119" spans="2:51" s="12" customFormat="1" ht="13.5">
      <c r="B119" s="220"/>
      <c r="C119" s="221"/>
      <c r="D119" s="244" t="s">
        <v>191</v>
      </c>
      <c r="E119" s="259" t="s">
        <v>22</v>
      </c>
      <c r="F119" s="257" t="s">
        <v>493</v>
      </c>
      <c r="G119" s="221"/>
      <c r="H119" s="258">
        <v>9.45</v>
      </c>
      <c r="I119" s="225"/>
      <c r="J119" s="221"/>
      <c r="K119" s="221"/>
      <c r="L119" s="226"/>
      <c r="M119" s="227"/>
      <c r="N119" s="228"/>
      <c r="O119" s="228"/>
      <c r="P119" s="228"/>
      <c r="Q119" s="228"/>
      <c r="R119" s="228"/>
      <c r="S119" s="228"/>
      <c r="T119" s="229"/>
      <c r="AT119" s="230" t="s">
        <v>191</v>
      </c>
      <c r="AU119" s="230" t="s">
        <v>87</v>
      </c>
      <c r="AV119" s="12" t="s">
        <v>87</v>
      </c>
      <c r="AW119" s="12" t="s">
        <v>41</v>
      </c>
      <c r="AX119" s="12" t="s">
        <v>24</v>
      </c>
      <c r="AY119" s="230" t="s">
        <v>180</v>
      </c>
    </row>
    <row r="120" spans="2:65" s="1" customFormat="1" ht="31.5" customHeight="1">
      <c r="B120" s="41"/>
      <c r="C120" s="194" t="s">
        <v>221</v>
      </c>
      <c r="D120" s="194" t="s">
        <v>182</v>
      </c>
      <c r="E120" s="195" t="s">
        <v>494</v>
      </c>
      <c r="F120" s="196" t="s">
        <v>495</v>
      </c>
      <c r="G120" s="197" t="s">
        <v>118</v>
      </c>
      <c r="H120" s="198">
        <v>42.525</v>
      </c>
      <c r="I120" s="199"/>
      <c r="J120" s="200">
        <f>ROUND(I120*H120,2)</f>
        <v>0</v>
      </c>
      <c r="K120" s="196" t="s">
        <v>186</v>
      </c>
      <c r="L120" s="61"/>
      <c r="M120" s="201" t="s">
        <v>22</v>
      </c>
      <c r="N120" s="202" t="s">
        <v>48</v>
      </c>
      <c r="O120" s="42"/>
      <c r="P120" s="203">
        <f>O120*H120</f>
        <v>0</v>
      </c>
      <c r="Q120" s="203">
        <v>0</v>
      </c>
      <c r="R120" s="203">
        <f>Q120*H120</f>
        <v>0</v>
      </c>
      <c r="S120" s="203">
        <v>0</v>
      </c>
      <c r="T120" s="204">
        <f>S120*H120</f>
        <v>0</v>
      </c>
      <c r="AR120" s="24" t="s">
        <v>187</v>
      </c>
      <c r="AT120" s="24" t="s">
        <v>182</v>
      </c>
      <c r="AU120" s="24" t="s">
        <v>87</v>
      </c>
      <c r="AY120" s="24" t="s">
        <v>180</v>
      </c>
      <c r="BE120" s="205">
        <f>IF(N120="základní",J120,0)</f>
        <v>0</v>
      </c>
      <c r="BF120" s="205">
        <f>IF(N120="snížená",J120,0)</f>
        <v>0</v>
      </c>
      <c r="BG120" s="205">
        <f>IF(N120="zákl. přenesená",J120,0)</f>
        <v>0</v>
      </c>
      <c r="BH120" s="205">
        <f>IF(N120="sníž. přenesená",J120,0)</f>
        <v>0</v>
      </c>
      <c r="BI120" s="205">
        <f>IF(N120="nulová",J120,0)</f>
        <v>0</v>
      </c>
      <c r="BJ120" s="24" t="s">
        <v>24</v>
      </c>
      <c r="BK120" s="205">
        <f>ROUND(I120*H120,2)</f>
        <v>0</v>
      </c>
      <c r="BL120" s="24" t="s">
        <v>187</v>
      </c>
      <c r="BM120" s="24" t="s">
        <v>496</v>
      </c>
    </row>
    <row r="121" spans="2:47" s="1" customFormat="1" ht="202.5">
      <c r="B121" s="41"/>
      <c r="C121" s="63"/>
      <c r="D121" s="206" t="s">
        <v>189</v>
      </c>
      <c r="E121" s="63"/>
      <c r="F121" s="207" t="s">
        <v>484</v>
      </c>
      <c r="G121" s="63"/>
      <c r="H121" s="63"/>
      <c r="I121" s="164"/>
      <c r="J121" s="63"/>
      <c r="K121" s="63"/>
      <c r="L121" s="61"/>
      <c r="M121" s="208"/>
      <c r="N121" s="42"/>
      <c r="O121" s="42"/>
      <c r="P121" s="42"/>
      <c r="Q121" s="42"/>
      <c r="R121" s="42"/>
      <c r="S121" s="42"/>
      <c r="T121" s="78"/>
      <c r="AT121" s="24" t="s">
        <v>189</v>
      </c>
      <c r="AU121" s="24" t="s">
        <v>87</v>
      </c>
    </row>
    <row r="122" spans="2:51" s="12" customFormat="1" ht="13.5">
      <c r="B122" s="220"/>
      <c r="C122" s="221"/>
      <c r="D122" s="244" t="s">
        <v>191</v>
      </c>
      <c r="E122" s="259" t="s">
        <v>22</v>
      </c>
      <c r="F122" s="257" t="s">
        <v>497</v>
      </c>
      <c r="G122" s="221"/>
      <c r="H122" s="258">
        <v>42.525</v>
      </c>
      <c r="I122" s="225"/>
      <c r="J122" s="221"/>
      <c r="K122" s="221"/>
      <c r="L122" s="226"/>
      <c r="M122" s="227"/>
      <c r="N122" s="228"/>
      <c r="O122" s="228"/>
      <c r="P122" s="228"/>
      <c r="Q122" s="228"/>
      <c r="R122" s="228"/>
      <c r="S122" s="228"/>
      <c r="T122" s="229"/>
      <c r="AT122" s="230" t="s">
        <v>191</v>
      </c>
      <c r="AU122" s="230" t="s">
        <v>87</v>
      </c>
      <c r="AV122" s="12" t="s">
        <v>87</v>
      </c>
      <c r="AW122" s="12" t="s">
        <v>41</v>
      </c>
      <c r="AX122" s="12" t="s">
        <v>24</v>
      </c>
      <c r="AY122" s="230" t="s">
        <v>180</v>
      </c>
    </row>
    <row r="123" spans="2:65" s="1" customFormat="1" ht="31.5" customHeight="1">
      <c r="B123" s="41"/>
      <c r="C123" s="194" t="s">
        <v>228</v>
      </c>
      <c r="D123" s="194" t="s">
        <v>182</v>
      </c>
      <c r="E123" s="195" t="s">
        <v>498</v>
      </c>
      <c r="F123" s="196" t="s">
        <v>499</v>
      </c>
      <c r="G123" s="197" t="s">
        <v>118</v>
      </c>
      <c r="H123" s="198">
        <v>8.505</v>
      </c>
      <c r="I123" s="199"/>
      <c r="J123" s="200">
        <f>ROUND(I123*H123,2)</f>
        <v>0</v>
      </c>
      <c r="K123" s="196" t="s">
        <v>186</v>
      </c>
      <c r="L123" s="61"/>
      <c r="M123" s="201" t="s">
        <v>22</v>
      </c>
      <c r="N123" s="202" t="s">
        <v>48</v>
      </c>
      <c r="O123" s="42"/>
      <c r="P123" s="203">
        <f>O123*H123</f>
        <v>0</v>
      </c>
      <c r="Q123" s="203">
        <v>0</v>
      </c>
      <c r="R123" s="203">
        <f>Q123*H123</f>
        <v>0</v>
      </c>
      <c r="S123" s="203">
        <v>0</v>
      </c>
      <c r="T123" s="204">
        <f>S123*H123</f>
        <v>0</v>
      </c>
      <c r="AR123" s="24" t="s">
        <v>187</v>
      </c>
      <c r="AT123" s="24" t="s">
        <v>182</v>
      </c>
      <c r="AU123" s="24" t="s">
        <v>87</v>
      </c>
      <c r="AY123" s="24" t="s">
        <v>180</v>
      </c>
      <c r="BE123" s="205">
        <f>IF(N123="základní",J123,0)</f>
        <v>0</v>
      </c>
      <c r="BF123" s="205">
        <f>IF(N123="snížená",J123,0)</f>
        <v>0</v>
      </c>
      <c r="BG123" s="205">
        <f>IF(N123="zákl. přenesená",J123,0)</f>
        <v>0</v>
      </c>
      <c r="BH123" s="205">
        <f>IF(N123="sníž. přenesená",J123,0)</f>
        <v>0</v>
      </c>
      <c r="BI123" s="205">
        <f>IF(N123="nulová",J123,0)</f>
        <v>0</v>
      </c>
      <c r="BJ123" s="24" t="s">
        <v>24</v>
      </c>
      <c r="BK123" s="205">
        <f>ROUND(I123*H123,2)</f>
        <v>0</v>
      </c>
      <c r="BL123" s="24" t="s">
        <v>187</v>
      </c>
      <c r="BM123" s="24" t="s">
        <v>500</v>
      </c>
    </row>
    <row r="124" spans="2:47" s="1" customFormat="1" ht="202.5">
      <c r="B124" s="41"/>
      <c r="C124" s="63"/>
      <c r="D124" s="206" t="s">
        <v>189</v>
      </c>
      <c r="E124" s="63"/>
      <c r="F124" s="207" t="s">
        <v>484</v>
      </c>
      <c r="G124" s="63"/>
      <c r="H124" s="63"/>
      <c r="I124" s="164"/>
      <c r="J124" s="63"/>
      <c r="K124" s="63"/>
      <c r="L124" s="61"/>
      <c r="M124" s="208"/>
      <c r="N124" s="42"/>
      <c r="O124" s="42"/>
      <c r="P124" s="42"/>
      <c r="Q124" s="42"/>
      <c r="R124" s="42"/>
      <c r="S124" s="42"/>
      <c r="T124" s="78"/>
      <c r="AT124" s="24" t="s">
        <v>189</v>
      </c>
      <c r="AU124" s="24" t="s">
        <v>87</v>
      </c>
    </row>
    <row r="125" spans="2:51" s="12" customFormat="1" ht="13.5">
      <c r="B125" s="220"/>
      <c r="C125" s="221"/>
      <c r="D125" s="244" t="s">
        <v>191</v>
      </c>
      <c r="E125" s="259" t="s">
        <v>22</v>
      </c>
      <c r="F125" s="257" t="s">
        <v>501</v>
      </c>
      <c r="G125" s="221"/>
      <c r="H125" s="258">
        <v>8.505</v>
      </c>
      <c r="I125" s="225"/>
      <c r="J125" s="221"/>
      <c r="K125" s="221"/>
      <c r="L125" s="226"/>
      <c r="M125" s="227"/>
      <c r="N125" s="228"/>
      <c r="O125" s="228"/>
      <c r="P125" s="228"/>
      <c r="Q125" s="228"/>
      <c r="R125" s="228"/>
      <c r="S125" s="228"/>
      <c r="T125" s="229"/>
      <c r="AT125" s="230" t="s">
        <v>191</v>
      </c>
      <c r="AU125" s="230" t="s">
        <v>87</v>
      </c>
      <c r="AV125" s="12" t="s">
        <v>87</v>
      </c>
      <c r="AW125" s="12" t="s">
        <v>41</v>
      </c>
      <c r="AX125" s="12" t="s">
        <v>24</v>
      </c>
      <c r="AY125" s="230" t="s">
        <v>180</v>
      </c>
    </row>
    <row r="126" spans="2:65" s="1" customFormat="1" ht="31.5" customHeight="1">
      <c r="B126" s="41"/>
      <c r="C126" s="194" t="s">
        <v>239</v>
      </c>
      <c r="D126" s="194" t="s">
        <v>182</v>
      </c>
      <c r="E126" s="195" t="s">
        <v>502</v>
      </c>
      <c r="F126" s="196" t="s">
        <v>503</v>
      </c>
      <c r="G126" s="197" t="s">
        <v>118</v>
      </c>
      <c r="H126" s="198">
        <v>4.725</v>
      </c>
      <c r="I126" s="199"/>
      <c r="J126" s="200">
        <f>ROUND(I126*H126,2)</f>
        <v>0</v>
      </c>
      <c r="K126" s="196" t="s">
        <v>186</v>
      </c>
      <c r="L126" s="61"/>
      <c r="M126" s="201" t="s">
        <v>22</v>
      </c>
      <c r="N126" s="202" t="s">
        <v>48</v>
      </c>
      <c r="O126" s="42"/>
      <c r="P126" s="203">
        <f>O126*H126</f>
        <v>0</v>
      </c>
      <c r="Q126" s="203">
        <v>0.00350515</v>
      </c>
      <c r="R126" s="203">
        <f>Q126*H126</f>
        <v>0.016561833749999998</v>
      </c>
      <c r="S126" s="203">
        <v>0</v>
      </c>
      <c r="T126" s="204">
        <f>S126*H126</f>
        <v>0</v>
      </c>
      <c r="AR126" s="24" t="s">
        <v>187</v>
      </c>
      <c r="AT126" s="24" t="s">
        <v>182</v>
      </c>
      <c r="AU126" s="24" t="s">
        <v>87</v>
      </c>
      <c r="AY126" s="24" t="s">
        <v>180</v>
      </c>
      <c r="BE126" s="205">
        <f>IF(N126="základní",J126,0)</f>
        <v>0</v>
      </c>
      <c r="BF126" s="205">
        <f>IF(N126="snížená",J126,0)</f>
        <v>0</v>
      </c>
      <c r="BG126" s="205">
        <f>IF(N126="zákl. přenesená",J126,0)</f>
        <v>0</v>
      </c>
      <c r="BH126" s="205">
        <f>IF(N126="sníž. přenesená",J126,0)</f>
        <v>0</v>
      </c>
      <c r="BI126" s="205">
        <f>IF(N126="nulová",J126,0)</f>
        <v>0</v>
      </c>
      <c r="BJ126" s="24" t="s">
        <v>24</v>
      </c>
      <c r="BK126" s="205">
        <f>ROUND(I126*H126,2)</f>
        <v>0</v>
      </c>
      <c r="BL126" s="24" t="s">
        <v>187</v>
      </c>
      <c r="BM126" s="24" t="s">
        <v>504</v>
      </c>
    </row>
    <row r="127" spans="2:47" s="1" customFormat="1" ht="202.5">
      <c r="B127" s="41"/>
      <c r="C127" s="63"/>
      <c r="D127" s="206" t="s">
        <v>189</v>
      </c>
      <c r="E127" s="63"/>
      <c r="F127" s="207" t="s">
        <v>484</v>
      </c>
      <c r="G127" s="63"/>
      <c r="H127" s="63"/>
      <c r="I127" s="164"/>
      <c r="J127" s="63"/>
      <c r="K127" s="63"/>
      <c r="L127" s="61"/>
      <c r="M127" s="208"/>
      <c r="N127" s="42"/>
      <c r="O127" s="42"/>
      <c r="P127" s="42"/>
      <c r="Q127" s="42"/>
      <c r="R127" s="42"/>
      <c r="S127" s="42"/>
      <c r="T127" s="78"/>
      <c r="AT127" s="24" t="s">
        <v>189</v>
      </c>
      <c r="AU127" s="24" t="s">
        <v>87</v>
      </c>
    </row>
    <row r="128" spans="2:51" s="12" customFormat="1" ht="13.5">
      <c r="B128" s="220"/>
      <c r="C128" s="221"/>
      <c r="D128" s="244" t="s">
        <v>191</v>
      </c>
      <c r="E128" s="259" t="s">
        <v>22</v>
      </c>
      <c r="F128" s="257" t="s">
        <v>505</v>
      </c>
      <c r="G128" s="221"/>
      <c r="H128" s="258">
        <v>4.725</v>
      </c>
      <c r="I128" s="225"/>
      <c r="J128" s="221"/>
      <c r="K128" s="221"/>
      <c r="L128" s="226"/>
      <c r="M128" s="227"/>
      <c r="N128" s="228"/>
      <c r="O128" s="228"/>
      <c r="P128" s="228"/>
      <c r="Q128" s="228"/>
      <c r="R128" s="228"/>
      <c r="S128" s="228"/>
      <c r="T128" s="229"/>
      <c r="AT128" s="230" t="s">
        <v>191</v>
      </c>
      <c r="AU128" s="230" t="s">
        <v>87</v>
      </c>
      <c r="AV128" s="12" t="s">
        <v>87</v>
      </c>
      <c r="AW128" s="12" t="s">
        <v>41</v>
      </c>
      <c r="AX128" s="12" t="s">
        <v>24</v>
      </c>
      <c r="AY128" s="230" t="s">
        <v>180</v>
      </c>
    </row>
    <row r="129" spans="2:65" s="1" customFormat="1" ht="44.25" customHeight="1">
      <c r="B129" s="41"/>
      <c r="C129" s="194" t="s">
        <v>29</v>
      </c>
      <c r="D129" s="194" t="s">
        <v>182</v>
      </c>
      <c r="E129" s="195" t="s">
        <v>222</v>
      </c>
      <c r="F129" s="196" t="s">
        <v>223</v>
      </c>
      <c r="G129" s="197" t="s">
        <v>118</v>
      </c>
      <c r="H129" s="198">
        <v>36.75</v>
      </c>
      <c r="I129" s="199"/>
      <c r="J129" s="200">
        <f>ROUND(I129*H129,2)</f>
        <v>0</v>
      </c>
      <c r="K129" s="196" t="s">
        <v>224</v>
      </c>
      <c r="L129" s="61"/>
      <c r="M129" s="201" t="s">
        <v>22</v>
      </c>
      <c r="N129" s="202" t="s">
        <v>48</v>
      </c>
      <c r="O129" s="42"/>
      <c r="P129" s="203">
        <f>O129*H129</f>
        <v>0</v>
      </c>
      <c r="Q129" s="203">
        <v>0</v>
      </c>
      <c r="R129" s="203">
        <f>Q129*H129</f>
        <v>0</v>
      </c>
      <c r="S129" s="203">
        <v>0</v>
      </c>
      <c r="T129" s="204">
        <f>S129*H129</f>
        <v>0</v>
      </c>
      <c r="AR129" s="24" t="s">
        <v>187</v>
      </c>
      <c r="AT129" s="24" t="s">
        <v>182</v>
      </c>
      <c r="AU129" s="24" t="s">
        <v>87</v>
      </c>
      <c r="AY129" s="24" t="s">
        <v>180</v>
      </c>
      <c r="BE129" s="205">
        <f>IF(N129="základní",J129,0)</f>
        <v>0</v>
      </c>
      <c r="BF129" s="205">
        <f>IF(N129="snížená",J129,0)</f>
        <v>0</v>
      </c>
      <c r="BG129" s="205">
        <f>IF(N129="zákl. přenesená",J129,0)</f>
        <v>0</v>
      </c>
      <c r="BH129" s="205">
        <f>IF(N129="sníž. přenesená",J129,0)</f>
        <v>0</v>
      </c>
      <c r="BI129" s="205">
        <f>IF(N129="nulová",J129,0)</f>
        <v>0</v>
      </c>
      <c r="BJ129" s="24" t="s">
        <v>24</v>
      </c>
      <c r="BK129" s="205">
        <f>ROUND(I129*H129,2)</f>
        <v>0</v>
      </c>
      <c r="BL129" s="24" t="s">
        <v>187</v>
      </c>
      <c r="BM129" s="24" t="s">
        <v>506</v>
      </c>
    </row>
    <row r="130" spans="2:51" s="12" customFormat="1" ht="13.5">
      <c r="B130" s="220"/>
      <c r="C130" s="221"/>
      <c r="D130" s="206" t="s">
        <v>191</v>
      </c>
      <c r="E130" s="222" t="s">
        <v>22</v>
      </c>
      <c r="F130" s="223" t="s">
        <v>142</v>
      </c>
      <c r="G130" s="221"/>
      <c r="H130" s="224">
        <v>36.75</v>
      </c>
      <c r="I130" s="225"/>
      <c r="J130" s="221"/>
      <c r="K130" s="221"/>
      <c r="L130" s="226"/>
      <c r="M130" s="227"/>
      <c r="N130" s="228"/>
      <c r="O130" s="228"/>
      <c r="P130" s="228"/>
      <c r="Q130" s="228"/>
      <c r="R130" s="228"/>
      <c r="S130" s="228"/>
      <c r="T130" s="229"/>
      <c r="AT130" s="230" t="s">
        <v>191</v>
      </c>
      <c r="AU130" s="230" t="s">
        <v>87</v>
      </c>
      <c r="AV130" s="12" t="s">
        <v>87</v>
      </c>
      <c r="AW130" s="12" t="s">
        <v>41</v>
      </c>
      <c r="AX130" s="12" t="s">
        <v>77</v>
      </c>
      <c r="AY130" s="230" t="s">
        <v>180</v>
      </c>
    </row>
    <row r="131" spans="2:51" s="14" customFormat="1" ht="13.5">
      <c r="B131" s="242"/>
      <c r="C131" s="243"/>
      <c r="D131" s="244" t="s">
        <v>191</v>
      </c>
      <c r="E131" s="245" t="s">
        <v>22</v>
      </c>
      <c r="F131" s="246" t="s">
        <v>196</v>
      </c>
      <c r="G131" s="243"/>
      <c r="H131" s="247">
        <v>36.75</v>
      </c>
      <c r="I131" s="248"/>
      <c r="J131" s="243"/>
      <c r="K131" s="243"/>
      <c r="L131" s="249"/>
      <c r="M131" s="250"/>
      <c r="N131" s="251"/>
      <c r="O131" s="251"/>
      <c r="P131" s="251"/>
      <c r="Q131" s="251"/>
      <c r="R131" s="251"/>
      <c r="S131" s="251"/>
      <c r="T131" s="252"/>
      <c r="AT131" s="253" t="s">
        <v>191</v>
      </c>
      <c r="AU131" s="253" t="s">
        <v>87</v>
      </c>
      <c r="AV131" s="14" t="s">
        <v>187</v>
      </c>
      <c r="AW131" s="14" t="s">
        <v>41</v>
      </c>
      <c r="AX131" s="14" t="s">
        <v>24</v>
      </c>
      <c r="AY131" s="253" t="s">
        <v>180</v>
      </c>
    </row>
    <row r="132" spans="2:65" s="1" customFormat="1" ht="44.25" customHeight="1">
      <c r="B132" s="41"/>
      <c r="C132" s="194" t="s">
        <v>249</v>
      </c>
      <c r="D132" s="194" t="s">
        <v>182</v>
      </c>
      <c r="E132" s="195" t="s">
        <v>229</v>
      </c>
      <c r="F132" s="196" t="s">
        <v>230</v>
      </c>
      <c r="G132" s="197" t="s">
        <v>118</v>
      </c>
      <c r="H132" s="198">
        <v>68.875</v>
      </c>
      <c r="I132" s="199"/>
      <c r="J132" s="200">
        <f>ROUND(I132*H132,2)</f>
        <v>0</v>
      </c>
      <c r="K132" s="196" t="s">
        <v>224</v>
      </c>
      <c r="L132" s="61"/>
      <c r="M132" s="201" t="s">
        <v>22</v>
      </c>
      <c r="N132" s="202" t="s">
        <v>48</v>
      </c>
      <c r="O132" s="42"/>
      <c r="P132" s="203">
        <f>O132*H132</f>
        <v>0</v>
      </c>
      <c r="Q132" s="203">
        <v>0</v>
      </c>
      <c r="R132" s="203">
        <f>Q132*H132</f>
        <v>0</v>
      </c>
      <c r="S132" s="203">
        <v>0</v>
      </c>
      <c r="T132" s="204">
        <f>S132*H132</f>
        <v>0</v>
      </c>
      <c r="AR132" s="24" t="s">
        <v>187</v>
      </c>
      <c r="AT132" s="24" t="s">
        <v>182</v>
      </c>
      <c r="AU132" s="24" t="s">
        <v>87</v>
      </c>
      <c r="AY132" s="24" t="s">
        <v>180</v>
      </c>
      <c r="BE132" s="205">
        <f>IF(N132="základní",J132,0)</f>
        <v>0</v>
      </c>
      <c r="BF132" s="205">
        <f>IF(N132="snížená",J132,0)</f>
        <v>0</v>
      </c>
      <c r="BG132" s="205">
        <f>IF(N132="zákl. přenesená",J132,0)</f>
        <v>0</v>
      </c>
      <c r="BH132" s="205">
        <f>IF(N132="sníž. přenesená",J132,0)</f>
        <v>0</v>
      </c>
      <c r="BI132" s="205">
        <f>IF(N132="nulová",J132,0)</f>
        <v>0</v>
      </c>
      <c r="BJ132" s="24" t="s">
        <v>24</v>
      </c>
      <c r="BK132" s="205">
        <f>ROUND(I132*H132,2)</f>
        <v>0</v>
      </c>
      <c r="BL132" s="24" t="s">
        <v>187</v>
      </c>
      <c r="BM132" s="24" t="s">
        <v>507</v>
      </c>
    </row>
    <row r="133" spans="2:51" s="12" customFormat="1" ht="13.5">
      <c r="B133" s="220"/>
      <c r="C133" s="221"/>
      <c r="D133" s="206" t="s">
        <v>191</v>
      </c>
      <c r="E133" s="222" t="s">
        <v>22</v>
      </c>
      <c r="F133" s="223" t="s">
        <v>450</v>
      </c>
      <c r="G133" s="221"/>
      <c r="H133" s="224">
        <v>94.5</v>
      </c>
      <c r="I133" s="225"/>
      <c r="J133" s="221"/>
      <c r="K133" s="221"/>
      <c r="L133" s="226"/>
      <c r="M133" s="227"/>
      <c r="N133" s="228"/>
      <c r="O133" s="228"/>
      <c r="P133" s="228"/>
      <c r="Q133" s="228"/>
      <c r="R133" s="228"/>
      <c r="S133" s="228"/>
      <c r="T133" s="229"/>
      <c r="AT133" s="230" t="s">
        <v>191</v>
      </c>
      <c r="AU133" s="230" t="s">
        <v>87</v>
      </c>
      <c r="AV133" s="12" t="s">
        <v>87</v>
      </c>
      <c r="AW133" s="12" t="s">
        <v>41</v>
      </c>
      <c r="AX133" s="12" t="s">
        <v>77</v>
      </c>
      <c r="AY133" s="230" t="s">
        <v>180</v>
      </c>
    </row>
    <row r="134" spans="2:51" s="12" customFormat="1" ht="13.5">
      <c r="B134" s="220"/>
      <c r="C134" s="221"/>
      <c r="D134" s="206" t="s">
        <v>191</v>
      </c>
      <c r="E134" s="222" t="s">
        <v>22</v>
      </c>
      <c r="F134" s="223" t="s">
        <v>116</v>
      </c>
      <c r="G134" s="221"/>
      <c r="H134" s="224">
        <v>80</v>
      </c>
      <c r="I134" s="225"/>
      <c r="J134" s="221"/>
      <c r="K134" s="221"/>
      <c r="L134" s="226"/>
      <c r="M134" s="227"/>
      <c r="N134" s="228"/>
      <c r="O134" s="228"/>
      <c r="P134" s="228"/>
      <c r="Q134" s="228"/>
      <c r="R134" s="228"/>
      <c r="S134" s="228"/>
      <c r="T134" s="229"/>
      <c r="AT134" s="230" t="s">
        <v>191</v>
      </c>
      <c r="AU134" s="230" t="s">
        <v>87</v>
      </c>
      <c r="AV134" s="12" t="s">
        <v>87</v>
      </c>
      <c r="AW134" s="12" t="s">
        <v>41</v>
      </c>
      <c r="AX134" s="12" t="s">
        <v>77</v>
      </c>
      <c r="AY134" s="230" t="s">
        <v>180</v>
      </c>
    </row>
    <row r="135" spans="2:51" s="13" customFormat="1" ht="13.5">
      <c r="B135" s="231"/>
      <c r="C135" s="232"/>
      <c r="D135" s="206" t="s">
        <v>191</v>
      </c>
      <c r="E135" s="233" t="s">
        <v>22</v>
      </c>
      <c r="F135" s="234" t="s">
        <v>194</v>
      </c>
      <c r="G135" s="232"/>
      <c r="H135" s="235">
        <v>174.5</v>
      </c>
      <c r="I135" s="236"/>
      <c r="J135" s="232"/>
      <c r="K135" s="232"/>
      <c r="L135" s="237"/>
      <c r="M135" s="238"/>
      <c r="N135" s="239"/>
      <c r="O135" s="239"/>
      <c r="P135" s="239"/>
      <c r="Q135" s="239"/>
      <c r="R135" s="239"/>
      <c r="S135" s="239"/>
      <c r="T135" s="240"/>
      <c r="AT135" s="241" t="s">
        <v>191</v>
      </c>
      <c r="AU135" s="241" t="s">
        <v>87</v>
      </c>
      <c r="AV135" s="13" t="s">
        <v>195</v>
      </c>
      <c r="AW135" s="13" t="s">
        <v>41</v>
      </c>
      <c r="AX135" s="13" t="s">
        <v>77</v>
      </c>
      <c r="AY135" s="241" t="s">
        <v>180</v>
      </c>
    </row>
    <row r="136" spans="2:51" s="12" customFormat="1" ht="13.5">
      <c r="B136" s="220"/>
      <c r="C136" s="221"/>
      <c r="D136" s="206" t="s">
        <v>191</v>
      </c>
      <c r="E136" s="222" t="s">
        <v>22</v>
      </c>
      <c r="F136" s="223" t="s">
        <v>508</v>
      </c>
      <c r="G136" s="221"/>
      <c r="H136" s="224">
        <v>-36.75</v>
      </c>
      <c r="I136" s="225"/>
      <c r="J136" s="221"/>
      <c r="K136" s="221"/>
      <c r="L136" s="226"/>
      <c r="M136" s="227"/>
      <c r="N136" s="228"/>
      <c r="O136" s="228"/>
      <c r="P136" s="228"/>
      <c r="Q136" s="228"/>
      <c r="R136" s="228"/>
      <c r="S136" s="228"/>
      <c r="T136" s="229"/>
      <c r="AT136" s="230" t="s">
        <v>191</v>
      </c>
      <c r="AU136" s="230" t="s">
        <v>87</v>
      </c>
      <c r="AV136" s="12" t="s">
        <v>87</v>
      </c>
      <c r="AW136" s="12" t="s">
        <v>41</v>
      </c>
      <c r="AX136" s="12" t="s">
        <v>77</v>
      </c>
      <c r="AY136" s="230" t="s">
        <v>180</v>
      </c>
    </row>
    <row r="137" spans="2:51" s="13" customFormat="1" ht="13.5">
      <c r="B137" s="231"/>
      <c r="C137" s="232"/>
      <c r="D137" s="206" t="s">
        <v>191</v>
      </c>
      <c r="E137" s="233" t="s">
        <v>22</v>
      </c>
      <c r="F137" s="234" t="s">
        <v>194</v>
      </c>
      <c r="G137" s="232"/>
      <c r="H137" s="235">
        <v>-36.75</v>
      </c>
      <c r="I137" s="236"/>
      <c r="J137" s="232"/>
      <c r="K137" s="232"/>
      <c r="L137" s="237"/>
      <c r="M137" s="238"/>
      <c r="N137" s="239"/>
      <c r="O137" s="239"/>
      <c r="P137" s="239"/>
      <c r="Q137" s="239"/>
      <c r="R137" s="239"/>
      <c r="S137" s="239"/>
      <c r="T137" s="240"/>
      <c r="AT137" s="241" t="s">
        <v>191</v>
      </c>
      <c r="AU137" s="241" t="s">
        <v>87</v>
      </c>
      <c r="AV137" s="13" t="s">
        <v>195</v>
      </c>
      <c r="AW137" s="13" t="s">
        <v>41</v>
      </c>
      <c r="AX137" s="13" t="s">
        <v>77</v>
      </c>
      <c r="AY137" s="241" t="s">
        <v>180</v>
      </c>
    </row>
    <row r="138" spans="2:51" s="14" customFormat="1" ht="13.5">
      <c r="B138" s="242"/>
      <c r="C138" s="243"/>
      <c r="D138" s="206" t="s">
        <v>191</v>
      </c>
      <c r="E138" s="254" t="s">
        <v>22</v>
      </c>
      <c r="F138" s="255" t="s">
        <v>196</v>
      </c>
      <c r="G138" s="243"/>
      <c r="H138" s="256">
        <v>137.75</v>
      </c>
      <c r="I138" s="248"/>
      <c r="J138" s="243"/>
      <c r="K138" s="243"/>
      <c r="L138" s="249"/>
      <c r="M138" s="250"/>
      <c r="N138" s="251"/>
      <c r="O138" s="251"/>
      <c r="P138" s="251"/>
      <c r="Q138" s="251"/>
      <c r="R138" s="251"/>
      <c r="S138" s="251"/>
      <c r="T138" s="252"/>
      <c r="AT138" s="253" t="s">
        <v>191</v>
      </c>
      <c r="AU138" s="253" t="s">
        <v>87</v>
      </c>
      <c r="AV138" s="14" t="s">
        <v>187</v>
      </c>
      <c r="AW138" s="14" t="s">
        <v>41</v>
      </c>
      <c r="AX138" s="14" t="s">
        <v>77</v>
      </c>
      <c r="AY138" s="253" t="s">
        <v>180</v>
      </c>
    </row>
    <row r="139" spans="2:51" s="12" customFormat="1" ht="13.5">
      <c r="B139" s="220"/>
      <c r="C139" s="221"/>
      <c r="D139" s="206" t="s">
        <v>191</v>
      </c>
      <c r="E139" s="222" t="s">
        <v>22</v>
      </c>
      <c r="F139" s="223" t="s">
        <v>22</v>
      </c>
      <c r="G139" s="221"/>
      <c r="H139" s="224">
        <v>0</v>
      </c>
      <c r="I139" s="225"/>
      <c r="J139" s="221"/>
      <c r="K139" s="221"/>
      <c r="L139" s="226"/>
      <c r="M139" s="227"/>
      <c r="N139" s="228"/>
      <c r="O139" s="228"/>
      <c r="P139" s="228"/>
      <c r="Q139" s="228"/>
      <c r="R139" s="228"/>
      <c r="S139" s="228"/>
      <c r="T139" s="229"/>
      <c r="AT139" s="230" t="s">
        <v>191</v>
      </c>
      <c r="AU139" s="230" t="s">
        <v>87</v>
      </c>
      <c r="AV139" s="12" t="s">
        <v>87</v>
      </c>
      <c r="AW139" s="12" t="s">
        <v>41</v>
      </c>
      <c r="AX139" s="12" t="s">
        <v>77</v>
      </c>
      <c r="AY139" s="230" t="s">
        <v>180</v>
      </c>
    </row>
    <row r="140" spans="2:51" s="12" customFormat="1" ht="13.5">
      <c r="B140" s="220"/>
      <c r="C140" s="221"/>
      <c r="D140" s="206" t="s">
        <v>191</v>
      </c>
      <c r="E140" s="222" t="s">
        <v>22</v>
      </c>
      <c r="F140" s="223" t="s">
        <v>509</v>
      </c>
      <c r="G140" s="221"/>
      <c r="H140" s="224">
        <v>68.875</v>
      </c>
      <c r="I140" s="225"/>
      <c r="J140" s="221"/>
      <c r="K140" s="221"/>
      <c r="L140" s="226"/>
      <c r="M140" s="227"/>
      <c r="N140" s="228"/>
      <c r="O140" s="228"/>
      <c r="P140" s="228"/>
      <c r="Q140" s="228"/>
      <c r="R140" s="228"/>
      <c r="S140" s="228"/>
      <c r="T140" s="229"/>
      <c r="AT140" s="230" t="s">
        <v>191</v>
      </c>
      <c r="AU140" s="230" t="s">
        <v>87</v>
      </c>
      <c r="AV140" s="12" t="s">
        <v>87</v>
      </c>
      <c r="AW140" s="12" t="s">
        <v>41</v>
      </c>
      <c r="AX140" s="12" t="s">
        <v>77</v>
      </c>
      <c r="AY140" s="230" t="s">
        <v>180</v>
      </c>
    </row>
    <row r="141" spans="2:51" s="14" customFormat="1" ht="13.5">
      <c r="B141" s="242"/>
      <c r="C141" s="243"/>
      <c r="D141" s="244" t="s">
        <v>191</v>
      </c>
      <c r="E141" s="245" t="s">
        <v>22</v>
      </c>
      <c r="F141" s="246" t="s">
        <v>196</v>
      </c>
      <c r="G141" s="243"/>
      <c r="H141" s="247">
        <v>68.875</v>
      </c>
      <c r="I141" s="248"/>
      <c r="J141" s="243"/>
      <c r="K141" s="243"/>
      <c r="L141" s="249"/>
      <c r="M141" s="250"/>
      <c r="N141" s="251"/>
      <c r="O141" s="251"/>
      <c r="P141" s="251"/>
      <c r="Q141" s="251"/>
      <c r="R141" s="251"/>
      <c r="S141" s="251"/>
      <c r="T141" s="252"/>
      <c r="AT141" s="253" t="s">
        <v>191</v>
      </c>
      <c r="AU141" s="253" t="s">
        <v>87</v>
      </c>
      <c r="AV141" s="14" t="s">
        <v>187</v>
      </c>
      <c r="AW141" s="14" t="s">
        <v>41</v>
      </c>
      <c r="AX141" s="14" t="s">
        <v>24</v>
      </c>
      <c r="AY141" s="253" t="s">
        <v>180</v>
      </c>
    </row>
    <row r="142" spans="2:65" s="1" customFormat="1" ht="44.25" customHeight="1">
      <c r="B142" s="41"/>
      <c r="C142" s="194" t="s">
        <v>214</v>
      </c>
      <c r="D142" s="194" t="s">
        <v>182</v>
      </c>
      <c r="E142" s="195" t="s">
        <v>240</v>
      </c>
      <c r="F142" s="196" t="s">
        <v>241</v>
      </c>
      <c r="G142" s="197" t="s">
        <v>118</v>
      </c>
      <c r="H142" s="198">
        <v>135.75</v>
      </c>
      <c r="I142" s="199"/>
      <c r="J142" s="200">
        <f>ROUND(I142*H142,2)</f>
        <v>0</v>
      </c>
      <c r="K142" s="196" t="s">
        <v>224</v>
      </c>
      <c r="L142" s="61"/>
      <c r="M142" s="201" t="s">
        <v>22</v>
      </c>
      <c r="N142" s="202" t="s">
        <v>48</v>
      </c>
      <c r="O142" s="42"/>
      <c r="P142" s="203">
        <f>O142*H142</f>
        <v>0</v>
      </c>
      <c r="Q142" s="203">
        <v>0</v>
      </c>
      <c r="R142" s="203">
        <f>Q142*H142</f>
        <v>0</v>
      </c>
      <c r="S142" s="203">
        <v>0</v>
      </c>
      <c r="T142" s="204">
        <f>S142*H142</f>
        <v>0</v>
      </c>
      <c r="AR142" s="24" t="s">
        <v>187</v>
      </c>
      <c r="AT142" s="24" t="s">
        <v>182</v>
      </c>
      <c r="AU142" s="24" t="s">
        <v>87</v>
      </c>
      <c r="AY142" s="24" t="s">
        <v>180</v>
      </c>
      <c r="BE142" s="205">
        <f>IF(N142="základní",J142,0)</f>
        <v>0</v>
      </c>
      <c r="BF142" s="205">
        <f>IF(N142="snížená",J142,0)</f>
        <v>0</v>
      </c>
      <c r="BG142" s="205">
        <f>IF(N142="zákl. přenesená",J142,0)</f>
        <v>0</v>
      </c>
      <c r="BH142" s="205">
        <f>IF(N142="sníž. přenesená",J142,0)</f>
        <v>0</v>
      </c>
      <c r="BI142" s="205">
        <f>IF(N142="nulová",J142,0)</f>
        <v>0</v>
      </c>
      <c r="BJ142" s="24" t="s">
        <v>24</v>
      </c>
      <c r="BK142" s="205">
        <f>ROUND(I142*H142,2)</f>
        <v>0</v>
      </c>
      <c r="BL142" s="24" t="s">
        <v>187</v>
      </c>
      <c r="BM142" s="24" t="s">
        <v>510</v>
      </c>
    </row>
    <row r="143" spans="2:51" s="12" customFormat="1" ht="13.5">
      <c r="B143" s="220"/>
      <c r="C143" s="221"/>
      <c r="D143" s="206" t="s">
        <v>191</v>
      </c>
      <c r="E143" s="222" t="s">
        <v>22</v>
      </c>
      <c r="F143" s="223" t="s">
        <v>511</v>
      </c>
      <c r="G143" s="221"/>
      <c r="H143" s="224">
        <v>67.875</v>
      </c>
      <c r="I143" s="225"/>
      <c r="J143" s="221"/>
      <c r="K143" s="221"/>
      <c r="L143" s="226"/>
      <c r="M143" s="227"/>
      <c r="N143" s="228"/>
      <c r="O143" s="228"/>
      <c r="P143" s="228"/>
      <c r="Q143" s="228"/>
      <c r="R143" s="228"/>
      <c r="S143" s="228"/>
      <c r="T143" s="229"/>
      <c r="AT143" s="230" t="s">
        <v>191</v>
      </c>
      <c r="AU143" s="230" t="s">
        <v>87</v>
      </c>
      <c r="AV143" s="12" t="s">
        <v>87</v>
      </c>
      <c r="AW143" s="12" t="s">
        <v>41</v>
      </c>
      <c r="AX143" s="12" t="s">
        <v>77</v>
      </c>
      <c r="AY143" s="230" t="s">
        <v>180</v>
      </c>
    </row>
    <row r="144" spans="2:51" s="14" customFormat="1" ht="13.5">
      <c r="B144" s="242"/>
      <c r="C144" s="243"/>
      <c r="D144" s="206" t="s">
        <v>191</v>
      </c>
      <c r="E144" s="254" t="s">
        <v>22</v>
      </c>
      <c r="F144" s="255" t="s">
        <v>196</v>
      </c>
      <c r="G144" s="243"/>
      <c r="H144" s="256">
        <v>67.875</v>
      </c>
      <c r="I144" s="248"/>
      <c r="J144" s="243"/>
      <c r="K144" s="243"/>
      <c r="L144" s="249"/>
      <c r="M144" s="250"/>
      <c r="N144" s="251"/>
      <c r="O144" s="251"/>
      <c r="P144" s="251"/>
      <c r="Q144" s="251"/>
      <c r="R144" s="251"/>
      <c r="S144" s="251"/>
      <c r="T144" s="252"/>
      <c r="AT144" s="253" t="s">
        <v>191</v>
      </c>
      <c r="AU144" s="253" t="s">
        <v>87</v>
      </c>
      <c r="AV144" s="14" t="s">
        <v>187</v>
      </c>
      <c r="AW144" s="14" t="s">
        <v>41</v>
      </c>
      <c r="AX144" s="14" t="s">
        <v>24</v>
      </c>
      <c r="AY144" s="253" t="s">
        <v>180</v>
      </c>
    </row>
    <row r="145" spans="2:51" s="12" customFormat="1" ht="13.5">
      <c r="B145" s="220"/>
      <c r="C145" s="221"/>
      <c r="D145" s="244" t="s">
        <v>191</v>
      </c>
      <c r="E145" s="221"/>
      <c r="F145" s="257" t="s">
        <v>512</v>
      </c>
      <c r="G145" s="221"/>
      <c r="H145" s="258">
        <v>135.75</v>
      </c>
      <c r="I145" s="225"/>
      <c r="J145" s="221"/>
      <c r="K145" s="221"/>
      <c r="L145" s="226"/>
      <c r="M145" s="227"/>
      <c r="N145" s="228"/>
      <c r="O145" s="228"/>
      <c r="P145" s="228"/>
      <c r="Q145" s="228"/>
      <c r="R145" s="228"/>
      <c r="S145" s="228"/>
      <c r="T145" s="229"/>
      <c r="AT145" s="230" t="s">
        <v>191</v>
      </c>
      <c r="AU145" s="230" t="s">
        <v>87</v>
      </c>
      <c r="AV145" s="12" t="s">
        <v>87</v>
      </c>
      <c r="AW145" s="12" t="s">
        <v>6</v>
      </c>
      <c r="AX145" s="12" t="s">
        <v>24</v>
      </c>
      <c r="AY145" s="230" t="s">
        <v>180</v>
      </c>
    </row>
    <row r="146" spans="2:65" s="1" customFormat="1" ht="31.5" customHeight="1">
      <c r="B146" s="41"/>
      <c r="C146" s="194" t="s">
        <v>260</v>
      </c>
      <c r="D146" s="194" t="s">
        <v>182</v>
      </c>
      <c r="E146" s="195" t="s">
        <v>245</v>
      </c>
      <c r="F146" s="196" t="s">
        <v>246</v>
      </c>
      <c r="G146" s="197" t="s">
        <v>118</v>
      </c>
      <c r="H146" s="198">
        <v>36.75</v>
      </c>
      <c r="I146" s="199"/>
      <c r="J146" s="200">
        <f>ROUND(I146*H146,2)</f>
        <v>0</v>
      </c>
      <c r="K146" s="196" t="s">
        <v>186</v>
      </c>
      <c r="L146" s="61"/>
      <c r="M146" s="201" t="s">
        <v>22</v>
      </c>
      <c r="N146" s="202" t="s">
        <v>48</v>
      </c>
      <c r="O146" s="42"/>
      <c r="P146" s="203">
        <f>O146*H146</f>
        <v>0</v>
      </c>
      <c r="Q146" s="203">
        <v>0</v>
      </c>
      <c r="R146" s="203">
        <f>Q146*H146</f>
        <v>0</v>
      </c>
      <c r="S146" s="203">
        <v>0</v>
      </c>
      <c r="T146" s="204">
        <f>S146*H146</f>
        <v>0</v>
      </c>
      <c r="AR146" s="24" t="s">
        <v>187</v>
      </c>
      <c r="AT146" s="24" t="s">
        <v>182</v>
      </c>
      <c r="AU146" s="24" t="s">
        <v>87</v>
      </c>
      <c r="AY146" s="24" t="s">
        <v>180</v>
      </c>
      <c r="BE146" s="205">
        <f>IF(N146="základní",J146,0)</f>
        <v>0</v>
      </c>
      <c r="BF146" s="205">
        <f>IF(N146="snížená",J146,0)</f>
        <v>0</v>
      </c>
      <c r="BG146" s="205">
        <f>IF(N146="zákl. přenesená",J146,0)</f>
        <v>0</v>
      </c>
      <c r="BH146" s="205">
        <f>IF(N146="sníž. přenesená",J146,0)</f>
        <v>0</v>
      </c>
      <c r="BI146" s="205">
        <f>IF(N146="nulová",J146,0)</f>
        <v>0</v>
      </c>
      <c r="BJ146" s="24" t="s">
        <v>24</v>
      </c>
      <c r="BK146" s="205">
        <f>ROUND(I146*H146,2)</f>
        <v>0</v>
      </c>
      <c r="BL146" s="24" t="s">
        <v>187</v>
      </c>
      <c r="BM146" s="24" t="s">
        <v>513</v>
      </c>
    </row>
    <row r="147" spans="2:47" s="1" customFormat="1" ht="148.5">
      <c r="B147" s="41"/>
      <c r="C147" s="63"/>
      <c r="D147" s="206" t="s">
        <v>189</v>
      </c>
      <c r="E147" s="63"/>
      <c r="F147" s="207" t="s">
        <v>248</v>
      </c>
      <c r="G147" s="63"/>
      <c r="H147" s="63"/>
      <c r="I147" s="164"/>
      <c r="J147" s="63"/>
      <c r="K147" s="63"/>
      <c r="L147" s="61"/>
      <c r="M147" s="208"/>
      <c r="N147" s="42"/>
      <c r="O147" s="42"/>
      <c r="P147" s="42"/>
      <c r="Q147" s="42"/>
      <c r="R147" s="42"/>
      <c r="S147" s="42"/>
      <c r="T147" s="78"/>
      <c r="AT147" s="24" t="s">
        <v>189</v>
      </c>
      <c r="AU147" s="24" t="s">
        <v>87</v>
      </c>
    </row>
    <row r="148" spans="2:51" s="12" customFormat="1" ht="13.5">
      <c r="B148" s="220"/>
      <c r="C148" s="221"/>
      <c r="D148" s="206" t="s">
        <v>191</v>
      </c>
      <c r="E148" s="222" t="s">
        <v>22</v>
      </c>
      <c r="F148" s="223" t="s">
        <v>142</v>
      </c>
      <c r="G148" s="221"/>
      <c r="H148" s="224">
        <v>36.75</v>
      </c>
      <c r="I148" s="225"/>
      <c r="J148" s="221"/>
      <c r="K148" s="221"/>
      <c r="L148" s="226"/>
      <c r="M148" s="227"/>
      <c r="N148" s="228"/>
      <c r="O148" s="228"/>
      <c r="P148" s="228"/>
      <c r="Q148" s="228"/>
      <c r="R148" s="228"/>
      <c r="S148" s="228"/>
      <c r="T148" s="229"/>
      <c r="AT148" s="230" t="s">
        <v>191</v>
      </c>
      <c r="AU148" s="230" t="s">
        <v>87</v>
      </c>
      <c r="AV148" s="12" t="s">
        <v>87</v>
      </c>
      <c r="AW148" s="12" t="s">
        <v>41</v>
      </c>
      <c r="AX148" s="12" t="s">
        <v>77</v>
      </c>
      <c r="AY148" s="230" t="s">
        <v>180</v>
      </c>
    </row>
    <row r="149" spans="2:51" s="14" customFormat="1" ht="13.5">
      <c r="B149" s="242"/>
      <c r="C149" s="243"/>
      <c r="D149" s="244" t="s">
        <v>191</v>
      </c>
      <c r="E149" s="245" t="s">
        <v>22</v>
      </c>
      <c r="F149" s="246" t="s">
        <v>196</v>
      </c>
      <c r="G149" s="243"/>
      <c r="H149" s="247">
        <v>36.75</v>
      </c>
      <c r="I149" s="248"/>
      <c r="J149" s="243"/>
      <c r="K149" s="243"/>
      <c r="L149" s="249"/>
      <c r="M149" s="250"/>
      <c r="N149" s="251"/>
      <c r="O149" s="251"/>
      <c r="P149" s="251"/>
      <c r="Q149" s="251"/>
      <c r="R149" s="251"/>
      <c r="S149" s="251"/>
      <c r="T149" s="252"/>
      <c r="AT149" s="253" t="s">
        <v>191</v>
      </c>
      <c r="AU149" s="253" t="s">
        <v>87</v>
      </c>
      <c r="AV149" s="14" t="s">
        <v>187</v>
      </c>
      <c r="AW149" s="14" t="s">
        <v>41</v>
      </c>
      <c r="AX149" s="14" t="s">
        <v>24</v>
      </c>
      <c r="AY149" s="253" t="s">
        <v>180</v>
      </c>
    </row>
    <row r="150" spans="2:65" s="1" customFormat="1" ht="44.25" customHeight="1">
      <c r="B150" s="41"/>
      <c r="C150" s="194" t="s">
        <v>271</v>
      </c>
      <c r="D150" s="194" t="s">
        <v>182</v>
      </c>
      <c r="E150" s="195" t="s">
        <v>250</v>
      </c>
      <c r="F150" s="196" t="s">
        <v>251</v>
      </c>
      <c r="G150" s="197" t="s">
        <v>118</v>
      </c>
      <c r="H150" s="198">
        <v>68.875</v>
      </c>
      <c r="I150" s="199"/>
      <c r="J150" s="200">
        <f>ROUND(I150*H150,2)</f>
        <v>0</v>
      </c>
      <c r="K150" s="196" t="s">
        <v>186</v>
      </c>
      <c r="L150" s="61"/>
      <c r="M150" s="201" t="s">
        <v>22</v>
      </c>
      <c r="N150" s="202" t="s">
        <v>48</v>
      </c>
      <c r="O150" s="42"/>
      <c r="P150" s="203">
        <f>O150*H150</f>
        <v>0</v>
      </c>
      <c r="Q150" s="203">
        <v>0</v>
      </c>
      <c r="R150" s="203">
        <f>Q150*H150</f>
        <v>0</v>
      </c>
      <c r="S150" s="203">
        <v>0</v>
      </c>
      <c r="T150" s="204">
        <f>S150*H150</f>
        <v>0</v>
      </c>
      <c r="AR150" s="24" t="s">
        <v>187</v>
      </c>
      <c r="AT150" s="24" t="s">
        <v>182</v>
      </c>
      <c r="AU150" s="24" t="s">
        <v>87</v>
      </c>
      <c r="AY150" s="24" t="s">
        <v>180</v>
      </c>
      <c r="BE150" s="205">
        <f>IF(N150="základní",J150,0)</f>
        <v>0</v>
      </c>
      <c r="BF150" s="205">
        <f>IF(N150="snížená",J150,0)</f>
        <v>0</v>
      </c>
      <c r="BG150" s="205">
        <f>IF(N150="zákl. přenesená",J150,0)</f>
        <v>0</v>
      </c>
      <c r="BH150" s="205">
        <f>IF(N150="sníž. přenesená",J150,0)</f>
        <v>0</v>
      </c>
      <c r="BI150" s="205">
        <f>IF(N150="nulová",J150,0)</f>
        <v>0</v>
      </c>
      <c r="BJ150" s="24" t="s">
        <v>24</v>
      </c>
      <c r="BK150" s="205">
        <f>ROUND(I150*H150,2)</f>
        <v>0</v>
      </c>
      <c r="BL150" s="24" t="s">
        <v>187</v>
      </c>
      <c r="BM150" s="24" t="s">
        <v>514</v>
      </c>
    </row>
    <row r="151" spans="2:47" s="1" customFormat="1" ht="409.5">
      <c r="B151" s="41"/>
      <c r="C151" s="63"/>
      <c r="D151" s="206" t="s">
        <v>189</v>
      </c>
      <c r="E151" s="63"/>
      <c r="F151" s="207" t="s">
        <v>253</v>
      </c>
      <c r="G151" s="63"/>
      <c r="H151" s="63"/>
      <c r="I151" s="164"/>
      <c r="J151" s="63"/>
      <c r="K151" s="63"/>
      <c r="L151" s="61"/>
      <c r="M151" s="208"/>
      <c r="N151" s="42"/>
      <c r="O151" s="42"/>
      <c r="P151" s="42"/>
      <c r="Q151" s="42"/>
      <c r="R151" s="42"/>
      <c r="S151" s="42"/>
      <c r="T151" s="78"/>
      <c r="AT151" s="24" t="s">
        <v>189</v>
      </c>
      <c r="AU151" s="24" t="s">
        <v>87</v>
      </c>
    </row>
    <row r="152" spans="2:51" s="12" customFormat="1" ht="13.5">
      <c r="B152" s="220"/>
      <c r="C152" s="221"/>
      <c r="D152" s="206" t="s">
        <v>191</v>
      </c>
      <c r="E152" s="222" t="s">
        <v>22</v>
      </c>
      <c r="F152" s="223" t="s">
        <v>450</v>
      </c>
      <c r="G152" s="221"/>
      <c r="H152" s="224">
        <v>94.5</v>
      </c>
      <c r="I152" s="225"/>
      <c r="J152" s="221"/>
      <c r="K152" s="221"/>
      <c r="L152" s="226"/>
      <c r="M152" s="227"/>
      <c r="N152" s="228"/>
      <c r="O152" s="228"/>
      <c r="P152" s="228"/>
      <c r="Q152" s="228"/>
      <c r="R152" s="228"/>
      <c r="S152" s="228"/>
      <c r="T152" s="229"/>
      <c r="AT152" s="230" t="s">
        <v>191</v>
      </c>
      <c r="AU152" s="230" t="s">
        <v>87</v>
      </c>
      <c r="AV152" s="12" t="s">
        <v>87</v>
      </c>
      <c r="AW152" s="12" t="s">
        <v>41</v>
      </c>
      <c r="AX152" s="12" t="s">
        <v>77</v>
      </c>
      <c r="AY152" s="230" t="s">
        <v>180</v>
      </c>
    </row>
    <row r="153" spans="2:51" s="12" customFormat="1" ht="13.5">
      <c r="B153" s="220"/>
      <c r="C153" s="221"/>
      <c r="D153" s="206" t="s">
        <v>191</v>
      </c>
      <c r="E153" s="222" t="s">
        <v>22</v>
      </c>
      <c r="F153" s="223" t="s">
        <v>116</v>
      </c>
      <c r="G153" s="221"/>
      <c r="H153" s="224">
        <v>80</v>
      </c>
      <c r="I153" s="225"/>
      <c r="J153" s="221"/>
      <c r="K153" s="221"/>
      <c r="L153" s="226"/>
      <c r="M153" s="227"/>
      <c r="N153" s="228"/>
      <c r="O153" s="228"/>
      <c r="P153" s="228"/>
      <c r="Q153" s="228"/>
      <c r="R153" s="228"/>
      <c r="S153" s="228"/>
      <c r="T153" s="229"/>
      <c r="AT153" s="230" t="s">
        <v>191</v>
      </c>
      <c r="AU153" s="230" t="s">
        <v>87</v>
      </c>
      <c r="AV153" s="12" t="s">
        <v>87</v>
      </c>
      <c r="AW153" s="12" t="s">
        <v>41</v>
      </c>
      <c r="AX153" s="12" t="s">
        <v>77</v>
      </c>
      <c r="AY153" s="230" t="s">
        <v>180</v>
      </c>
    </row>
    <row r="154" spans="2:51" s="13" customFormat="1" ht="13.5">
      <c r="B154" s="231"/>
      <c r="C154" s="232"/>
      <c r="D154" s="206" t="s">
        <v>191</v>
      </c>
      <c r="E154" s="233" t="s">
        <v>22</v>
      </c>
      <c r="F154" s="234" t="s">
        <v>194</v>
      </c>
      <c r="G154" s="232"/>
      <c r="H154" s="235">
        <v>174.5</v>
      </c>
      <c r="I154" s="236"/>
      <c r="J154" s="232"/>
      <c r="K154" s="232"/>
      <c r="L154" s="237"/>
      <c r="M154" s="238"/>
      <c r="N154" s="239"/>
      <c r="O154" s="239"/>
      <c r="P154" s="239"/>
      <c r="Q154" s="239"/>
      <c r="R154" s="239"/>
      <c r="S154" s="239"/>
      <c r="T154" s="240"/>
      <c r="AT154" s="241" t="s">
        <v>191</v>
      </c>
      <c r="AU154" s="241" t="s">
        <v>87</v>
      </c>
      <c r="AV154" s="13" t="s">
        <v>195</v>
      </c>
      <c r="AW154" s="13" t="s">
        <v>41</v>
      </c>
      <c r="AX154" s="13" t="s">
        <v>77</v>
      </c>
      <c r="AY154" s="241" t="s">
        <v>180</v>
      </c>
    </row>
    <row r="155" spans="2:51" s="12" customFormat="1" ht="13.5">
      <c r="B155" s="220"/>
      <c r="C155" s="221"/>
      <c r="D155" s="206" t="s">
        <v>191</v>
      </c>
      <c r="E155" s="222" t="s">
        <v>22</v>
      </c>
      <c r="F155" s="223" t="s">
        <v>508</v>
      </c>
      <c r="G155" s="221"/>
      <c r="H155" s="224">
        <v>-36.75</v>
      </c>
      <c r="I155" s="225"/>
      <c r="J155" s="221"/>
      <c r="K155" s="221"/>
      <c r="L155" s="226"/>
      <c r="M155" s="227"/>
      <c r="N155" s="228"/>
      <c r="O155" s="228"/>
      <c r="P155" s="228"/>
      <c r="Q155" s="228"/>
      <c r="R155" s="228"/>
      <c r="S155" s="228"/>
      <c r="T155" s="229"/>
      <c r="AT155" s="230" t="s">
        <v>191</v>
      </c>
      <c r="AU155" s="230" t="s">
        <v>87</v>
      </c>
      <c r="AV155" s="12" t="s">
        <v>87</v>
      </c>
      <c r="AW155" s="12" t="s">
        <v>41</v>
      </c>
      <c r="AX155" s="12" t="s">
        <v>77</v>
      </c>
      <c r="AY155" s="230" t="s">
        <v>180</v>
      </c>
    </row>
    <row r="156" spans="2:51" s="13" customFormat="1" ht="13.5">
      <c r="B156" s="231"/>
      <c r="C156" s="232"/>
      <c r="D156" s="206" t="s">
        <v>191</v>
      </c>
      <c r="E156" s="233" t="s">
        <v>22</v>
      </c>
      <c r="F156" s="234" t="s">
        <v>194</v>
      </c>
      <c r="G156" s="232"/>
      <c r="H156" s="235">
        <v>-36.75</v>
      </c>
      <c r="I156" s="236"/>
      <c r="J156" s="232"/>
      <c r="K156" s="232"/>
      <c r="L156" s="237"/>
      <c r="M156" s="238"/>
      <c r="N156" s="239"/>
      <c r="O156" s="239"/>
      <c r="P156" s="239"/>
      <c r="Q156" s="239"/>
      <c r="R156" s="239"/>
      <c r="S156" s="239"/>
      <c r="T156" s="240"/>
      <c r="AT156" s="241" t="s">
        <v>191</v>
      </c>
      <c r="AU156" s="241" t="s">
        <v>87</v>
      </c>
      <c r="AV156" s="13" t="s">
        <v>195</v>
      </c>
      <c r="AW156" s="13" t="s">
        <v>41</v>
      </c>
      <c r="AX156" s="13" t="s">
        <v>77</v>
      </c>
      <c r="AY156" s="241" t="s">
        <v>180</v>
      </c>
    </row>
    <row r="157" spans="2:51" s="14" customFormat="1" ht="13.5">
      <c r="B157" s="242"/>
      <c r="C157" s="243"/>
      <c r="D157" s="206" t="s">
        <v>191</v>
      </c>
      <c r="E157" s="254" t="s">
        <v>22</v>
      </c>
      <c r="F157" s="255" t="s">
        <v>254</v>
      </c>
      <c r="G157" s="243"/>
      <c r="H157" s="256">
        <v>137.75</v>
      </c>
      <c r="I157" s="248"/>
      <c r="J157" s="243"/>
      <c r="K157" s="243"/>
      <c r="L157" s="249"/>
      <c r="M157" s="250"/>
      <c r="N157" s="251"/>
      <c r="O157" s="251"/>
      <c r="P157" s="251"/>
      <c r="Q157" s="251"/>
      <c r="R157" s="251"/>
      <c r="S157" s="251"/>
      <c r="T157" s="252"/>
      <c r="AT157" s="253" t="s">
        <v>191</v>
      </c>
      <c r="AU157" s="253" t="s">
        <v>87</v>
      </c>
      <c r="AV157" s="14" t="s">
        <v>187</v>
      </c>
      <c r="AW157" s="14" t="s">
        <v>41</v>
      </c>
      <c r="AX157" s="14" t="s">
        <v>24</v>
      </c>
      <c r="AY157" s="253" t="s">
        <v>180</v>
      </c>
    </row>
    <row r="158" spans="2:51" s="12" customFormat="1" ht="13.5">
      <c r="B158" s="220"/>
      <c r="C158" s="221"/>
      <c r="D158" s="244" t="s">
        <v>191</v>
      </c>
      <c r="E158" s="221"/>
      <c r="F158" s="257" t="s">
        <v>515</v>
      </c>
      <c r="G158" s="221"/>
      <c r="H158" s="258">
        <v>68.875</v>
      </c>
      <c r="I158" s="225"/>
      <c r="J158" s="221"/>
      <c r="K158" s="221"/>
      <c r="L158" s="226"/>
      <c r="M158" s="227"/>
      <c r="N158" s="228"/>
      <c r="O158" s="228"/>
      <c r="P158" s="228"/>
      <c r="Q158" s="228"/>
      <c r="R158" s="228"/>
      <c r="S158" s="228"/>
      <c r="T158" s="229"/>
      <c r="AT158" s="230" t="s">
        <v>191</v>
      </c>
      <c r="AU158" s="230" t="s">
        <v>87</v>
      </c>
      <c r="AV158" s="12" t="s">
        <v>87</v>
      </c>
      <c r="AW158" s="12" t="s">
        <v>6</v>
      </c>
      <c r="AX158" s="12" t="s">
        <v>24</v>
      </c>
      <c r="AY158" s="230" t="s">
        <v>180</v>
      </c>
    </row>
    <row r="159" spans="2:65" s="1" customFormat="1" ht="22.5" customHeight="1">
      <c r="B159" s="41"/>
      <c r="C159" s="194" t="s">
        <v>10</v>
      </c>
      <c r="D159" s="194" t="s">
        <v>182</v>
      </c>
      <c r="E159" s="195" t="s">
        <v>256</v>
      </c>
      <c r="F159" s="196" t="s">
        <v>257</v>
      </c>
      <c r="G159" s="197" t="s">
        <v>118</v>
      </c>
      <c r="H159" s="198">
        <v>68.875</v>
      </c>
      <c r="I159" s="199"/>
      <c r="J159" s="200">
        <f>ROUND(I159*H159,2)</f>
        <v>0</v>
      </c>
      <c r="K159" s="196" t="s">
        <v>186</v>
      </c>
      <c r="L159" s="61"/>
      <c r="M159" s="201" t="s">
        <v>22</v>
      </c>
      <c r="N159" s="202" t="s">
        <v>48</v>
      </c>
      <c r="O159" s="42"/>
      <c r="P159" s="203">
        <f>O159*H159</f>
        <v>0</v>
      </c>
      <c r="Q159" s="203">
        <v>0</v>
      </c>
      <c r="R159" s="203">
        <f>Q159*H159</f>
        <v>0</v>
      </c>
      <c r="S159" s="203">
        <v>0</v>
      </c>
      <c r="T159" s="204">
        <f>S159*H159</f>
        <v>0</v>
      </c>
      <c r="AR159" s="24" t="s">
        <v>187</v>
      </c>
      <c r="AT159" s="24" t="s">
        <v>182</v>
      </c>
      <c r="AU159" s="24" t="s">
        <v>87</v>
      </c>
      <c r="AY159" s="24" t="s">
        <v>180</v>
      </c>
      <c r="BE159" s="205">
        <f>IF(N159="základní",J159,0)</f>
        <v>0</v>
      </c>
      <c r="BF159" s="205">
        <f>IF(N159="snížená",J159,0)</f>
        <v>0</v>
      </c>
      <c r="BG159" s="205">
        <f>IF(N159="zákl. přenesená",J159,0)</f>
        <v>0</v>
      </c>
      <c r="BH159" s="205">
        <f>IF(N159="sníž. přenesená",J159,0)</f>
        <v>0</v>
      </c>
      <c r="BI159" s="205">
        <f>IF(N159="nulová",J159,0)</f>
        <v>0</v>
      </c>
      <c r="BJ159" s="24" t="s">
        <v>24</v>
      </c>
      <c r="BK159" s="205">
        <f>ROUND(I159*H159,2)</f>
        <v>0</v>
      </c>
      <c r="BL159" s="24" t="s">
        <v>187</v>
      </c>
      <c r="BM159" s="24" t="s">
        <v>516</v>
      </c>
    </row>
    <row r="160" spans="2:47" s="1" customFormat="1" ht="297">
      <c r="B160" s="41"/>
      <c r="C160" s="63"/>
      <c r="D160" s="206" t="s">
        <v>189</v>
      </c>
      <c r="E160" s="63"/>
      <c r="F160" s="207" t="s">
        <v>259</v>
      </c>
      <c r="G160" s="63"/>
      <c r="H160" s="63"/>
      <c r="I160" s="164"/>
      <c r="J160" s="63"/>
      <c r="K160" s="63"/>
      <c r="L160" s="61"/>
      <c r="M160" s="208"/>
      <c r="N160" s="42"/>
      <c r="O160" s="42"/>
      <c r="P160" s="42"/>
      <c r="Q160" s="42"/>
      <c r="R160" s="42"/>
      <c r="S160" s="42"/>
      <c r="T160" s="78"/>
      <c r="AT160" s="24" t="s">
        <v>189</v>
      </c>
      <c r="AU160" s="24" t="s">
        <v>87</v>
      </c>
    </row>
    <row r="161" spans="2:51" s="12" customFormat="1" ht="13.5">
      <c r="B161" s="220"/>
      <c r="C161" s="221"/>
      <c r="D161" s="206" t="s">
        <v>191</v>
      </c>
      <c r="E161" s="222" t="s">
        <v>22</v>
      </c>
      <c r="F161" s="223" t="s">
        <v>450</v>
      </c>
      <c r="G161" s="221"/>
      <c r="H161" s="224">
        <v>94.5</v>
      </c>
      <c r="I161" s="225"/>
      <c r="J161" s="221"/>
      <c r="K161" s="221"/>
      <c r="L161" s="226"/>
      <c r="M161" s="227"/>
      <c r="N161" s="228"/>
      <c r="O161" s="228"/>
      <c r="P161" s="228"/>
      <c r="Q161" s="228"/>
      <c r="R161" s="228"/>
      <c r="S161" s="228"/>
      <c r="T161" s="229"/>
      <c r="AT161" s="230" t="s">
        <v>191</v>
      </c>
      <c r="AU161" s="230" t="s">
        <v>87</v>
      </c>
      <c r="AV161" s="12" t="s">
        <v>87</v>
      </c>
      <c r="AW161" s="12" t="s">
        <v>41</v>
      </c>
      <c r="AX161" s="12" t="s">
        <v>77</v>
      </c>
      <c r="AY161" s="230" t="s">
        <v>180</v>
      </c>
    </row>
    <row r="162" spans="2:51" s="12" customFormat="1" ht="13.5">
      <c r="B162" s="220"/>
      <c r="C162" s="221"/>
      <c r="D162" s="206" t="s">
        <v>191</v>
      </c>
      <c r="E162" s="222" t="s">
        <v>22</v>
      </c>
      <c r="F162" s="223" t="s">
        <v>116</v>
      </c>
      <c r="G162" s="221"/>
      <c r="H162" s="224">
        <v>80</v>
      </c>
      <c r="I162" s="225"/>
      <c r="J162" s="221"/>
      <c r="K162" s="221"/>
      <c r="L162" s="226"/>
      <c r="M162" s="227"/>
      <c r="N162" s="228"/>
      <c r="O162" s="228"/>
      <c r="P162" s="228"/>
      <c r="Q162" s="228"/>
      <c r="R162" s="228"/>
      <c r="S162" s="228"/>
      <c r="T162" s="229"/>
      <c r="AT162" s="230" t="s">
        <v>191</v>
      </c>
      <c r="AU162" s="230" t="s">
        <v>87</v>
      </c>
      <c r="AV162" s="12" t="s">
        <v>87</v>
      </c>
      <c r="AW162" s="12" t="s">
        <v>41</v>
      </c>
      <c r="AX162" s="12" t="s">
        <v>77</v>
      </c>
      <c r="AY162" s="230" t="s">
        <v>180</v>
      </c>
    </row>
    <row r="163" spans="2:51" s="13" customFormat="1" ht="13.5">
      <c r="B163" s="231"/>
      <c r="C163" s="232"/>
      <c r="D163" s="206" t="s">
        <v>191</v>
      </c>
      <c r="E163" s="233" t="s">
        <v>22</v>
      </c>
      <c r="F163" s="234" t="s">
        <v>194</v>
      </c>
      <c r="G163" s="232"/>
      <c r="H163" s="235">
        <v>174.5</v>
      </c>
      <c r="I163" s="236"/>
      <c r="J163" s="232"/>
      <c r="K163" s="232"/>
      <c r="L163" s="237"/>
      <c r="M163" s="238"/>
      <c r="N163" s="239"/>
      <c r="O163" s="239"/>
      <c r="P163" s="239"/>
      <c r="Q163" s="239"/>
      <c r="R163" s="239"/>
      <c r="S163" s="239"/>
      <c r="T163" s="240"/>
      <c r="AT163" s="241" t="s">
        <v>191</v>
      </c>
      <c r="AU163" s="241" t="s">
        <v>87</v>
      </c>
      <c r="AV163" s="13" t="s">
        <v>195</v>
      </c>
      <c r="AW163" s="13" t="s">
        <v>41</v>
      </c>
      <c r="AX163" s="13" t="s">
        <v>77</v>
      </c>
      <c r="AY163" s="241" t="s">
        <v>180</v>
      </c>
    </row>
    <row r="164" spans="2:51" s="12" customFormat="1" ht="13.5">
      <c r="B164" s="220"/>
      <c r="C164" s="221"/>
      <c r="D164" s="206" t="s">
        <v>191</v>
      </c>
      <c r="E164" s="222" t="s">
        <v>22</v>
      </c>
      <c r="F164" s="223" t="s">
        <v>508</v>
      </c>
      <c r="G164" s="221"/>
      <c r="H164" s="224">
        <v>-36.75</v>
      </c>
      <c r="I164" s="225"/>
      <c r="J164" s="221"/>
      <c r="K164" s="221"/>
      <c r="L164" s="226"/>
      <c r="M164" s="227"/>
      <c r="N164" s="228"/>
      <c r="O164" s="228"/>
      <c r="P164" s="228"/>
      <c r="Q164" s="228"/>
      <c r="R164" s="228"/>
      <c r="S164" s="228"/>
      <c r="T164" s="229"/>
      <c r="AT164" s="230" t="s">
        <v>191</v>
      </c>
      <c r="AU164" s="230" t="s">
        <v>87</v>
      </c>
      <c r="AV164" s="12" t="s">
        <v>87</v>
      </c>
      <c r="AW164" s="12" t="s">
        <v>41</v>
      </c>
      <c r="AX164" s="12" t="s">
        <v>77</v>
      </c>
      <c r="AY164" s="230" t="s">
        <v>180</v>
      </c>
    </row>
    <row r="165" spans="2:51" s="14" customFormat="1" ht="13.5">
      <c r="B165" s="242"/>
      <c r="C165" s="243"/>
      <c r="D165" s="206" t="s">
        <v>191</v>
      </c>
      <c r="E165" s="254" t="s">
        <v>22</v>
      </c>
      <c r="F165" s="255" t="s">
        <v>254</v>
      </c>
      <c r="G165" s="243"/>
      <c r="H165" s="256">
        <v>137.75</v>
      </c>
      <c r="I165" s="248"/>
      <c r="J165" s="243"/>
      <c r="K165" s="243"/>
      <c r="L165" s="249"/>
      <c r="M165" s="250"/>
      <c r="N165" s="251"/>
      <c r="O165" s="251"/>
      <c r="P165" s="251"/>
      <c r="Q165" s="251"/>
      <c r="R165" s="251"/>
      <c r="S165" s="251"/>
      <c r="T165" s="252"/>
      <c r="AT165" s="253" t="s">
        <v>191</v>
      </c>
      <c r="AU165" s="253" t="s">
        <v>87</v>
      </c>
      <c r="AV165" s="14" t="s">
        <v>187</v>
      </c>
      <c r="AW165" s="14" t="s">
        <v>41</v>
      </c>
      <c r="AX165" s="14" t="s">
        <v>24</v>
      </c>
      <c r="AY165" s="253" t="s">
        <v>180</v>
      </c>
    </row>
    <row r="166" spans="2:51" s="12" customFormat="1" ht="13.5">
      <c r="B166" s="220"/>
      <c r="C166" s="221"/>
      <c r="D166" s="244" t="s">
        <v>191</v>
      </c>
      <c r="E166" s="221"/>
      <c r="F166" s="257" t="s">
        <v>515</v>
      </c>
      <c r="G166" s="221"/>
      <c r="H166" s="258">
        <v>68.875</v>
      </c>
      <c r="I166" s="225"/>
      <c r="J166" s="221"/>
      <c r="K166" s="221"/>
      <c r="L166" s="226"/>
      <c r="M166" s="227"/>
      <c r="N166" s="228"/>
      <c r="O166" s="228"/>
      <c r="P166" s="228"/>
      <c r="Q166" s="228"/>
      <c r="R166" s="228"/>
      <c r="S166" s="228"/>
      <c r="T166" s="229"/>
      <c r="AT166" s="230" t="s">
        <v>191</v>
      </c>
      <c r="AU166" s="230" t="s">
        <v>87</v>
      </c>
      <c r="AV166" s="12" t="s">
        <v>87</v>
      </c>
      <c r="AW166" s="12" t="s">
        <v>6</v>
      </c>
      <c r="AX166" s="12" t="s">
        <v>24</v>
      </c>
      <c r="AY166" s="230" t="s">
        <v>180</v>
      </c>
    </row>
    <row r="167" spans="2:65" s="1" customFormat="1" ht="22.5" customHeight="1">
      <c r="B167" s="41"/>
      <c r="C167" s="194" t="s">
        <v>279</v>
      </c>
      <c r="D167" s="194" t="s">
        <v>182</v>
      </c>
      <c r="E167" s="195" t="s">
        <v>261</v>
      </c>
      <c r="F167" s="196" t="s">
        <v>262</v>
      </c>
      <c r="G167" s="197" t="s">
        <v>263</v>
      </c>
      <c r="H167" s="198">
        <v>123.975</v>
      </c>
      <c r="I167" s="199"/>
      <c r="J167" s="200">
        <f>ROUND(I167*H167,2)</f>
        <v>0</v>
      </c>
      <c r="K167" s="196" t="s">
        <v>186</v>
      </c>
      <c r="L167" s="61"/>
      <c r="M167" s="201" t="s">
        <v>22</v>
      </c>
      <c r="N167" s="202" t="s">
        <v>48</v>
      </c>
      <c r="O167" s="42"/>
      <c r="P167" s="203">
        <f>O167*H167</f>
        <v>0</v>
      </c>
      <c r="Q167" s="203">
        <v>0</v>
      </c>
      <c r="R167" s="203">
        <f>Q167*H167</f>
        <v>0</v>
      </c>
      <c r="S167" s="203">
        <v>0</v>
      </c>
      <c r="T167" s="204">
        <f>S167*H167</f>
        <v>0</v>
      </c>
      <c r="AR167" s="24" t="s">
        <v>187</v>
      </c>
      <c r="AT167" s="24" t="s">
        <v>182</v>
      </c>
      <c r="AU167" s="24" t="s">
        <v>87</v>
      </c>
      <c r="AY167" s="24" t="s">
        <v>180</v>
      </c>
      <c r="BE167" s="205">
        <f>IF(N167="základní",J167,0)</f>
        <v>0</v>
      </c>
      <c r="BF167" s="205">
        <f>IF(N167="snížená",J167,0)</f>
        <v>0</v>
      </c>
      <c r="BG167" s="205">
        <f>IF(N167="zákl. přenesená",J167,0)</f>
        <v>0</v>
      </c>
      <c r="BH167" s="205">
        <f>IF(N167="sníž. přenesená",J167,0)</f>
        <v>0</v>
      </c>
      <c r="BI167" s="205">
        <f>IF(N167="nulová",J167,0)</f>
        <v>0</v>
      </c>
      <c r="BJ167" s="24" t="s">
        <v>24</v>
      </c>
      <c r="BK167" s="205">
        <f>ROUND(I167*H167,2)</f>
        <v>0</v>
      </c>
      <c r="BL167" s="24" t="s">
        <v>187</v>
      </c>
      <c r="BM167" s="24" t="s">
        <v>517</v>
      </c>
    </row>
    <row r="168" spans="2:47" s="1" customFormat="1" ht="297">
      <c r="B168" s="41"/>
      <c r="C168" s="63"/>
      <c r="D168" s="206" t="s">
        <v>189</v>
      </c>
      <c r="E168" s="63"/>
      <c r="F168" s="207" t="s">
        <v>259</v>
      </c>
      <c r="G168" s="63"/>
      <c r="H168" s="63"/>
      <c r="I168" s="164"/>
      <c r="J168" s="63"/>
      <c r="K168" s="63"/>
      <c r="L168" s="61"/>
      <c r="M168" s="208"/>
      <c r="N168" s="42"/>
      <c r="O168" s="42"/>
      <c r="P168" s="42"/>
      <c r="Q168" s="42"/>
      <c r="R168" s="42"/>
      <c r="S168" s="42"/>
      <c r="T168" s="78"/>
      <c r="AT168" s="24" t="s">
        <v>189</v>
      </c>
      <c r="AU168" s="24" t="s">
        <v>87</v>
      </c>
    </row>
    <row r="169" spans="2:51" s="12" customFormat="1" ht="13.5">
      <c r="B169" s="220"/>
      <c r="C169" s="221"/>
      <c r="D169" s="206" t="s">
        <v>191</v>
      </c>
      <c r="E169" s="222" t="s">
        <v>22</v>
      </c>
      <c r="F169" s="223" t="s">
        <v>518</v>
      </c>
      <c r="G169" s="221"/>
      <c r="H169" s="224">
        <v>170.1</v>
      </c>
      <c r="I169" s="225"/>
      <c r="J169" s="221"/>
      <c r="K169" s="221"/>
      <c r="L169" s="226"/>
      <c r="M169" s="227"/>
      <c r="N169" s="228"/>
      <c r="O169" s="228"/>
      <c r="P169" s="228"/>
      <c r="Q169" s="228"/>
      <c r="R169" s="228"/>
      <c r="S169" s="228"/>
      <c r="T169" s="229"/>
      <c r="AT169" s="230" t="s">
        <v>191</v>
      </c>
      <c r="AU169" s="230" t="s">
        <v>87</v>
      </c>
      <c r="AV169" s="12" t="s">
        <v>87</v>
      </c>
      <c r="AW169" s="12" t="s">
        <v>41</v>
      </c>
      <c r="AX169" s="12" t="s">
        <v>77</v>
      </c>
      <c r="AY169" s="230" t="s">
        <v>180</v>
      </c>
    </row>
    <row r="170" spans="2:51" s="12" customFormat="1" ht="13.5">
      <c r="B170" s="220"/>
      <c r="C170" s="221"/>
      <c r="D170" s="206" t="s">
        <v>191</v>
      </c>
      <c r="E170" s="222" t="s">
        <v>22</v>
      </c>
      <c r="F170" s="223" t="s">
        <v>519</v>
      </c>
      <c r="G170" s="221"/>
      <c r="H170" s="224">
        <v>144</v>
      </c>
      <c r="I170" s="225"/>
      <c r="J170" s="221"/>
      <c r="K170" s="221"/>
      <c r="L170" s="226"/>
      <c r="M170" s="227"/>
      <c r="N170" s="228"/>
      <c r="O170" s="228"/>
      <c r="P170" s="228"/>
      <c r="Q170" s="228"/>
      <c r="R170" s="228"/>
      <c r="S170" s="228"/>
      <c r="T170" s="229"/>
      <c r="AT170" s="230" t="s">
        <v>191</v>
      </c>
      <c r="AU170" s="230" t="s">
        <v>87</v>
      </c>
      <c r="AV170" s="12" t="s">
        <v>87</v>
      </c>
      <c r="AW170" s="12" t="s">
        <v>41</v>
      </c>
      <c r="AX170" s="12" t="s">
        <v>77</v>
      </c>
      <c r="AY170" s="230" t="s">
        <v>180</v>
      </c>
    </row>
    <row r="171" spans="2:51" s="13" customFormat="1" ht="13.5">
      <c r="B171" s="231"/>
      <c r="C171" s="232"/>
      <c r="D171" s="206" t="s">
        <v>191</v>
      </c>
      <c r="E171" s="233" t="s">
        <v>22</v>
      </c>
      <c r="F171" s="234" t="s">
        <v>194</v>
      </c>
      <c r="G171" s="232"/>
      <c r="H171" s="235">
        <v>314.1</v>
      </c>
      <c r="I171" s="236"/>
      <c r="J171" s="232"/>
      <c r="K171" s="232"/>
      <c r="L171" s="237"/>
      <c r="M171" s="238"/>
      <c r="N171" s="239"/>
      <c r="O171" s="239"/>
      <c r="P171" s="239"/>
      <c r="Q171" s="239"/>
      <c r="R171" s="239"/>
      <c r="S171" s="239"/>
      <c r="T171" s="240"/>
      <c r="AT171" s="241" t="s">
        <v>191</v>
      </c>
      <c r="AU171" s="241" t="s">
        <v>87</v>
      </c>
      <c r="AV171" s="13" t="s">
        <v>195</v>
      </c>
      <c r="AW171" s="13" t="s">
        <v>41</v>
      </c>
      <c r="AX171" s="13" t="s">
        <v>77</v>
      </c>
      <c r="AY171" s="241" t="s">
        <v>180</v>
      </c>
    </row>
    <row r="172" spans="2:51" s="12" customFormat="1" ht="13.5">
      <c r="B172" s="220"/>
      <c r="C172" s="221"/>
      <c r="D172" s="206" t="s">
        <v>191</v>
      </c>
      <c r="E172" s="222" t="s">
        <v>22</v>
      </c>
      <c r="F172" s="223" t="s">
        <v>520</v>
      </c>
      <c r="G172" s="221"/>
      <c r="H172" s="224">
        <v>-66.15</v>
      </c>
      <c r="I172" s="225"/>
      <c r="J172" s="221"/>
      <c r="K172" s="221"/>
      <c r="L172" s="226"/>
      <c r="M172" s="227"/>
      <c r="N172" s="228"/>
      <c r="O172" s="228"/>
      <c r="P172" s="228"/>
      <c r="Q172" s="228"/>
      <c r="R172" s="228"/>
      <c r="S172" s="228"/>
      <c r="T172" s="229"/>
      <c r="AT172" s="230" t="s">
        <v>191</v>
      </c>
      <c r="AU172" s="230" t="s">
        <v>87</v>
      </c>
      <c r="AV172" s="12" t="s">
        <v>87</v>
      </c>
      <c r="AW172" s="12" t="s">
        <v>41</v>
      </c>
      <c r="AX172" s="12" t="s">
        <v>77</v>
      </c>
      <c r="AY172" s="230" t="s">
        <v>180</v>
      </c>
    </row>
    <row r="173" spans="2:51" s="13" customFormat="1" ht="13.5">
      <c r="B173" s="231"/>
      <c r="C173" s="232"/>
      <c r="D173" s="206" t="s">
        <v>191</v>
      </c>
      <c r="E173" s="233" t="s">
        <v>22</v>
      </c>
      <c r="F173" s="234" t="s">
        <v>194</v>
      </c>
      <c r="G173" s="232"/>
      <c r="H173" s="235">
        <v>-66.15</v>
      </c>
      <c r="I173" s="236"/>
      <c r="J173" s="232"/>
      <c r="K173" s="232"/>
      <c r="L173" s="237"/>
      <c r="M173" s="238"/>
      <c r="N173" s="239"/>
      <c r="O173" s="239"/>
      <c r="P173" s="239"/>
      <c r="Q173" s="239"/>
      <c r="R173" s="239"/>
      <c r="S173" s="239"/>
      <c r="T173" s="240"/>
      <c r="AT173" s="241" t="s">
        <v>191</v>
      </c>
      <c r="AU173" s="241" t="s">
        <v>87</v>
      </c>
      <c r="AV173" s="13" t="s">
        <v>195</v>
      </c>
      <c r="AW173" s="13" t="s">
        <v>41</v>
      </c>
      <c r="AX173" s="13" t="s">
        <v>77</v>
      </c>
      <c r="AY173" s="241" t="s">
        <v>180</v>
      </c>
    </row>
    <row r="174" spans="2:51" s="14" customFormat="1" ht="13.5">
      <c r="B174" s="242"/>
      <c r="C174" s="243"/>
      <c r="D174" s="206" t="s">
        <v>191</v>
      </c>
      <c r="E174" s="254" t="s">
        <v>22</v>
      </c>
      <c r="F174" s="255" t="s">
        <v>254</v>
      </c>
      <c r="G174" s="243"/>
      <c r="H174" s="256">
        <v>247.95</v>
      </c>
      <c r="I174" s="248"/>
      <c r="J174" s="243"/>
      <c r="K174" s="243"/>
      <c r="L174" s="249"/>
      <c r="M174" s="250"/>
      <c r="N174" s="251"/>
      <c r="O174" s="251"/>
      <c r="P174" s="251"/>
      <c r="Q174" s="251"/>
      <c r="R174" s="251"/>
      <c r="S174" s="251"/>
      <c r="T174" s="252"/>
      <c r="AT174" s="253" t="s">
        <v>191</v>
      </c>
      <c r="AU174" s="253" t="s">
        <v>87</v>
      </c>
      <c r="AV174" s="14" t="s">
        <v>187</v>
      </c>
      <c r="AW174" s="14" t="s">
        <v>41</v>
      </c>
      <c r="AX174" s="14" t="s">
        <v>24</v>
      </c>
      <c r="AY174" s="253" t="s">
        <v>180</v>
      </c>
    </row>
    <row r="175" spans="2:51" s="12" customFormat="1" ht="13.5">
      <c r="B175" s="220"/>
      <c r="C175" s="221"/>
      <c r="D175" s="244" t="s">
        <v>191</v>
      </c>
      <c r="E175" s="221"/>
      <c r="F175" s="257" t="s">
        <v>521</v>
      </c>
      <c r="G175" s="221"/>
      <c r="H175" s="258">
        <v>123.975</v>
      </c>
      <c r="I175" s="225"/>
      <c r="J175" s="221"/>
      <c r="K175" s="221"/>
      <c r="L175" s="226"/>
      <c r="M175" s="227"/>
      <c r="N175" s="228"/>
      <c r="O175" s="228"/>
      <c r="P175" s="228"/>
      <c r="Q175" s="228"/>
      <c r="R175" s="228"/>
      <c r="S175" s="228"/>
      <c r="T175" s="229"/>
      <c r="AT175" s="230" t="s">
        <v>191</v>
      </c>
      <c r="AU175" s="230" t="s">
        <v>87</v>
      </c>
      <c r="AV175" s="12" t="s">
        <v>87</v>
      </c>
      <c r="AW175" s="12" t="s">
        <v>6</v>
      </c>
      <c r="AX175" s="12" t="s">
        <v>24</v>
      </c>
      <c r="AY175" s="230" t="s">
        <v>180</v>
      </c>
    </row>
    <row r="176" spans="2:65" s="1" customFormat="1" ht="31.5" customHeight="1">
      <c r="B176" s="41"/>
      <c r="C176" s="194" t="s">
        <v>294</v>
      </c>
      <c r="D176" s="194" t="s">
        <v>182</v>
      </c>
      <c r="E176" s="195" t="s">
        <v>522</v>
      </c>
      <c r="F176" s="196" t="s">
        <v>523</v>
      </c>
      <c r="G176" s="197" t="s">
        <v>118</v>
      </c>
      <c r="H176" s="198">
        <v>36.75</v>
      </c>
      <c r="I176" s="199"/>
      <c r="J176" s="200">
        <f>ROUND(I176*H176,2)</f>
        <v>0</v>
      </c>
      <c r="K176" s="196" t="s">
        <v>186</v>
      </c>
      <c r="L176" s="61"/>
      <c r="M176" s="201" t="s">
        <v>22</v>
      </c>
      <c r="N176" s="202" t="s">
        <v>48</v>
      </c>
      <c r="O176" s="42"/>
      <c r="P176" s="203">
        <f>O176*H176</f>
        <v>0</v>
      </c>
      <c r="Q176" s="203">
        <v>0</v>
      </c>
      <c r="R176" s="203">
        <f>Q176*H176</f>
        <v>0</v>
      </c>
      <c r="S176" s="203">
        <v>0</v>
      </c>
      <c r="T176" s="204">
        <f>S176*H176</f>
        <v>0</v>
      </c>
      <c r="AR176" s="24" t="s">
        <v>187</v>
      </c>
      <c r="AT176" s="24" t="s">
        <v>182</v>
      </c>
      <c r="AU176" s="24" t="s">
        <v>87</v>
      </c>
      <c r="AY176" s="24" t="s">
        <v>180</v>
      </c>
      <c r="BE176" s="205">
        <f>IF(N176="základní",J176,0)</f>
        <v>0</v>
      </c>
      <c r="BF176" s="205">
        <f>IF(N176="snížená",J176,0)</f>
        <v>0</v>
      </c>
      <c r="BG176" s="205">
        <f>IF(N176="zákl. přenesená",J176,0)</f>
        <v>0</v>
      </c>
      <c r="BH176" s="205">
        <f>IF(N176="sníž. přenesená",J176,0)</f>
        <v>0</v>
      </c>
      <c r="BI176" s="205">
        <f>IF(N176="nulová",J176,0)</f>
        <v>0</v>
      </c>
      <c r="BJ176" s="24" t="s">
        <v>24</v>
      </c>
      <c r="BK176" s="205">
        <f>ROUND(I176*H176,2)</f>
        <v>0</v>
      </c>
      <c r="BL176" s="24" t="s">
        <v>187</v>
      </c>
      <c r="BM176" s="24" t="s">
        <v>524</v>
      </c>
    </row>
    <row r="177" spans="2:47" s="1" customFormat="1" ht="409.5">
      <c r="B177" s="41"/>
      <c r="C177" s="63"/>
      <c r="D177" s="206" t="s">
        <v>189</v>
      </c>
      <c r="E177" s="63"/>
      <c r="F177" s="207" t="s">
        <v>525</v>
      </c>
      <c r="G177" s="63"/>
      <c r="H177" s="63"/>
      <c r="I177" s="164"/>
      <c r="J177" s="63"/>
      <c r="K177" s="63"/>
      <c r="L177" s="61"/>
      <c r="M177" s="208"/>
      <c r="N177" s="42"/>
      <c r="O177" s="42"/>
      <c r="P177" s="42"/>
      <c r="Q177" s="42"/>
      <c r="R177" s="42"/>
      <c r="S177" s="42"/>
      <c r="T177" s="78"/>
      <c r="AT177" s="24" t="s">
        <v>189</v>
      </c>
      <c r="AU177" s="24" t="s">
        <v>87</v>
      </c>
    </row>
    <row r="178" spans="2:51" s="11" customFormat="1" ht="13.5">
      <c r="B178" s="209"/>
      <c r="C178" s="210"/>
      <c r="D178" s="206" t="s">
        <v>191</v>
      </c>
      <c r="E178" s="211" t="s">
        <v>22</v>
      </c>
      <c r="F178" s="212" t="s">
        <v>526</v>
      </c>
      <c r="G178" s="210"/>
      <c r="H178" s="213" t="s">
        <v>22</v>
      </c>
      <c r="I178" s="214"/>
      <c r="J178" s="210"/>
      <c r="K178" s="210"/>
      <c r="L178" s="215"/>
      <c r="M178" s="216"/>
      <c r="N178" s="217"/>
      <c r="O178" s="217"/>
      <c r="P178" s="217"/>
      <c r="Q178" s="217"/>
      <c r="R178" s="217"/>
      <c r="S178" s="217"/>
      <c r="T178" s="218"/>
      <c r="AT178" s="219" t="s">
        <v>191</v>
      </c>
      <c r="AU178" s="219" t="s">
        <v>87</v>
      </c>
      <c r="AV178" s="11" t="s">
        <v>24</v>
      </c>
      <c r="AW178" s="11" t="s">
        <v>41</v>
      </c>
      <c r="AX178" s="11" t="s">
        <v>77</v>
      </c>
      <c r="AY178" s="219" t="s">
        <v>180</v>
      </c>
    </row>
    <row r="179" spans="2:51" s="12" customFormat="1" ht="13.5">
      <c r="B179" s="220"/>
      <c r="C179" s="221"/>
      <c r="D179" s="206" t="s">
        <v>191</v>
      </c>
      <c r="E179" s="222" t="s">
        <v>22</v>
      </c>
      <c r="F179" s="223" t="s">
        <v>527</v>
      </c>
      <c r="G179" s="221"/>
      <c r="H179" s="224">
        <v>12.25</v>
      </c>
      <c r="I179" s="225"/>
      <c r="J179" s="221"/>
      <c r="K179" s="221"/>
      <c r="L179" s="226"/>
      <c r="M179" s="227"/>
      <c r="N179" s="228"/>
      <c r="O179" s="228"/>
      <c r="P179" s="228"/>
      <c r="Q179" s="228"/>
      <c r="R179" s="228"/>
      <c r="S179" s="228"/>
      <c r="T179" s="229"/>
      <c r="AT179" s="230" t="s">
        <v>191</v>
      </c>
      <c r="AU179" s="230" t="s">
        <v>87</v>
      </c>
      <c r="AV179" s="12" t="s">
        <v>87</v>
      </c>
      <c r="AW179" s="12" t="s">
        <v>41</v>
      </c>
      <c r="AX179" s="12" t="s">
        <v>77</v>
      </c>
      <c r="AY179" s="230" t="s">
        <v>180</v>
      </c>
    </row>
    <row r="180" spans="2:51" s="12" customFormat="1" ht="13.5">
      <c r="B180" s="220"/>
      <c r="C180" s="221"/>
      <c r="D180" s="206" t="s">
        <v>191</v>
      </c>
      <c r="E180" s="222" t="s">
        <v>22</v>
      </c>
      <c r="F180" s="223" t="s">
        <v>528</v>
      </c>
      <c r="G180" s="221"/>
      <c r="H180" s="224">
        <v>12.25</v>
      </c>
      <c r="I180" s="225"/>
      <c r="J180" s="221"/>
      <c r="K180" s="221"/>
      <c r="L180" s="226"/>
      <c r="M180" s="227"/>
      <c r="N180" s="228"/>
      <c r="O180" s="228"/>
      <c r="P180" s="228"/>
      <c r="Q180" s="228"/>
      <c r="R180" s="228"/>
      <c r="S180" s="228"/>
      <c r="T180" s="229"/>
      <c r="AT180" s="230" t="s">
        <v>191</v>
      </c>
      <c r="AU180" s="230" t="s">
        <v>87</v>
      </c>
      <c r="AV180" s="12" t="s">
        <v>87</v>
      </c>
      <c r="AW180" s="12" t="s">
        <v>41</v>
      </c>
      <c r="AX180" s="12" t="s">
        <v>77</v>
      </c>
      <c r="AY180" s="230" t="s">
        <v>180</v>
      </c>
    </row>
    <row r="181" spans="2:51" s="12" customFormat="1" ht="13.5">
      <c r="B181" s="220"/>
      <c r="C181" s="221"/>
      <c r="D181" s="206" t="s">
        <v>191</v>
      </c>
      <c r="E181" s="222" t="s">
        <v>22</v>
      </c>
      <c r="F181" s="223" t="s">
        <v>529</v>
      </c>
      <c r="G181" s="221"/>
      <c r="H181" s="224">
        <v>12.25</v>
      </c>
      <c r="I181" s="225"/>
      <c r="J181" s="221"/>
      <c r="K181" s="221"/>
      <c r="L181" s="226"/>
      <c r="M181" s="227"/>
      <c r="N181" s="228"/>
      <c r="O181" s="228"/>
      <c r="P181" s="228"/>
      <c r="Q181" s="228"/>
      <c r="R181" s="228"/>
      <c r="S181" s="228"/>
      <c r="T181" s="229"/>
      <c r="AT181" s="230" t="s">
        <v>191</v>
      </c>
      <c r="AU181" s="230" t="s">
        <v>87</v>
      </c>
      <c r="AV181" s="12" t="s">
        <v>87</v>
      </c>
      <c r="AW181" s="12" t="s">
        <v>41</v>
      </c>
      <c r="AX181" s="12" t="s">
        <v>77</v>
      </c>
      <c r="AY181" s="230" t="s">
        <v>180</v>
      </c>
    </row>
    <row r="182" spans="2:51" s="13" customFormat="1" ht="13.5">
      <c r="B182" s="231"/>
      <c r="C182" s="232"/>
      <c r="D182" s="206" t="s">
        <v>191</v>
      </c>
      <c r="E182" s="233" t="s">
        <v>22</v>
      </c>
      <c r="F182" s="234" t="s">
        <v>194</v>
      </c>
      <c r="G182" s="232"/>
      <c r="H182" s="235">
        <v>36.75</v>
      </c>
      <c r="I182" s="236"/>
      <c r="J182" s="232"/>
      <c r="K182" s="232"/>
      <c r="L182" s="237"/>
      <c r="M182" s="238"/>
      <c r="N182" s="239"/>
      <c r="O182" s="239"/>
      <c r="P182" s="239"/>
      <c r="Q182" s="239"/>
      <c r="R182" s="239"/>
      <c r="S182" s="239"/>
      <c r="T182" s="240"/>
      <c r="AT182" s="241" t="s">
        <v>191</v>
      </c>
      <c r="AU182" s="241" t="s">
        <v>87</v>
      </c>
      <c r="AV182" s="13" t="s">
        <v>195</v>
      </c>
      <c r="AW182" s="13" t="s">
        <v>41</v>
      </c>
      <c r="AX182" s="13" t="s">
        <v>77</v>
      </c>
      <c r="AY182" s="241" t="s">
        <v>180</v>
      </c>
    </row>
    <row r="183" spans="2:51" s="14" customFormat="1" ht="13.5">
      <c r="B183" s="242"/>
      <c r="C183" s="243"/>
      <c r="D183" s="206" t="s">
        <v>191</v>
      </c>
      <c r="E183" s="254" t="s">
        <v>142</v>
      </c>
      <c r="F183" s="255" t="s">
        <v>196</v>
      </c>
      <c r="G183" s="243"/>
      <c r="H183" s="256">
        <v>36.75</v>
      </c>
      <c r="I183" s="248"/>
      <c r="J183" s="243"/>
      <c r="K183" s="243"/>
      <c r="L183" s="249"/>
      <c r="M183" s="250"/>
      <c r="N183" s="251"/>
      <c r="O183" s="251"/>
      <c r="P183" s="251"/>
      <c r="Q183" s="251"/>
      <c r="R183" s="251"/>
      <c r="S183" s="251"/>
      <c r="T183" s="252"/>
      <c r="AT183" s="253" t="s">
        <v>191</v>
      </c>
      <c r="AU183" s="253" t="s">
        <v>87</v>
      </c>
      <c r="AV183" s="14" t="s">
        <v>187</v>
      </c>
      <c r="AW183" s="14" t="s">
        <v>41</v>
      </c>
      <c r="AX183" s="14" t="s">
        <v>24</v>
      </c>
      <c r="AY183" s="253" t="s">
        <v>180</v>
      </c>
    </row>
    <row r="184" spans="2:63" s="10" customFormat="1" ht="29.85" customHeight="1">
      <c r="B184" s="177"/>
      <c r="C184" s="178"/>
      <c r="D184" s="191" t="s">
        <v>76</v>
      </c>
      <c r="E184" s="192" t="s">
        <v>187</v>
      </c>
      <c r="F184" s="192" t="s">
        <v>530</v>
      </c>
      <c r="G184" s="178"/>
      <c r="H184" s="178"/>
      <c r="I184" s="181"/>
      <c r="J184" s="193">
        <f>BK184</f>
        <v>0</v>
      </c>
      <c r="K184" s="178"/>
      <c r="L184" s="183"/>
      <c r="M184" s="184"/>
      <c r="N184" s="185"/>
      <c r="O184" s="185"/>
      <c r="P184" s="186">
        <f>SUM(P185:P218)</f>
        <v>0</v>
      </c>
      <c r="Q184" s="185"/>
      <c r="R184" s="186">
        <f>SUM(R185:R218)</f>
        <v>166.0992</v>
      </c>
      <c r="S184" s="185"/>
      <c r="T184" s="187">
        <f>SUM(T185:T218)</f>
        <v>0</v>
      </c>
      <c r="AR184" s="188" t="s">
        <v>24</v>
      </c>
      <c r="AT184" s="189" t="s">
        <v>76</v>
      </c>
      <c r="AU184" s="189" t="s">
        <v>24</v>
      </c>
      <c r="AY184" s="188" t="s">
        <v>180</v>
      </c>
      <c r="BK184" s="190">
        <f>SUM(BK185:BK218)</f>
        <v>0</v>
      </c>
    </row>
    <row r="185" spans="2:65" s="1" customFormat="1" ht="22.5" customHeight="1">
      <c r="B185" s="41"/>
      <c r="C185" s="194" t="s">
        <v>299</v>
      </c>
      <c r="D185" s="194" t="s">
        <v>182</v>
      </c>
      <c r="E185" s="195" t="s">
        <v>531</v>
      </c>
      <c r="F185" s="196" t="s">
        <v>532</v>
      </c>
      <c r="G185" s="197" t="s">
        <v>110</v>
      </c>
      <c r="H185" s="198">
        <v>25.2</v>
      </c>
      <c r="I185" s="199"/>
      <c r="J185" s="200">
        <f>ROUND(I185*H185,2)</f>
        <v>0</v>
      </c>
      <c r="K185" s="196" t="s">
        <v>186</v>
      </c>
      <c r="L185" s="61"/>
      <c r="M185" s="201" t="s">
        <v>22</v>
      </c>
      <c r="N185" s="202" t="s">
        <v>48</v>
      </c>
      <c r="O185" s="42"/>
      <c r="P185" s="203">
        <f>O185*H185</f>
        <v>0</v>
      </c>
      <c r="Q185" s="203">
        <v>0</v>
      </c>
      <c r="R185" s="203">
        <f>Q185*H185</f>
        <v>0</v>
      </c>
      <c r="S185" s="203">
        <v>0</v>
      </c>
      <c r="T185" s="204">
        <f>S185*H185</f>
        <v>0</v>
      </c>
      <c r="AR185" s="24" t="s">
        <v>187</v>
      </c>
      <c r="AT185" s="24" t="s">
        <v>182</v>
      </c>
      <c r="AU185" s="24" t="s">
        <v>87</v>
      </c>
      <c r="AY185" s="24" t="s">
        <v>180</v>
      </c>
      <c r="BE185" s="205">
        <f>IF(N185="základní",J185,0)</f>
        <v>0</v>
      </c>
      <c r="BF185" s="205">
        <f>IF(N185="snížená",J185,0)</f>
        <v>0</v>
      </c>
      <c r="BG185" s="205">
        <f>IF(N185="zákl. přenesená",J185,0)</f>
        <v>0</v>
      </c>
      <c r="BH185" s="205">
        <f>IF(N185="sníž. přenesená",J185,0)</f>
        <v>0</v>
      </c>
      <c r="BI185" s="205">
        <f>IF(N185="nulová",J185,0)</f>
        <v>0</v>
      </c>
      <c r="BJ185" s="24" t="s">
        <v>24</v>
      </c>
      <c r="BK185" s="205">
        <f>ROUND(I185*H185,2)</f>
        <v>0</v>
      </c>
      <c r="BL185" s="24" t="s">
        <v>187</v>
      </c>
      <c r="BM185" s="24" t="s">
        <v>533</v>
      </c>
    </row>
    <row r="186" spans="2:47" s="1" customFormat="1" ht="135">
      <c r="B186" s="41"/>
      <c r="C186" s="63"/>
      <c r="D186" s="206" t="s">
        <v>189</v>
      </c>
      <c r="E186" s="63"/>
      <c r="F186" s="207" t="s">
        <v>534</v>
      </c>
      <c r="G186" s="63"/>
      <c r="H186" s="63"/>
      <c r="I186" s="164"/>
      <c r="J186" s="63"/>
      <c r="K186" s="63"/>
      <c r="L186" s="61"/>
      <c r="M186" s="208"/>
      <c r="N186" s="42"/>
      <c r="O186" s="42"/>
      <c r="P186" s="42"/>
      <c r="Q186" s="42"/>
      <c r="R186" s="42"/>
      <c r="S186" s="42"/>
      <c r="T186" s="78"/>
      <c r="AT186" s="24" t="s">
        <v>189</v>
      </c>
      <c r="AU186" s="24" t="s">
        <v>87</v>
      </c>
    </row>
    <row r="187" spans="2:51" s="11" customFormat="1" ht="13.5">
      <c r="B187" s="209"/>
      <c r="C187" s="210"/>
      <c r="D187" s="206" t="s">
        <v>191</v>
      </c>
      <c r="E187" s="211" t="s">
        <v>22</v>
      </c>
      <c r="F187" s="212" t="s">
        <v>535</v>
      </c>
      <c r="G187" s="210"/>
      <c r="H187" s="213" t="s">
        <v>22</v>
      </c>
      <c r="I187" s="214"/>
      <c r="J187" s="210"/>
      <c r="K187" s="210"/>
      <c r="L187" s="215"/>
      <c r="M187" s="216"/>
      <c r="N187" s="217"/>
      <c r="O187" s="217"/>
      <c r="P187" s="217"/>
      <c r="Q187" s="217"/>
      <c r="R187" s="217"/>
      <c r="S187" s="217"/>
      <c r="T187" s="218"/>
      <c r="AT187" s="219" t="s">
        <v>191</v>
      </c>
      <c r="AU187" s="219" t="s">
        <v>87</v>
      </c>
      <c r="AV187" s="11" t="s">
        <v>24</v>
      </c>
      <c r="AW187" s="11" t="s">
        <v>41</v>
      </c>
      <c r="AX187" s="11" t="s">
        <v>77</v>
      </c>
      <c r="AY187" s="219" t="s">
        <v>180</v>
      </c>
    </row>
    <row r="188" spans="2:51" s="12" customFormat="1" ht="13.5">
      <c r="B188" s="220"/>
      <c r="C188" s="221"/>
      <c r="D188" s="206" t="s">
        <v>191</v>
      </c>
      <c r="E188" s="222" t="s">
        <v>22</v>
      </c>
      <c r="F188" s="223" t="s">
        <v>536</v>
      </c>
      <c r="G188" s="221"/>
      <c r="H188" s="224">
        <v>8.4</v>
      </c>
      <c r="I188" s="225"/>
      <c r="J188" s="221"/>
      <c r="K188" s="221"/>
      <c r="L188" s="226"/>
      <c r="M188" s="227"/>
      <c r="N188" s="228"/>
      <c r="O188" s="228"/>
      <c r="P188" s="228"/>
      <c r="Q188" s="228"/>
      <c r="R188" s="228"/>
      <c r="S188" s="228"/>
      <c r="T188" s="229"/>
      <c r="AT188" s="230" t="s">
        <v>191</v>
      </c>
      <c r="AU188" s="230" t="s">
        <v>87</v>
      </c>
      <c r="AV188" s="12" t="s">
        <v>87</v>
      </c>
      <c r="AW188" s="12" t="s">
        <v>41</v>
      </c>
      <c r="AX188" s="12" t="s">
        <v>77</v>
      </c>
      <c r="AY188" s="230" t="s">
        <v>180</v>
      </c>
    </row>
    <row r="189" spans="2:51" s="12" customFormat="1" ht="13.5">
      <c r="B189" s="220"/>
      <c r="C189" s="221"/>
      <c r="D189" s="206" t="s">
        <v>191</v>
      </c>
      <c r="E189" s="222" t="s">
        <v>22</v>
      </c>
      <c r="F189" s="223" t="s">
        <v>537</v>
      </c>
      <c r="G189" s="221"/>
      <c r="H189" s="224">
        <v>8.4</v>
      </c>
      <c r="I189" s="225"/>
      <c r="J189" s="221"/>
      <c r="K189" s="221"/>
      <c r="L189" s="226"/>
      <c r="M189" s="227"/>
      <c r="N189" s="228"/>
      <c r="O189" s="228"/>
      <c r="P189" s="228"/>
      <c r="Q189" s="228"/>
      <c r="R189" s="228"/>
      <c r="S189" s="228"/>
      <c r="T189" s="229"/>
      <c r="AT189" s="230" t="s">
        <v>191</v>
      </c>
      <c r="AU189" s="230" t="s">
        <v>87</v>
      </c>
      <c r="AV189" s="12" t="s">
        <v>87</v>
      </c>
      <c r="AW189" s="12" t="s">
        <v>41</v>
      </c>
      <c r="AX189" s="12" t="s">
        <v>77</v>
      </c>
      <c r="AY189" s="230" t="s">
        <v>180</v>
      </c>
    </row>
    <row r="190" spans="2:51" s="12" customFormat="1" ht="13.5">
      <c r="B190" s="220"/>
      <c r="C190" s="221"/>
      <c r="D190" s="206" t="s">
        <v>191</v>
      </c>
      <c r="E190" s="222" t="s">
        <v>22</v>
      </c>
      <c r="F190" s="223" t="s">
        <v>538</v>
      </c>
      <c r="G190" s="221"/>
      <c r="H190" s="224">
        <v>8.4</v>
      </c>
      <c r="I190" s="225"/>
      <c r="J190" s="221"/>
      <c r="K190" s="221"/>
      <c r="L190" s="226"/>
      <c r="M190" s="227"/>
      <c r="N190" s="228"/>
      <c r="O190" s="228"/>
      <c r="P190" s="228"/>
      <c r="Q190" s="228"/>
      <c r="R190" s="228"/>
      <c r="S190" s="228"/>
      <c r="T190" s="229"/>
      <c r="AT190" s="230" t="s">
        <v>191</v>
      </c>
      <c r="AU190" s="230" t="s">
        <v>87</v>
      </c>
      <c r="AV190" s="12" t="s">
        <v>87</v>
      </c>
      <c r="AW190" s="12" t="s">
        <v>41</v>
      </c>
      <c r="AX190" s="12" t="s">
        <v>77</v>
      </c>
      <c r="AY190" s="230" t="s">
        <v>180</v>
      </c>
    </row>
    <row r="191" spans="2:51" s="13" customFormat="1" ht="13.5">
      <c r="B191" s="231"/>
      <c r="C191" s="232"/>
      <c r="D191" s="206" t="s">
        <v>191</v>
      </c>
      <c r="E191" s="233" t="s">
        <v>22</v>
      </c>
      <c r="F191" s="234" t="s">
        <v>194</v>
      </c>
      <c r="G191" s="232"/>
      <c r="H191" s="235">
        <v>25.2</v>
      </c>
      <c r="I191" s="236"/>
      <c r="J191" s="232"/>
      <c r="K191" s="232"/>
      <c r="L191" s="237"/>
      <c r="M191" s="238"/>
      <c r="N191" s="239"/>
      <c r="O191" s="239"/>
      <c r="P191" s="239"/>
      <c r="Q191" s="239"/>
      <c r="R191" s="239"/>
      <c r="S191" s="239"/>
      <c r="T191" s="240"/>
      <c r="AT191" s="241" t="s">
        <v>191</v>
      </c>
      <c r="AU191" s="241" t="s">
        <v>87</v>
      </c>
      <c r="AV191" s="13" t="s">
        <v>195</v>
      </c>
      <c r="AW191" s="13" t="s">
        <v>41</v>
      </c>
      <c r="AX191" s="13" t="s">
        <v>77</v>
      </c>
      <c r="AY191" s="241" t="s">
        <v>180</v>
      </c>
    </row>
    <row r="192" spans="2:51" s="14" customFormat="1" ht="13.5">
      <c r="B192" s="242"/>
      <c r="C192" s="243"/>
      <c r="D192" s="244" t="s">
        <v>191</v>
      </c>
      <c r="E192" s="245" t="s">
        <v>22</v>
      </c>
      <c r="F192" s="246" t="s">
        <v>196</v>
      </c>
      <c r="G192" s="243"/>
      <c r="H192" s="247">
        <v>25.2</v>
      </c>
      <c r="I192" s="248"/>
      <c r="J192" s="243"/>
      <c r="K192" s="243"/>
      <c r="L192" s="249"/>
      <c r="M192" s="250"/>
      <c r="N192" s="251"/>
      <c r="O192" s="251"/>
      <c r="P192" s="251"/>
      <c r="Q192" s="251"/>
      <c r="R192" s="251"/>
      <c r="S192" s="251"/>
      <c r="T192" s="252"/>
      <c r="AT192" s="253" t="s">
        <v>191</v>
      </c>
      <c r="AU192" s="253" t="s">
        <v>87</v>
      </c>
      <c r="AV192" s="14" t="s">
        <v>187</v>
      </c>
      <c r="AW192" s="14" t="s">
        <v>41</v>
      </c>
      <c r="AX192" s="14" t="s">
        <v>24</v>
      </c>
      <c r="AY192" s="253" t="s">
        <v>180</v>
      </c>
    </row>
    <row r="193" spans="2:65" s="1" customFormat="1" ht="44.25" customHeight="1">
      <c r="B193" s="41"/>
      <c r="C193" s="194" t="s">
        <v>315</v>
      </c>
      <c r="D193" s="194" t="s">
        <v>182</v>
      </c>
      <c r="E193" s="195" t="s">
        <v>539</v>
      </c>
      <c r="F193" s="196" t="s">
        <v>540</v>
      </c>
      <c r="G193" s="197" t="s">
        <v>118</v>
      </c>
      <c r="H193" s="198">
        <v>80</v>
      </c>
      <c r="I193" s="199"/>
      <c r="J193" s="200">
        <f>ROUND(I193*H193,2)</f>
        <v>0</v>
      </c>
      <c r="K193" s="196" t="s">
        <v>186</v>
      </c>
      <c r="L193" s="61"/>
      <c r="M193" s="201" t="s">
        <v>22</v>
      </c>
      <c r="N193" s="202" t="s">
        <v>48</v>
      </c>
      <c r="O193" s="42"/>
      <c r="P193" s="203">
        <f>O193*H193</f>
        <v>0</v>
      </c>
      <c r="Q193" s="203">
        <v>2.0328</v>
      </c>
      <c r="R193" s="203">
        <f>Q193*H193</f>
        <v>162.624</v>
      </c>
      <c r="S193" s="203">
        <v>0</v>
      </c>
      <c r="T193" s="204">
        <f>S193*H193</f>
        <v>0</v>
      </c>
      <c r="AR193" s="24" t="s">
        <v>187</v>
      </c>
      <c r="AT193" s="24" t="s">
        <v>182</v>
      </c>
      <c r="AU193" s="24" t="s">
        <v>87</v>
      </c>
      <c r="AY193" s="24" t="s">
        <v>180</v>
      </c>
      <c r="BE193" s="205">
        <f>IF(N193="základní",J193,0)</f>
        <v>0</v>
      </c>
      <c r="BF193" s="205">
        <f>IF(N193="snížená",J193,0)</f>
        <v>0</v>
      </c>
      <c r="BG193" s="205">
        <f>IF(N193="zákl. přenesená",J193,0)</f>
        <v>0</v>
      </c>
      <c r="BH193" s="205">
        <f>IF(N193="sníž. přenesená",J193,0)</f>
        <v>0</v>
      </c>
      <c r="BI193" s="205">
        <f>IF(N193="nulová",J193,0)</f>
        <v>0</v>
      </c>
      <c r="BJ193" s="24" t="s">
        <v>24</v>
      </c>
      <c r="BK193" s="205">
        <f>ROUND(I193*H193,2)</f>
        <v>0</v>
      </c>
      <c r="BL193" s="24" t="s">
        <v>187</v>
      </c>
      <c r="BM193" s="24" t="s">
        <v>541</v>
      </c>
    </row>
    <row r="194" spans="2:47" s="1" customFormat="1" ht="40.5">
      <c r="B194" s="41"/>
      <c r="C194" s="63"/>
      <c r="D194" s="206" t="s">
        <v>189</v>
      </c>
      <c r="E194" s="63"/>
      <c r="F194" s="207" t="s">
        <v>542</v>
      </c>
      <c r="G194" s="63"/>
      <c r="H194" s="63"/>
      <c r="I194" s="164"/>
      <c r="J194" s="63"/>
      <c r="K194" s="63"/>
      <c r="L194" s="61"/>
      <c r="M194" s="208"/>
      <c r="N194" s="42"/>
      <c r="O194" s="42"/>
      <c r="P194" s="42"/>
      <c r="Q194" s="42"/>
      <c r="R194" s="42"/>
      <c r="S194" s="42"/>
      <c r="T194" s="78"/>
      <c r="AT194" s="24" t="s">
        <v>189</v>
      </c>
      <c r="AU194" s="24" t="s">
        <v>87</v>
      </c>
    </row>
    <row r="195" spans="2:51" s="11" customFormat="1" ht="13.5">
      <c r="B195" s="209"/>
      <c r="C195" s="210"/>
      <c r="D195" s="206" t="s">
        <v>191</v>
      </c>
      <c r="E195" s="211" t="s">
        <v>22</v>
      </c>
      <c r="F195" s="212" t="s">
        <v>459</v>
      </c>
      <c r="G195" s="210"/>
      <c r="H195" s="213" t="s">
        <v>22</v>
      </c>
      <c r="I195" s="214"/>
      <c r="J195" s="210"/>
      <c r="K195" s="210"/>
      <c r="L195" s="215"/>
      <c r="M195" s="216"/>
      <c r="N195" s="217"/>
      <c r="O195" s="217"/>
      <c r="P195" s="217"/>
      <c r="Q195" s="217"/>
      <c r="R195" s="217"/>
      <c r="S195" s="217"/>
      <c r="T195" s="218"/>
      <c r="AT195" s="219" t="s">
        <v>191</v>
      </c>
      <c r="AU195" s="219" t="s">
        <v>87</v>
      </c>
      <c r="AV195" s="11" t="s">
        <v>24</v>
      </c>
      <c r="AW195" s="11" t="s">
        <v>41</v>
      </c>
      <c r="AX195" s="11" t="s">
        <v>77</v>
      </c>
      <c r="AY195" s="219" t="s">
        <v>180</v>
      </c>
    </row>
    <row r="196" spans="2:51" s="12" customFormat="1" ht="13.5">
      <c r="B196" s="220"/>
      <c r="C196" s="221"/>
      <c r="D196" s="206" t="s">
        <v>191</v>
      </c>
      <c r="E196" s="222" t="s">
        <v>22</v>
      </c>
      <c r="F196" s="223" t="s">
        <v>460</v>
      </c>
      <c r="G196" s="221"/>
      <c r="H196" s="224">
        <v>10</v>
      </c>
      <c r="I196" s="225"/>
      <c r="J196" s="221"/>
      <c r="K196" s="221"/>
      <c r="L196" s="226"/>
      <c r="M196" s="227"/>
      <c r="N196" s="228"/>
      <c r="O196" s="228"/>
      <c r="P196" s="228"/>
      <c r="Q196" s="228"/>
      <c r="R196" s="228"/>
      <c r="S196" s="228"/>
      <c r="T196" s="229"/>
      <c r="AT196" s="230" t="s">
        <v>191</v>
      </c>
      <c r="AU196" s="230" t="s">
        <v>87</v>
      </c>
      <c r="AV196" s="12" t="s">
        <v>87</v>
      </c>
      <c r="AW196" s="12" t="s">
        <v>41</v>
      </c>
      <c r="AX196" s="12" t="s">
        <v>77</v>
      </c>
      <c r="AY196" s="230" t="s">
        <v>180</v>
      </c>
    </row>
    <row r="197" spans="2:51" s="12" customFormat="1" ht="13.5">
      <c r="B197" s="220"/>
      <c r="C197" s="221"/>
      <c r="D197" s="206" t="s">
        <v>191</v>
      </c>
      <c r="E197" s="222" t="s">
        <v>22</v>
      </c>
      <c r="F197" s="223" t="s">
        <v>461</v>
      </c>
      <c r="G197" s="221"/>
      <c r="H197" s="224">
        <v>10</v>
      </c>
      <c r="I197" s="225"/>
      <c r="J197" s="221"/>
      <c r="K197" s="221"/>
      <c r="L197" s="226"/>
      <c r="M197" s="227"/>
      <c r="N197" s="228"/>
      <c r="O197" s="228"/>
      <c r="P197" s="228"/>
      <c r="Q197" s="228"/>
      <c r="R197" s="228"/>
      <c r="S197" s="228"/>
      <c r="T197" s="229"/>
      <c r="AT197" s="230" t="s">
        <v>191</v>
      </c>
      <c r="AU197" s="230" t="s">
        <v>87</v>
      </c>
      <c r="AV197" s="12" t="s">
        <v>87</v>
      </c>
      <c r="AW197" s="12" t="s">
        <v>41</v>
      </c>
      <c r="AX197" s="12" t="s">
        <v>77</v>
      </c>
      <c r="AY197" s="230" t="s">
        <v>180</v>
      </c>
    </row>
    <row r="198" spans="2:51" s="12" customFormat="1" ht="13.5">
      <c r="B198" s="220"/>
      <c r="C198" s="221"/>
      <c r="D198" s="206" t="s">
        <v>191</v>
      </c>
      <c r="E198" s="222" t="s">
        <v>22</v>
      </c>
      <c r="F198" s="223" t="s">
        <v>462</v>
      </c>
      <c r="G198" s="221"/>
      <c r="H198" s="224">
        <v>10</v>
      </c>
      <c r="I198" s="225"/>
      <c r="J198" s="221"/>
      <c r="K198" s="221"/>
      <c r="L198" s="226"/>
      <c r="M198" s="227"/>
      <c r="N198" s="228"/>
      <c r="O198" s="228"/>
      <c r="P198" s="228"/>
      <c r="Q198" s="228"/>
      <c r="R198" s="228"/>
      <c r="S198" s="228"/>
      <c r="T198" s="229"/>
      <c r="AT198" s="230" t="s">
        <v>191</v>
      </c>
      <c r="AU198" s="230" t="s">
        <v>87</v>
      </c>
      <c r="AV198" s="12" t="s">
        <v>87</v>
      </c>
      <c r="AW198" s="12" t="s">
        <v>41</v>
      </c>
      <c r="AX198" s="12" t="s">
        <v>77</v>
      </c>
      <c r="AY198" s="230" t="s">
        <v>180</v>
      </c>
    </row>
    <row r="199" spans="2:51" s="12" customFormat="1" ht="13.5">
      <c r="B199" s="220"/>
      <c r="C199" s="221"/>
      <c r="D199" s="206" t="s">
        <v>191</v>
      </c>
      <c r="E199" s="222" t="s">
        <v>22</v>
      </c>
      <c r="F199" s="223" t="s">
        <v>463</v>
      </c>
      <c r="G199" s="221"/>
      <c r="H199" s="224">
        <v>10</v>
      </c>
      <c r="I199" s="225"/>
      <c r="J199" s="221"/>
      <c r="K199" s="221"/>
      <c r="L199" s="226"/>
      <c r="M199" s="227"/>
      <c r="N199" s="228"/>
      <c r="O199" s="228"/>
      <c r="P199" s="228"/>
      <c r="Q199" s="228"/>
      <c r="R199" s="228"/>
      <c r="S199" s="228"/>
      <c r="T199" s="229"/>
      <c r="AT199" s="230" t="s">
        <v>191</v>
      </c>
      <c r="AU199" s="230" t="s">
        <v>87</v>
      </c>
      <c r="AV199" s="12" t="s">
        <v>87</v>
      </c>
      <c r="AW199" s="12" t="s">
        <v>41</v>
      </c>
      <c r="AX199" s="12" t="s">
        <v>77</v>
      </c>
      <c r="AY199" s="230" t="s">
        <v>180</v>
      </c>
    </row>
    <row r="200" spans="2:51" s="12" customFormat="1" ht="13.5">
      <c r="B200" s="220"/>
      <c r="C200" s="221"/>
      <c r="D200" s="206" t="s">
        <v>191</v>
      </c>
      <c r="E200" s="222" t="s">
        <v>22</v>
      </c>
      <c r="F200" s="223" t="s">
        <v>464</v>
      </c>
      <c r="G200" s="221"/>
      <c r="H200" s="224">
        <v>10</v>
      </c>
      <c r="I200" s="225"/>
      <c r="J200" s="221"/>
      <c r="K200" s="221"/>
      <c r="L200" s="226"/>
      <c r="M200" s="227"/>
      <c r="N200" s="228"/>
      <c r="O200" s="228"/>
      <c r="P200" s="228"/>
      <c r="Q200" s="228"/>
      <c r="R200" s="228"/>
      <c r="S200" s="228"/>
      <c r="T200" s="229"/>
      <c r="AT200" s="230" t="s">
        <v>191</v>
      </c>
      <c r="AU200" s="230" t="s">
        <v>87</v>
      </c>
      <c r="AV200" s="12" t="s">
        <v>87</v>
      </c>
      <c r="AW200" s="12" t="s">
        <v>41</v>
      </c>
      <c r="AX200" s="12" t="s">
        <v>77</v>
      </c>
      <c r="AY200" s="230" t="s">
        <v>180</v>
      </c>
    </row>
    <row r="201" spans="2:51" s="12" customFormat="1" ht="13.5">
      <c r="B201" s="220"/>
      <c r="C201" s="221"/>
      <c r="D201" s="206" t="s">
        <v>191</v>
      </c>
      <c r="E201" s="222" t="s">
        <v>22</v>
      </c>
      <c r="F201" s="223" t="s">
        <v>465</v>
      </c>
      <c r="G201" s="221"/>
      <c r="H201" s="224">
        <v>10</v>
      </c>
      <c r="I201" s="225"/>
      <c r="J201" s="221"/>
      <c r="K201" s="221"/>
      <c r="L201" s="226"/>
      <c r="M201" s="227"/>
      <c r="N201" s="228"/>
      <c r="O201" s="228"/>
      <c r="P201" s="228"/>
      <c r="Q201" s="228"/>
      <c r="R201" s="228"/>
      <c r="S201" s="228"/>
      <c r="T201" s="229"/>
      <c r="AT201" s="230" t="s">
        <v>191</v>
      </c>
      <c r="AU201" s="230" t="s">
        <v>87</v>
      </c>
      <c r="AV201" s="12" t="s">
        <v>87</v>
      </c>
      <c r="AW201" s="12" t="s">
        <v>41</v>
      </c>
      <c r="AX201" s="12" t="s">
        <v>77</v>
      </c>
      <c r="AY201" s="230" t="s">
        <v>180</v>
      </c>
    </row>
    <row r="202" spans="2:51" s="12" customFormat="1" ht="13.5">
      <c r="B202" s="220"/>
      <c r="C202" s="221"/>
      <c r="D202" s="206" t="s">
        <v>191</v>
      </c>
      <c r="E202" s="222" t="s">
        <v>22</v>
      </c>
      <c r="F202" s="223" t="s">
        <v>466</v>
      </c>
      <c r="G202" s="221"/>
      <c r="H202" s="224">
        <v>10</v>
      </c>
      <c r="I202" s="225"/>
      <c r="J202" s="221"/>
      <c r="K202" s="221"/>
      <c r="L202" s="226"/>
      <c r="M202" s="227"/>
      <c r="N202" s="228"/>
      <c r="O202" s="228"/>
      <c r="P202" s="228"/>
      <c r="Q202" s="228"/>
      <c r="R202" s="228"/>
      <c r="S202" s="228"/>
      <c r="T202" s="229"/>
      <c r="AT202" s="230" t="s">
        <v>191</v>
      </c>
      <c r="AU202" s="230" t="s">
        <v>87</v>
      </c>
      <c r="AV202" s="12" t="s">
        <v>87</v>
      </c>
      <c r="AW202" s="12" t="s">
        <v>41</v>
      </c>
      <c r="AX202" s="12" t="s">
        <v>77</v>
      </c>
      <c r="AY202" s="230" t="s">
        <v>180</v>
      </c>
    </row>
    <row r="203" spans="2:51" s="12" customFormat="1" ht="13.5">
      <c r="B203" s="220"/>
      <c r="C203" s="221"/>
      <c r="D203" s="206" t="s">
        <v>191</v>
      </c>
      <c r="E203" s="222" t="s">
        <v>22</v>
      </c>
      <c r="F203" s="223" t="s">
        <v>467</v>
      </c>
      <c r="G203" s="221"/>
      <c r="H203" s="224">
        <v>10</v>
      </c>
      <c r="I203" s="225"/>
      <c r="J203" s="221"/>
      <c r="K203" s="221"/>
      <c r="L203" s="226"/>
      <c r="M203" s="227"/>
      <c r="N203" s="228"/>
      <c r="O203" s="228"/>
      <c r="P203" s="228"/>
      <c r="Q203" s="228"/>
      <c r="R203" s="228"/>
      <c r="S203" s="228"/>
      <c r="T203" s="229"/>
      <c r="AT203" s="230" t="s">
        <v>191</v>
      </c>
      <c r="AU203" s="230" t="s">
        <v>87</v>
      </c>
      <c r="AV203" s="12" t="s">
        <v>87</v>
      </c>
      <c r="AW203" s="12" t="s">
        <v>41</v>
      </c>
      <c r="AX203" s="12" t="s">
        <v>77</v>
      </c>
      <c r="AY203" s="230" t="s">
        <v>180</v>
      </c>
    </row>
    <row r="204" spans="2:51" s="13" customFormat="1" ht="13.5">
      <c r="B204" s="231"/>
      <c r="C204" s="232"/>
      <c r="D204" s="206" t="s">
        <v>191</v>
      </c>
      <c r="E204" s="233" t="s">
        <v>22</v>
      </c>
      <c r="F204" s="234" t="s">
        <v>194</v>
      </c>
      <c r="G204" s="232"/>
      <c r="H204" s="235">
        <v>80</v>
      </c>
      <c r="I204" s="236"/>
      <c r="J204" s="232"/>
      <c r="K204" s="232"/>
      <c r="L204" s="237"/>
      <c r="M204" s="238"/>
      <c r="N204" s="239"/>
      <c r="O204" s="239"/>
      <c r="P204" s="239"/>
      <c r="Q204" s="239"/>
      <c r="R204" s="239"/>
      <c r="S204" s="239"/>
      <c r="T204" s="240"/>
      <c r="AT204" s="241" t="s">
        <v>191</v>
      </c>
      <c r="AU204" s="241" t="s">
        <v>87</v>
      </c>
      <c r="AV204" s="13" t="s">
        <v>195</v>
      </c>
      <c r="AW204" s="13" t="s">
        <v>41</v>
      </c>
      <c r="AX204" s="13" t="s">
        <v>77</v>
      </c>
      <c r="AY204" s="241" t="s">
        <v>180</v>
      </c>
    </row>
    <row r="205" spans="2:51" s="14" customFormat="1" ht="13.5">
      <c r="B205" s="242"/>
      <c r="C205" s="243"/>
      <c r="D205" s="244" t="s">
        <v>191</v>
      </c>
      <c r="E205" s="245" t="s">
        <v>22</v>
      </c>
      <c r="F205" s="246" t="s">
        <v>196</v>
      </c>
      <c r="G205" s="243"/>
      <c r="H205" s="247">
        <v>80</v>
      </c>
      <c r="I205" s="248"/>
      <c r="J205" s="243"/>
      <c r="K205" s="243"/>
      <c r="L205" s="249"/>
      <c r="M205" s="250"/>
      <c r="N205" s="251"/>
      <c r="O205" s="251"/>
      <c r="P205" s="251"/>
      <c r="Q205" s="251"/>
      <c r="R205" s="251"/>
      <c r="S205" s="251"/>
      <c r="T205" s="252"/>
      <c r="AT205" s="253" t="s">
        <v>191</v>
      </c>
      <c r="AU205" s="253" t="s">
        <v>87</v>
      </c>
      <c r="AV205" s="14" t="s">
        <v>187</v>
      </c>
      <c r="AW205" s="14" t="s">
        <v>41</v>
      </c>
      <c r="AX205" s="14" t="s">
        <v>24</v>
      </c>
      <c r="AY205" s="253" t="s">
        <v>180</v>
      </c>
    </row>
    <row r="206" spans="2:65" s="1" customFormat="1" ht="44.25" customHeight="1">
      <c r="B206" s="41"/>
      <c r="C206" s="194" t="s">
        <v>321</v>
      </c>
      <c r="D206" s="194" t="s">
        <v>182</v>
      </c>
      <c r="E206" s="195" t="s">
        <v>543</v>
      </c>
      <c r="F206" s="196" t="s">
        <v>544</v>
      </c>
      <c r="G206" s="197" t="s">
        <v>122</v>
      </c>
      <c r="H206" s="198">
        <v>40</v>
      </c>
      <c r="I206" s="199"/>
      <c r="J206" s="200">
        <f>ROUND(I206*H206,2)</f>
        <v>0</v>
      </c>
      <c r="K206" s="196" t="s">
        <v>186</v>
      </c>
      <c r="L206" s="61"/>
      <c r="M206" s="201" t="s">
        <v>22</v>
      </c>
      <c r="N206" s="202" t="s">
        <v>48</v>
      </c>
      <c r="O206" s="42"/>
      <c r="P206" s="203">
        <f>O206*H206</f>
        <v>0</v>
      </c>
      <c r="Q206" s="203">
        <v>0.08688</v>
      </c>
      <c r="R206" s="203">
        <f>Q206*H206</f>
        <v>3.4752</v>
      </c>
      <c r="S206" s="203">
        <v>0</v>
      </c>
      <c r="T206" s="204">
        <f>S206*H206</f>
        <v>0</v>
      </c>
      <c r="AR206" s="24" t="s">
        <v>187</v>
      </c>
      <c r="AT206" s="24" t="s">
        <v>182</v>
      </c>
      <c r="AU206" s="24" t="s">
        <v>87</v>
      </c>
      <c r="AY206" s="24" t="s">
        <v>180</v>
      </c>
      <c r="BE206" s="205">
        <f>IF(N206="základní",J206,0)</f>
        <v>0</v>
      </c>
      <c r="BF206" s="205">
        <f>IF(N206="snížená",J206,0)</f>
        <v>0</v>
      </c>
      <c r="BG206" s="205">
        <f>IF(N206="zákl. přenesená",J206,0)</f>
        <v>0</v>
      </c>
      <c r="BH206" s="205">
        <f>IF(N206="sníž. přenesená",J206,0)</f>
        <v>0</v>
      </c>
      <c r="BI206" s="205">
        <f>IF(N206="nulová",J206,0)</f>
        <v>0</v>
      </c>
      <c r="BJ206" s="24" t="s">
        <v>24</v>
      </c>
      <c r="BK206" s="205">
        <f>ROUND(I206*H206,2)</f>
        <v>0</v>
      </c>
      <c r="BL206" s="24" t="s">
        <v>187</v>
      </c>
      <c r="BM206" s="24" t="s">
        <v>545</v>
      </c>
    </row>
    <row r="207" spans="2:47" s="1" customFormat="1" ht="40.5">
      <c r="B207" s="41"/>
      <c r="C207" s="63"/>
      <c r="D207" s="206" t="s">
        <v>189</v>
      </c>
      <c r="E207" s="63"/>
      <c r="F207" s="207" t="s">
        <v>546</v>
      </c>
      <c r="G207" s="63"/>
      <c r="H207" s="63"/>
      <c r="I207" s="164"/>
      <c r="J207" s="63"/>
      <c r="K207" s="63"/>
      <c r="L207" s="61"/>
      <c r="M207" s="208"/>
      <c r="N207" s="42"/>
      <c r="O207" s="42"/>
      <c r="P207" s="42"/>
      <c r="Q207" s="42"/>
      <c r="R207" s="42"/>
      <c r="S207" s="42"/>
      <c r="T207" s="78"/>
      <c r="AT207" s="24" t="s">
        <v>189</v>
      </c>
      <c r="AU207" s="24" t="s">
        <v>87</v>
      </c>
    </row>
    <row r="208" spans="2:51" s="11" customFormat="1" ht="13.5">
      <c r="B208" s="209"/>
      <c r="C208" s="210"/>
      <c r="D208" s="206" t="s">
        <v>191</v>
      </c>
      <c r="E208" s="211" t="s">
        <v>22</v>
      </c>
      <c r="F208" s="212" t="s">
        <v>547</v>
      </c>
      <c r="G208" s="210"/>
      <c r="H208" s="213" t="s">
        <v>22</v>
      </c>
      <c r="I208" s="214"/>
      <c r="J208" s="210"/>
      <c r="K208" s="210"/>
      <c r="L208" s="215"/>
      <c r="M208" s="216"/>
      <c r="N208" s="217"/>
      <c r="O208" s="217"/>
      <c r="P208" s="217"/>
      <c r="Q208" s="217"/>
      <c r="R208" s="217"/>
      <c r="S208" s="217"/>
      <c r="T208" s="218"/>
      <c r="AT208" s="219" t="s">
        <v>191</v>
      </c>
      <c r="AU208" s="219" t="s">
        <v>87</v>
      </c>
      <c r="AV208" s="11" t="s">
        <v>24</v>
      </c>
      <c r="AW208" s="11" t="s">
        <v>41</v>
      </c>
      <c r="AX208" s="11" t="s">
        <v>77</v>
      </c>
      <c r="AY208" s="219" t="s">
        <v>180</v>
      </c>
    </row>
    <row r="209" spans="2:51" s="12" customFormat="1" ht="13.5">
      <c r="B209" s="220"/>
      <c r="C209" s="221"/>
      <c r="D209" s="206" t="s">
        <v>191</v>
      </c>
      <c r="E209" s="222" t="s">
        <v>22</v>
      </c>
      <c r="F209" s="223" t="s">
        <v>548</v>
      </c>
      <c r="G209" s="221"/>
      <c r="H209" s="224">
        <v>5</v>
      </c>
      <c r="I209" s="225"/>
      <c r="J209" s="221"/>
      <c r="K209" s="221"/>
      <c r="L209" s="226"/>
      <c r="M209" s="227"/>
      <c r="N209" s="228"/>
      <c r="O209" s="228"/>
      <c r="P209" s="228"/>
      <c r="Q209" s="228"/>
      <c r="R209" s="228"/>
      <c r="S209" s="228"/>
      <c r="T209" s="229"/>
      <c r="AT209" s="230" t="s">
        <v>191</v>
      </c>
      <c r="AU209" s="230" t="s">
        <v>87</v>
      </c>
      <c r="AV209" s="12" t="s">
        <v>87</v>
      </c>
      <c r="AW209" s="12" t="s">
        <v>41</v>
      </c>
      <c r="AX209" s="12" t="s">
        <v>77</v>
      </c>
      <c r="AY209" s="230" t="s">
        <v>180</v>
      </c>
    </row>
    <row r="210" spans="2:51" s="12" customFormat="1" ht="13.5">
      <c r="B210" s="220"/>
      <c r="C210" s="221"/>
      <c r="D210" s="206" t="s">
        <v>191</v>
      </c>
      <c r="E210" s="222" t="s">
        <v>22</v>
      </c>
      <c r="F210" s="223" t="s">
        <v>549</v>
      </c>
      <c r="G210" s="221"/>
      <c r="H210" s="224">
        <v>5</v>
      </c>
      <c r="I210" s="225"/>
      <c r="J210" s="221"/>
      <c r="K210" s="221"/>
      <c r="L210" s="226"/>
      <c r="M210" s="227"/>
      <c r="N210" s="228"/>
      <c r="O210" s="228"/>
      <c r="P210" s="228"/>
      <c r="Q210" s="228"/>
      <c r="R210" s="228"/>
      <c r="S210" s="228"/>
      <c r="T210" s="229"/>
      <c r="AT210" s="230" t="s">
        <v>191</v>
      </c>
      <c r="AU210" s="230" t="s">
        <v>87</v>
      </c>
      <c r="AV210" s="12" t="s">
        <v>87</v>
      </c>
      <c r="AW210" s="12" t="s">
        <v>41</v>
      </c>
      <c r="AX210" s="12" t="s">
        <v>77</v>
      </c>
      <c r="AY210" s="230" t="s">
        <v>180</v>
      </c>
    </row>
    <row r="211" spans="2:51" s="12" customFormat="1" ht="13.5">
      <c r="B211" s="220"/>
      <c r="C211" s="221"/>
      <c r="D211" s="206" t="s">
        <v>191</v>
      </c>
      <c r="E211" s="222" t="s">
        <v>22</v>
      </c>
      <c r="F211" s="223" t="s">
        <v>550</v>
      </c>
      <c r="G211" s="221"/>
      <c r="H211" s="224">
        <v>5</v>
      </c>
      <c r="I211" s="225"/>
      <c r="J211" s="221"/>
      <c r="K211" s="221"/>
      <c r="L211" s="226"/>
      <c r="M211" s="227"/>
      <c r="N211" s="228"/>
      <c r="O211" s="228"/>
      <c r="P211" s="228"/>
      <c r="Q211" s="228"/>
      <c r="R211" s="228"/>
      <c r="S211" s="228"/>
      <c r="T211" s="229"/>
      <c r="AT211" s="230" t="s">
        <v>191</v>
      </c>
      <c r="AU211" s="230" t="s">
        <v>87</v>
      </c>
      <c r="AV211" s="12" t="s">
        <v>87</v>
      </c>
      <c r="AW211" s="12" t="s">
        <v>41</v>
      </c>
      <c r="AX211" s="12" t="s">
        <v>77</v>
      </c>
      <c r="AY211" s="230" t="s">
        <v>180</v>
      </c>
    </row>
    <row r="212" spans="2:51" s="12" customFormat="1" ht="13.5">
      <c r="B212" s="220"/>
      <c r="C212" s="221"/>
      <c r="D212" s="206" t="s">
        <v>191</v>
      </c>
      <c r="E212" s="222" t="s">
        <v>22</v>
      </c>
      <c r="F212" s="223" t="s">
        <v>551</v>
      </c>
      <c r="G212" s="221"/>
      <c r="H212" s="224">
        <v>5</v>
      </c>
      <c r="I212" s="225"/>
      <c r="J212" s="221"/>
      <c r="K212" s="221"/>
      <c r="L212" s="226"/>
      <c r="M212" s="227"/>
      <c r="N212" s="228"/>
      <c r="O212" s="228"/>
      <c r="P212" s="228"/>
      <c r="Q212" s="228"/>
      <c r="R212" s="228"/>
      <c r="S212" s="228"/>
      <c r="T212" s="229"/>
      <c r="AT212" s="230" t="s">
        <v>191</v>
      </c>
      <c r="AU212" s="230" t="s">
        <v>87</v>
      </c>
      <c r="AV212" s="12" t="s">
        <v>87</v>
      </c>
      <c r="AW212" s="12" t="s">
        <v>41</v>
      </c>
      <c r="AX212" s="12" t="s">
        <v>77</v>
      </c>
      <c r="AY212" s="230" t="s">
        <v>180</v>
      </c>
    </row>
    <row r="213" spans="2:51" s="12" customFormat="1" ht="13.5">
      <c r="B213" s="220"/>
      <c r="C213" s="221"/>
      <c r="D213" s="206" t="s">
        <v>191</v>
      </c>
      <c r="E213" s="222" t="s">
        <v>22</v>
      </c>
      <c r="F213" s="223" t="s">
        <v>552</v>
      </c>
      <c r="G213" s="221"/>
      <c r="H213" s="224">
        <v>5</v>
      </c>
      <c r="I213" s="225"/>
      <c r="J213" s="221"/>
      <c r="K213" s="221"/>
      <c r="L213" s="226"/>
      <c r="M213" s="227"/>
      <c r="N213" s="228"/>
      <c r="O213" s="228"/>
      <c r="P213" s="228"/>
      <c r="Q213" s="228"/>
      <c r="R213" s="228"/>
      <c r="S213" s="228"/>
      <c r="T213" s="229"/>
      <c r="AT213" s="230" t="s">
        <v>191</v>
      </c>
      <c r="AU213" s="230" t="s">
        <v>87</v>
      </c>
      <c r="AV213" s="12" t="s">
        <v>87</v>
      </c>
      <c r="AW213" s="12" t="s">
        <v>41</v>
      </c>
      <c r="AX213" s="12" t="s">
        <v>77</v>
      </c>
      <c r="AY213" s="230" t="s">
        <v>180</v>
      </c>
    </row>
    <row r="214" spans="2:51" s="12" customFormat="1" ht="13.5">
      <c r="B214" s="220"/>
      <c r="C214" s="221"/>
      <c r="D214" s="206" t="s">
        <v>191</v>
      </c>
      <c r="E214" s="222" t="s">
        <v>22</v>
      </c>
      <c r="F214" s="223" t="s">
        <v>553</v>
      </c>
      <c r="G214" s="221"/>
      <c r="H214" s="224">
        <v>5</v>
      </c>
      <c r="I214" s="225"/>
      <c r="J214" s="221"/>
      <c r="K214" s="221"/>
      <c r="L214" s="226"/>
      <c r="M214" s="227"/>
      <c r="N214" s="228"/>
      <c r="O214" s="228"/>
      <c r="P214" s="228"/>
      <c r="Q214" s="228"/>
      <c r="R214" s="228"/>
      <c r="S214" s="228"/>
      <c r="T214" s="229"/>
      <c r="AT214" s="230" t="s">
        <v>191</v>
      </c>
      <c r="AU214" s="230" t="s">
        <v>87</v>
      </c>
      <c r="AV214" s="12" t="s">
        <v>87</v>
      </c>
      <c r="AW214" s="12" t="s">
        <v>41</v>
      </c>
      <c r="AX214" s="12" t="s">
        <v>77</v>
      </c>
      <c r="AY214" s="230" t="s">
        <v>180</v>
      </c>
    </row>
    <row r="215" spans="2:51" s="12" customFormat="1" ht="13.5">
      <c r="B215" s="220"/>
      <c r="C215" s="221"/>
      <c r="D215" s="206" t="s">
        <v>191</v>
      </c>
      <c r="E215" s="222" t="s">
        <v>22</v>
      </c>
      <c r="F215" s="223" t="s">
        <v>554</v>
      </c>
      <c r="G215" s="221"/>
      <c r="H215" s="224">
        <v>5</v>
      </c>
      <c r="I215" s="225"/>
      <c r="J215" s="221"/>
      <c r="K215" s="221"/>
      <c r="L215" s="226"/>
      <c r="M215" s="227"/>
      <c r="N215" s="228"/>
      <c r="O215" s="228"/>
      <c r="P215" s="228"/>
      <c r="Q215" s="228"/>
      <c r="R215" s="228"/>
      <c r="S215" s="228"/>
      <c r="T215" s="229"/>
      <c r="AT215" s="230" t="s">
        <v>191</v>
      </c>
      <c r="AU215" s="230" t="s">
        <v>87</v>
      </c>
      <c r="AV215" s="12" t="s">
        <v>87</v>
      </c>
      <c r="AW215" s="12" t="s">
        <v>41</v>
      </c>
      <c r="AX215" s="12" t="s">
        <v>77</v>
      </c>
      <c r="AY215" s="230" t="s">
        <v>180</v>
      </c>
    </row>
    <row r="216" spans="2:51" s="12" customFormat="1" ht="13.5">
      <c r="B216" s="220"/>
      <c r="C216" s="221"/>
      <c r="D216" s="206" t="s">
        <v>191</v>
      </c>
      <c r="E216" s="222" t="s">
        <v>22</v>
      </c>
      <c r="F216" s="223" t="s">
        <v>555</v>
      </c>
      <c r="G216" s="221"/>
      <c r="H216" s="224">
        <v>5</v>
      </c>
      <c r="I216" s="225"/>
      <c r="J216" s="221"/>
      <c r="K216" s="221"/>
      <c r="L216" s="226"/>
      <c r="M216" s="227"/>
      <c r="N216" s="228"/>
      <c r="O216" s="228"/>
      <c r="P216" s="228"/>
      <c r="Q216" s="228"/>
      <c r="R216" s="228"/>
      <c r="S216" s="228"/>
      <c r="T216" s="229"/>
      <c r="AT216" s="230" t="s">
        <v>191</v>
      </c>
      <c r="AU216" s="230" t="s">
        <v>87</v>
      </c>
      <c r="AV216" s="12" t="s">
        <v>87</v>
      </c>
      <c r="AW216" s="12" t="s">
        <v>41</v>
      </c>
      <c r="AX216" s="12" t="s">
        <v>77</v>
      </c>
      <c r="AY216" s="230" t="s">
        <v>180</v>
      </c>
    </row>
    <row r="217" spans="2:51" s="13" customFormat="1" ht="13.5">
      <c r="B217" s="231"/>
      <c r="C217" s="232"/>
      <c r="D217" s="206" t="s">
        <v>191</v>
      </c>
      <c r="E217" s="233" t="s">
        <v>22</v>
      </c>
      <c r="F217" s="234" t="s">
        <v>194</v>
      </c>
      <c r="G217" s="232"/>
      <c r="H217" s="235">
        <v>40</v>
      </c>
      <c r="I217" s="236"/>
      <c r="J217" s="232"/>
      <c r="K217" s="232"/>
      <c r="L217" s="237"/>
      <c r="M217" s="238"/>
      <c r="N217" s="239"/>
      <c r="O217" s="239"/>
      <c r="P217" s="239"/>
      <c r="Q217" s="239"/>
      <c r="R217" s="239"/>
      <c r="S217" s="239"/>
      <c r="T217" s="240"/>
      <c r="AT217" s="241" t="s">
        <v>191</v>
      </c>
      <c r="AU217" s="241" t="s">
        <v>87</v>
      </c>
      <c r="AV217" s="13" t="s">
        <v>195</v>
      </c>
      <c r="AW217" s="13" t="s">
        <v>41</v>
      </c>
      <c r="AX217" s="13" t="s">
        <v>77</v>
      </c>
      <c r="AY217" s="241" t="s">
        <v>180</v>
      </c>
    </row>
    <row r="218" spans="2:51" s="14" customFormat="1" ht="13.5">
      <c r="B218" s="242"/>
      <c r="C218" s="243"/>
      <c r="D218" s="206" t="s">
        <v>191</v>
      </c>
      <c r="E218" s="254" t="s">
        <v>22</v>
      </c>
      <c r="F218" s="255" t="s">
        <v>196</v>
      </c>
      <c r="G218" s="243"/>
      <c r="H218" s="256">
        <v>40</v>
      </c>
      <c r="I218" s="248"/>
      <c r="J218" s="243"/>
      <c r="K218" s="243"/>
      <c r="L218" s="249"/>
      <c r="M218" s="250"/>
      <c r="N218" s="251"/>
      <c r="O218" s="251"/>
      <c r="P218" s="251"/>
      <c r="Q218" s="251"/>
      <c r="R218" s="251"/>
      <c r="S218" s="251"/>
      <c r="T218" s="252"/>
      <c r="AT218" s="253" t="s">
        <v>191</v>
      </c>
      <c r="AU218" s="253" t="s">
        <v>87</v>
      </c>
      <c r="AV218" s="14" t="s">
        <v>187</v>
      </c>
      <c r="AW218" s="14" t="s">
        <v>41</v>
      </c>
      <c r="AX218" s="14" t="s">
        <v>24</v>
      </c>
      <c r="AY218" s="253" t="s">
        <v>180</v>
      </c>
    </row>
    <row r="219" spans="2:63" s="10" customFormat="1" ht="29.85" customHeight="1">
      <c r="B219" s="177"/>
      <c r="C219" s="178"/>
      <c r="D219" s="191" t="s">
        <v>76</v>
      </c>
      <c r="E219" s="192" t="s">
        <v>239</v>
      </c>
      <c r="F219" s="192" t="s">
        <v>359</v>
      </c>
      <c r="G219" s="178"/>
      <c r="H219" s="178"/>
      <c r="I219" s="181"/>
      <c r="J219" s="193">
        <f>BK219</f>
        <v>0</v>
      </c>
      <c r="K219" s="178"/>
      <c r="L219" s="183"/>
      <c r="M219" s="184"/>
      <c r="N219" s="185"/>
      <c r="O219" s="185"/>
      <c r="P219" s="186">
        <f>SUM(P220:P272)</f>
        <v>0</v>
      </c>
      <c r="Q219" s="185"/>
      <c r="R219" s="186">
        <f>SUM(R220:R272)</f>
        <v>99.00759018984</v>
      </c>
      <c r="S219" s="185"/>
      <c r="T219" s="187">
        <f>SUM(T220:T272)</f>
        <v>4.285</v>
      </c>
      <c r="AR219" s="188" t="s">
        <v>24</v>
      </c>
      <c r="AT219" s="189" t="s">
        <v>76</v>
      </c>
      <c r="AU219" s="189" t="s">
        <v>24</v>
      </c>
      <c r="AY219" s="188" t="s">
        <v>180</v>
      </c>
      <c r="BK219" s="190">
        <f>SUM(BK220:BK272)</f>
        <v>0</v>
      </c>
    </row>
    <row r="220" spans="2:65" s="1" customFormat="1" ht="31.5" customHeight="1">
      <c r="B220" s="41"/>
      <c r="C220" s="194" t="s">
        <v>9</v>
      </c>
      <c r="D220" s="194" t="s">
        <v>182</v>
      </c>
      <c r="E220" s="195" t="s">
        <v>556</v>
      </c>
      <c r="F220" s="196" t="s">
        <v>557</v>
      </c>
      <c r="G220" s="197" t="s">
        <v>118</v>
      </c>
      <c r="H220" s="198">
        <v>10.98</v>
      </c>
      <c r="I220" s="199"/>
      <c r="J220" s="200">
        <f>ROUND(I220*H220,2)</f>
        <v>0</v>
      </c>
      <c r="K220" s="196" t="s">
        <v>186</v>
      </c>
      <c r="L220" s="61"/>
      <c r="M220" s="201" t="s">
        <v>22</v>
      </c>
      <c r="N220" s="202" t="s">
        <v>48</v>
      </c>
      <c r="O220" s="42"/>
      <c r="P220" s="203">
        <f>O220*H220</f>
        <v>0</v>
      </c>
      <c r="Q220" s="203">
        <v>2.4636735</v>
      </c>
      <c r="R220" s="203">
        <f>Q220*H220</f>
        <v>27.05113503</v>
      </c>
      <c r="S220" s="203">
        <v>0</v>
      </c>
      <c r="T220" s="204">
        <f>S220*H220</f>
        <v>0</v>
      </c>
      <c r="AR220" s="24" t="s">
        <v>187</v>
      </c>
      <c r="AT220" s="24" t="s">
        <v>182</v>
      </c>
      <c r="AU220" s="24" t="s">
        <v>87</v>
      </c>
      <c r="AY220" s="24" t="s">
        <v>180</v>
      </c>
      <c r="BE220" s="205">
        <f>IF(N220="základní",J220,0)</f>
        <v>0</v>
      </c>
      <c r="BF220" s="205">
        <f>IF(N220="snížená",J220,0)</f>
        <v>0</v>
      </c>
      <c r="BG220" s="205">
        <f>IF(N220="zákl. přenesená",J220,0)</f>
        <v>0</v>
      </c>
      <c r="BH220" s="205">
        <f>IF(N220="sníž. přenesená",J220,0)</f>
        <v>0</v>
      </c>
      <c r="BI220" s="205">
        <f>IF(N220="nulová",J220,0)</f>
        <v>0</v>
      </c>
      <c r="BJ220" s="24" t="s">
        <v>24</v>
      </c>
      <c r="BK220" s="205">
        <f>ROUND(I220*H220,2)</f>
        <v>0</v>
      </c>
      <c r="BL220" s="24" t="s">
        <v>187</v>
      </c>
      <c r="BM220" s="24" t="s">
        <v>558</v>
      </c>
    </row>
    <row r="221" spans="2:47" s="1" customFormat="1" ht="54">
      <c r="B221" s="41"/>
      <c r="C221" s="63"/>
      <c r="D221" s="206" t="s">
        <v>189</v>
      </c>
      <c r="E221" s="63"/>
      <c r="F221" s="207" t="s">
        <v>559</v>
      </c>
      <c r="G221" s="63"/>
      <c r="H221" s="63"/>
      <c r="I221" s="164"/>
      <c r="J221" s="63"/>
      <c r="K221" s="63"/>
      <c r="L221" s="61"/>
      <c r="M221" s="208"/>
      <c r="N221" s="42"/>
      <c r="O221" s="42"/>
      <c r="P221" s="42"/>
      <c r="Q221" s="42"/>
      <c r="R221" s="42"/>
      <c r="S221" s="42"/>
      <c r="T221" s="78"/>
      <c r="AT221" s="24" t="s">
        <v>189</v>
      </c>
      <c r="AU221" s="24" t="s">
        <v>87</v>
      </c>
    </row>
    <row r="222" spans="2:51" s="11" customFormat="1" ht="13.5">
      <c r="B222" s="209"/>
      <c r="C222" s="210"/>
      <c r="D222" s="206" t="s">
        <v>191</v>
      </c>
      <c r="E222" s="211" t="s">
        <v>22</v>
      </c>
      <c r="F222" s="212" t="s">
        <v>526</v>
      </c>
      <c r="G222" s="210"/>
      <c r="H222" s="213" t="s">
        <v>22</v>
      </c>
      <c r="I222" s="214"/>
      <c r="J222" s="210"/>
      <c r="K222" s="210"/>
      <c r="L222" s="215"/>
      <c r="M222" s="216"/>
      <c r="N222" s="217"/>
      <c r="O222" s="217"/>
      <c r="P222" s="217"/>
      <c r="Q222" s="217"/>
      <c r="R222" s="217"/>
      <c r="S222" s="217"/>
      <c r="T222" s="218"/>
      <c r="AT222" s="219" t="s">
        <v>191</v>
      </c>
      <c r="AU222" s="219" t="s">
        <v>87</v>
      </c>
      <c r="AV222" s="11" t="s">
        <v>24</v>
      </c>
      <c r="AW222" s="11" t="s">
        <v>41</v>
      </c>
      <c r="AX222" s="11" t="s">
        <v>77</v>
      </c>
      <c r="AY222" s="219" t="s">
        <v>180</v>
      </c>
    </row>
    <row r="223" spans="2:51" s="12" customFormat="1" ht="13.5">
      <c r="B223" s="220"/>
      <c r="C223" s="221"/>
      <c r="D223" s="206" t="s">
        <v>191</v>
      </c>
      <c r="E223" s="222" t="s">
        <v>22</v>
      </c>
      <c r="F223" s="223" t="s">
        <v>560</v>
      </c>
      <c r="G223" s="221"/>
      <c r="H223" s="224">
        <v>3.66</v>
      </c>
      <c r="I223" s="225"/>
      <c r="J223" s="221"/>
      <c r="K223" s="221"/>
      <c r="L223" s="226"/>
      <c r="M223" s="227"/>
      <c r="N223" s="228"/>
      <c r="O223" s="228"/>
      <c r="P223" s="228"/>
      <c r="Q223" s="228"/>
      <c r="R223" s="228"/>
      <c r="S223" s="228"/>
      <c r="T223" s="229"/>
      <c r="AT223" s="230" t="s">
        <v>191</v>
      </c>
      <c r="AU223" s="230" t="s">
        <v>87</v>
      </c>
      <c r="AV223" s="12" t="s">
        <v>87</v>
      </c>
      <c r="AW223" s="12" t="s">
        <v>41</v>
      </c>
      <c r="AX223" s="12" t="s">
        <v>77</v>
      </c>
      <c r="AY223" s="230" t="s">
        <v>180</v>
      </c>
    </row>
    <row r="224" spans="2:51" s="12" customFormat="1" ht="13.5">
      <c r="B224" s="220"/>
      <c r="C224" s="221"/>
      <c r="D224" s="206" t="s">
        <v>191</v>
      </c>
      <c r="E224" s="222" t="s">
        <v>22</v>
      </c>
      <c r="F224" s="223" t="s">
        <v>561</v>
      </c>
      <c r="G224" s="221"/>
      <c r="H224" s="224">
        <v>3.66</v>
      </c>
      <c r="I224" s="225"/>
      <c r="J224" s="221"/>
      <c r="K224" s="221"/>
      <c r="L224" s="226"/>
      <c r="M224" s="227"/>
      <c r="N224" s="228"/>
      <c r="O224" s="228"/>
      <c r="P224" s="228"/>
      <c r="Q224" s="228"/>
      <c r="R224" s="228"/>
      <c r="S224" s="228"/>
      <c r="T224" s="229"/>
      <c r="AT224" s="230" t="s">
        <v>191</v>
      </c>
      <c r="AU224" s="230" t="s">
        <v>87</v>
      </c>
      <c r="AV224" s="12" t="s">
        <v>87</v>
      </c>
      <c r="AW224" s="12" t="s">
        <v>41</v>
      </c>
      <c r="AX224" s="12" t="s">
        <v>77</v>
      </c>
      <c r="AY224" s="230" t="s">
        <v>180</v>
      </c>
    </row>
    <row r="225" spans="2:51" s="12" customFormat="1" ht="13.5">
      <c r="B225" s="220"/>
      <c r="C225" s="221"/>
      <c r="D225" s="206" t="s">
        <v>191</v>
      </c>
      <c r="E225" s="222" t="s">
        <v>22</v>
      </c>
      <c r="F225" s="223" t="s">
        <v>562</v>
      </c>
      <c r="G225" s="221"/>
      <c r="H225" s="224">
        <v>3.66</v>
      </c>
      <c r="I225" s="225"/>
      <c r="J225" s="221"/>
      <c r="K225" s="221"/>
      <c r="L225" s="226"/>
      <c r="M225" s="227"/>
      <c r="N225" s="228"/>
      <c r="O225" s="228"/>
      <c r="P225" s="228"/>
      <c r="Q225" s="228"/>
      <c r="R225" s="228"/>
      <c r="S225" s="228"/>
      <c r="T225" s="229"/>
      <c r="AT225" s="230" t="s">
        <v>191</v>
      </c>
      <c r="AU225" s="230" t="s">
        <v>87</v>
      </c>
      <c r="AV225" s="12" t="s">
        <v>87</v>
      </c>
      <c r="AW225" s="12" t="s">
        <v>41</v>
      </c>
      <c r="AX225" s="12" t="s">
        <v>77</v>
      </c>
      <c r="AY225" s="230" t="s">
        <v>180</v>
      </c>
    </row>
    <row r="226" spans="2:51" s="13" customFormat="1" ht="13.5">
      <c r="B226" s="231"/>
      <c r="C226" s="232"/>
      <c r="D226" s="206" t="s">
        <v>191</v>
      </c>
      <c r="E226" s="233" t="s">
        <v>22</v>
      </c>
      <c r="F226" s="234" t="s">
        <v>194</v>
      </c>
      <c r="G226" s="232"/>
      <c r="H226" s="235">
        <v>10.98</v>
      </c>
      <c r="I226" s="236"/>
      <c r="J226" s="232"/>
      <c r="K226" s="232"/>
      <c r="L226" s="237"/>
      <c r="M226" s="238"/>
      <c r="N226" s="239"/>
      <c r="O226" s="239"/>
      <c r="P226" s="239"/>
      <c r="Q226" s="239"/>
      <c r="R226" s="239"/>
      <c r="S226" s="239"/>
      <c r="T226" s="240"/>
      <c r="AT226" s="241" t="s">
        <v>191</v>
      </c>
      <c r="AU226" s="241" t="s">
        <v>87</v>
      </c>
      <c r="AV226" s="13" t="s">
        <v>195</v>
      </c>
      <c r="AW226" s="13" t="s">
        <v>41</v>
      </c>
      <c r="AX226" s="13" t="s">
        <v>77</v>
      </c>
      <c r="AY226" s="241" t="s">
        <v>180</v>
      </c>
    </row>
    <row r="227" spans="2:51" s="14" customFormat="1" ht="13.5">
      <c r="B227" s="242"/>
      <c r="C227" s="243"/>
      <c r="D227" s="244" t="s">
        <v>191</v>
      </c>
      <c r="E227" s="245" t="s">
        <v>22</v>
      </c>
      <c r="F227" s="246" t="s">
        <v>196</v>
      </c>
      <c r="G227" s="243"/>
      <c r="H227" s="247">
        <v>10.98</v>
      </c>
      <c r="I227" s="248"/>
      <c r="J227" s="243"/>
      <c r="K227" s="243"/>
      <c r="L227" s="249"/>
      <c r="M227" s="250"/>
      <c r="N227" s="251"/>
      <c r="O227" s="251"/>
      <c r="P227" s="251"/>
      <c r="Q227" s="251"/>
      <c r="R227" s="251"/>
      <c r="S227" s="251"/>
      <c r="T227" s="252"/>
      <c r="AT227" s="253" t="s">
        <v>191</v>
      </c>
      <c r="AU227" s="253" t="s">
        <v>87</v>
      </c>
      <c r="AV227" s="14" t="s">
        <v>187</v>
      </c>
      <c r="AW227" s="14" t="s">
        <v>41</v>
      </c>
      <c r="AX227" s="14" t="s">
        <v>24</v>
      </c>
      <c r="AY227" s="253" t="s">
        <v>180</v>
      </c>
    </row>
    <row r="228" spans="2:65" s="1" customFormat="1" ht="31.5" customHeight="1">
      <c r="B228" s="41"/>
      <c r="C228" s="194" t="s">
        <v>335</v>
      </c>
      <c r="D228" s="194" t="s">
        <v>182</v>
      </c>
      <c r="E228" s="195" t="s">
        <v>563</v>
      </c>
      <c r="F228" s="196" t="s">
        <v>564</v>
      </c>
      <c r="G228" s="197" t="s">
        <v>122</v>
      </c>
      <c r="H228" s="198">
        <v>21</v>
      </c>
      <c r="I228" s="199"/>
      <c r="J228" s="200">
        <f>ROUND(I228*H228,2)</f>
        <v>0</v>
      </c>
      <c r="K228" s="196" t="s">
        <v>186</v>
      </c>
      <c r="L228" s="61"/>
      <c r="M228" s="201" t="s">
        <v>22</v>
      </c>
      <c r="N228" s="202" t="s">
        <v>48</v>
      </c>
      <c r="O228" s="42"/>
      <c r="P228" s="203">
        <f>O228*H228</f>
        <v>0</v>
      </c>
      <c r="Q228" s="203">
        <v>0</v>
      </c>
      <c r="R228" s="203">
        <f>Q228*H228</f>
        <v>0</v>
      </c>
      <c r="S228" s="203">
        <v>0</v>
      </c>
      <c r="T228" s="204">
        <f>S228*H228</f>
        <v>0</v>
      </c>
      <c r="AR228" s="24" t="s">
        <v>187</v>
      </c>
      <c r="AT228" s="24" t="s">
        <v>182</v>
      </c>
      <c r="AU228" s="24" t="s">
        <v>87</v>
      </c>
      <c r="AY228" s="24" t="s">
        <v>180</v>
      </c>
      <c r="BE228" s="205">
        <f>IF(N228="základní",J228,0)</f>
        <v>0</v>
      </c>
      <c r="BF228" s="205">
        <f>IF(N228="snížená",J228,0)</f>
        <v>0</v>
      </c>
      <c r="BG228" s="205">
        <f>IF(N228="zákl. přenesená",J228,0)</f>
        <v>0</v>
      </c>
      <c r="BH228" s="205">
        <f>IF(N228="sníž. přenesená",J228,0)</f>
        <v>0</v>
      </c>
      <c r="BI228" s="205">
        <f>IF(N228="nulová",J228,0)</f>
        <v>0</v>
      </c>
      <c r="BJ228" s="24" t="s">
        <v>24</v>
      </c>
      <c r="BK228" s="205">
        <f>ROUND(I228*H228,2)</f>
        <v>0</v>
      </c>
      <c r="BL228" s="24" t="s">
        <v>187</v>
      </c>
      <c r="BM228" s="24" t="s">
        <v>565</v>
      </c>
    </row>
    <row r="229" spans="2:47" s="1" customFormat="1" ht="135">
      <c r="B229" s="41"/>
      <c r="C229" s="63"/>
      <c r="D229" s="206" t="s">
        <v>189</v>
      </c>
      <c r="E229" s="63"/>
      <c r="F229" s="207" t="s">
        <v>566</v>
      </c>
      <c r="G229" s="63"/>
      <c r="H229" s="63"/>
      <c r="I229" s="164"/>
      <c r="J229" s="63"/>
      <c r="K229" s="63"/>
      <c r="L229" s="61"/>
      <c r="M229" s="208"/>
      <c r="N229" s="42"/>
      <c r="O229" s="42"/>
      <c r="P229" s="42"/>
      <c r="Q229" s="42"/>
      <c r="R229" s="42"/>
      <c r="S229" s="42"/>
      <c r="T229" s="78"/>
      <c r="AT229" s="24" t="s">
        <v>189</v>
      </c>
      <c r="AU229" s="24" t="s">
        <v>87</v>
      </c>
    </row>
    <row r="230" spans="2:51" s="11" customFormat="1" ht="13.5">
      <c r="B230" s="209"/>
      <c r="C230" s="210"/>
      <c r="D230" s="206" t="s">
        <v>191</v>
      </c>
      <c r="E230" s="211" t="s">
        <v>22</v>
      </c>
      <c r="F230" s="212" t="s">
        <v>485</v>
      </c>
      <c r="G230" s="210"/>
      <c r="H230" s="213" t="s">
        <v>22</v>
      </c>
      <c r="I230" s="214"/>
      <c r="J230" s="210"/>
      <c r="K230" s="210"/>
      <c r="L230" s="215"/>
      <c r="M230" s="216"/>
      <c r="N230" s="217"/>
      <c r="O230" s="217"/>
      <c r="P230" s="217"/>
      <c r="Q230" s="217"/>
      <c r="R230" s="217"/>
      <c r="S230" s="217"/>
      <c r="T230" s="218"/>
      <c r="AT230" s="219" t="s">
        <v>191</v>
      </c>
      <c r="AU230" s="219" t="s">
        <v>87</v>
      </c>
      <c r="AV230" s="11" t="s">
        <v>24</v>
      </c>
      <c r="AW230" s="11" t="s">
        <v>41</v>
      </c>
      <c r="AX230" s="11" t="s">
        <v>77</v>
      </c>
      <c r="AY230" s="219" t="s">
        <v>180</v>
      </c>
    </row>
    <row r="231" spans="2:51" s="12" customFormat="1" ht="13.5">
      <c r="B231" s="220"/>
      <c r="C231" s="221"/>
      <c r="D231" s="206" t="s">
        <v>191</v>
      </c>
      <c r="E231" s="222" t="s">
        <v>22</v>
      </c>
      <c r="F231" s="223" t="s">
        <v>567</v>
      </c>
      <c r="G231" s="221"/>
      <c r="H231" s="224">
        <v>7</v>
      </c>
      <c r="I231" s="225"/>
      <c r="J231" s="221"/>
      <c r="K231" s="221"/>
      <c r="L231" s="226"/>
      <c r="M231" s="227"/>
      <c r="N231" s="228"/>
      <c r="O231" s="228"/>
      <c r="P231" s="228"/>
      <c r="Q231" s="228"/>
      <c r="R231" s="228"/>
      <c r="S231" s="228"/>
      <c r="T231" s="229"/>
      <c r="AT231" s="230" t="s">
        <v>191</v>
      </c>
      <c r="AU231" s="230" t="s">
        <v>87</v>
      </c>
      <c r="AV231" s="12" t="s">
        <v>87</v>
      </c>
      <c r="AW231" s="12" t="s">
        <v>41</v>
      </c>
      <c r="AX231" s="12" t="s">
        <v>77</v>
      </c>
      <c r="AY231" s="230" t="s">
        <v>180</v>
      </c>
    </row>
    <row r="232" spans="2:51" s="12" customFormat="1" ht="13.5">
      <c r="B232" s="220"/>
      <c r="C232" s="221"/>
      <c r="D232" s="206" t="s">
        <v>191</v>
      </c>
      <c r="E232" s="222" t="s">
        <v>22</v>
      </c>
      <c r="F232" s="223" t="s">
        <v>568</v>
      </c>
      <c r="G232" s="221"/>
      <c r="H232" s="224">
        <v>7</v>
      </c>
      <c r="I232" s="225"/>
      <c r="J232" s="221"/>
      <c r="K232" s="221"/>
      <c r="L232" s="226"/>
      <c r="M232" s="227"/>
      <c r="N232" s="228"/>
      <c r="O232" s="228"/>
      <c r="P232" s="228"/>
      <c r="Q232" s="228"/>
      <c r="R232" s="228"/>
      <c r="S232" s="228"/>
      <c r="T232" s="229"/>
      <c r="AT232" s="230" t="s">
        <v>191</v>
      </c>
      <c r="AU232" s="230" t="s">
        <v>87</v>
      </c>
      <c r="AV232" s="12" t="s">
        <v>87</v>
      </c>
      <c r="AW232" s="12" t="s">
        <v>41</v>
      </c>
      <c r="AX232" s="12" t="s">
        <v>77</v>
      </c>
      <c r="AY232" s="230" t="s">
        <v>180</v>
      </c>
    </row>
    <row r="233" spans="2:51" s="12" customFormat="1" ht="13.5">
      <c r="B233" s="220"/>
      <c r="C233" s="221"/>
      <c r="D233" s="206" t="s">
        <v>191</v>
      </c>
      <c r="E233" s="222" t="s">
        <v>22</v>
      </c>
      <c r="F233" s="223" t="s">
        <v>569</v>
      </c>
      <c r="G233" s="221"/>
      <c r="H233" s="224">
        <v>7</v>
      </c>
      <c r="I233" s="225"/>
      <c r="J233" s="221"/>
      <c r="K233" s="221"/>
      <c r="L233" s="226"/>
      <c r="M233" s="227"/>
      <c r="N233" s="228"/>
      <c r="O233" s="228"/>
      <c r="P233" s="228"/>
      <c r="Q233" s="228"/>
      <c r="R233" s="228"/>
      <c r="S233" s="228"/>
      <c r="T233" s="229"/>
      <c r="AT233" s="230" t="s">
        <v>191</v>
      </c>
      <c r="AU233" s="230" t="s">
        <v>87</v>
      </c>
      <c r="AV233" s="12" t="s">
        <v>87</v>
      </c>
      <c r="AW233" s="12" t="s">
        <v>41</v>
      </c>
      <c r="AX233" s="12" t="s">
        <v>77</v>
      </c>
      <c r="AY233" s="230" t="s">
        <v>180</v>
      </c>
    </row>
    <row r="234" spans="2:51" s="13" customFormat="1" ht="13.5">
      <c r="B234" s="231"/>
      <c r="C234" s="232"/>
      <c r="D234" s="206" t="s">
        <v>191</v>
      </c>
      <c r="E234" s="233" t="s">
        <v>22</v>
      </c>
      <c r="F234" s="234" t="s">
        <v>194</v>
      </c>
      <c r="G234" s="232"/>
      <c r="H234" s="235">
        <v>21</v>
      </c>
      <c r="I234" s="236"/>
      <c r="J234" s="232"/>
      <c r="K234" s="232"/>
      <c r="L234" s="237"/>
      <c r="M234" s="238"/>
      <c r="N234" s="239"/>
      <c r="O234" s="239"/>
      <c r="P234" s="239"/>
      <c r="Q234" s="239"/>
      <c r="R234" s="239"/>
      <c r="S234" s="239"/>
      <c r="T234" s="240"/>
      <c r="AT234" s="241" t="s">
        <v>191</v>
      </c>
      <c r="AU234" s="241" t="s">
        <v>87</v>
      </c>
      <c r="AV234" s="13" t="s">
        <v>195</v>
      </c>
      <c r="AW234" s="13" t="s">
        <v>41</v>
      </c>
      <c r="AX234" s="13" t="s">
        <v>77</v>
      </c>
      <c r="AY234" s="241" t="s">
        <v>180</v>
      </c>
    </row>
    <row r="235" spans="2:51" s="14" customFormat="1" ht="13.5">
      <c r="B235" s="242"/>
      <c r="C235" s="243"/>
      <c r="D235" s="244" t="s">
        <v>191</v>
      </c>
      <c r="E235" s="245" t="s">
        <v>22</v>
      </c>
      <c r="F235" s="246" t="s">
        <v>196</v>
      </c>
      <c r="G235" s="243"/>
      <c r="H235" s="247">
        <v>21</v>
      </c>
      <c r="I235" s="248"/>
      <c r="J235" s="243"/>
      <c r="K235" s="243"/>
      <c r="L235" s="249"/>
      <c r="M235" s="250"/>
      <c r="N235" s="251"/>
      <c r="O235" s="251"/>
      <c r="P235" s="251"/>
      <c r="Q235" s="251"/>
      <c r="R235" s="251"/>
      <c r="S235" s="251"/>
      <c r="T235" s="252"/>
      <c r="AT235" s="253" t="s">
        <v>191</v>
      </c>
      <c r="AU235" s="253" t="s">
        <v>87</v>
      </c>
      <c r="AV235" s="14" t="s">
        <v>187</v>
      </c>
      <c r="AW235" s="14" t="s">
        <v>41</v>
      </c>
      <c r="AX235" s="14" t="s">
        <v>24</v>
      </c>
      <c r="AY235" s="253" t="s">
        <v>180</v>
      </c>
    </row>
    <row r="236" spans="2:65" s="1" customFormat="1" ht="44.25" customHeight="1">
      <c r="B236" s="41"/>
      <c r="C236" s="261" t="s">
        <v>341</v>
      </c>
      <c r="D236" s="261" t="s">
        <v>300</v>
      </c>
      <c r="E236" s="262" t="s">
        <v>570</v>
      </c>
      <c r="F236" s="263" t="s">
        <v>571</v>
      </c>
      <c r="G236" s="264" t="s">
        <v>122</v>
      </c>
      <c r="H236" s="265">
        <v>21</v>
      </c>
      <c r="I236" s="266"/>
      <c r="J236" s="267">
        <f>ROUND(I236*H236,2)</f>
        <v>0</v>
      </c>
      <c r="K236" s="263" t="s">
        <v>186</v>
      </c>
      <c r="L236" s="268"/>
      <c r="M236" s="269" t="s">
        <v>22</v>
      </c>
      <c r="N236" s="270" t="s">
        <v>48</v>
      </c>
      <c r="O236" s="42"/>
      <c r="P236" s="203">
        <f>O236*H236</f>
        <v>0</v>
      </c>
      <c r="Q236" s="203">
        <v>0.0191</v>
      </c>
      <c r="R236" s="203">
        <f>Q236*H236</f>
        <v>0.40109999999999996</v>
      </c>
      <c r="S236" s="203">
        <v>0</v>
      </c>
      <c r="T236" s="204">
        <f>S236*H236</f>
        <v>0</v>
      </c>
      <c r="AR236" s="24" t="s">
        <v>228</v>
      </c>
      <c r="AT236" s="24" t="s">
        <v>300</v>
      </c>
      <c r="AU236" s="24" t="s">
        <v>87</v>
      </c>
      <c r="AY236" s="24" t="s">
        <v>180</v>
      </c>
      <c r="BE236" s="205">
        <f>IF(N236="základní",J236,0)</f>
        <v>0</v>
      </c>
      <c r="BF236" s="205">
        <f>IF(N236="snížená",J236,0)</f>
        <v>0</v>
      </c>
      <c r="BG236" s="205">
        <f>IF(N236="zákl. přenesená",J236,0)</f>
        <v>0</v>
      </c>
      <c r="BH236" s="205">
        <f>IF(N236="sníž. přenesená",J236,0)</f>
        <v>0</v>
      </c>
      <c r="BI236" s="205">
        <f>IF(N236="nulová",J236,0)</f>
        <v>0</v>
      </c>
      <c r="BJ236" s="24" t="s">
        <v>24</v>
      </c>
      <c r="BK236" s="205">
        <f>ROUND(I236*H236,2)</f>
        <v>0</v>
      </c>
      <c r="BL236" s="24" t="s">
        <v>187</v>
      </c>
      <c r="BM236" s="24" t="s">
        <v>572</v>
      </c>
    </row>
    <row r="237" spans="2:47" s="1" customFormat="1" ht="27">
      <c r="B237" s="41"/>
      <c r="C237" s="63"/>
      <c r="D237" s="206" t="s">
        <v>573</v>
      </c>
      <c r="E237" s="63"/>
      <c r="F237" s="207" t="s">
        <v>574</v>
      </c>
      <c r="G237" s="63"/>
      <c r="H237" s="63"/>
      <c r="I237" s="164"/>
      <c r="J237" s="63"/>
      <c r="K237" s="63"/>
      <c r="L237" s="61"/>
      <c r="M237" s="208"/>
      <c r="N237" s="42"/>
      <c r="O237" s="42"/>
      <c r="P237" s="42"/>
      <c r="Q237" s="42"/>
      <c r="R237" s="42"/>
      <c r="S237" s="42"/>
      <c r="T237" s="78"/>
      <c r="AT237" s="24" t="s">
        <v>573</v>
      </c>
      <c r="AU237" s="24" t="s">
        <v>87</v>
      </c>
    </row>
    <row r="238" spans="2:51" s="11" customFormat="1" ht="13.5">
      <c r="B238" s="209"/>
      <c r="C238" s="210"/>
      <c r="D238" s="206" t="s">
        <v>191</v>
      </c>
      <c r="E238" s="211" t="s">
        <v>22</v>
      </c>
      <c r="F238" s="212" t="s">
        <v>485</v>
      </c>
      <c r="G238" s="210"/>
      <c r="H238" s="213" t="s">
        <v>22</v>
      </c>
      <c r="I238" s="214"/>
      <c r="J238" s="210"/>
      <c r="K238" s="210"/>
      <c r="L238" s="215"/>
      <c r="M238" s="216"/>
      <c r="N238" s="217"/>
      <c r="O238" s="217"/>
      <c r="P238" s="217"/>
      <c r="Q238" s="217"/>
      <c r="R238" s="217"/>
      <c r="S238" s="217"/>
      <c r="T238" s="218"/>
      <c r="AT238" s="219" t="s">
        <v>191</v>
      </c>
      <c r="AU238" s="219" t="s">
        <v>87</v>
      </c>
      <c r="AV238" s="11" t="s">
        <v>24</v>
      </c>
      <c r="AW238" s="11" t="s">
        <v>41</v>
      </c>
      <c r="AX238" s="11" t="s">
        <v>77</v>
      </c>
      <c r="AY238" s="219" t="s">
        <v>180</v>
      </c>
    </row>
    <row r="239" spans="2:51" s="12" customFormat="1" ht="13.5">
      <c r="B239" s="220"/>
      <c r="C239" s="221"/>
      <c r="D239" s="206" t="s">
        <v>191</v>
      </c>
      <c r="E239" s="222" t="s">
        <v>22</v>
      </c>
      <c r="F239" s="223" t="s">
        <v>567</v>
      </c>
      <c r="G239" s="221"/>
      <c r="H239" s="224">
        <v>7</v>
      </c>
      <c r="I239" s="225"/>
      <c r="J239" s="221"/>
      <c r="K239" s="221"/>
      <c r="L239" s="226"/>
      <c r="M239" s="227"/>
      <c r="N239" s="228"/>
      <c r="O239" s="228"/>
      <c r="P239" s="228"/>
      <c r="Q239" s="228"/>
      <c r="R239" s="228"/>
      <c r="S239" s="228"/>
      <c r="T239" s="229"/>
      <c r="AT239" s="230" t="s">
        <v>191</v>
      </c>
      <c r="AU239" s="230" t="s">
        <v>87</v>
      </c>
      <c r="AV239" s="12" t="s">
        <v>87</v>
      </c>
      <c r="AW239" s="12" t="s">
        <v>41</v>
      </c>
      <c r="AX239" s="12" t="s">
        <v>77</v>
      </c>
      <c r="AY239" s="230" t="s">
        <v>180</v>
      </c>
    </row>
    <row r="240" spans="2:51" s="12" customFormat="1" ht="13.5">
      <c r="B240" s="220"/>
      <c r="C240" s="221"/>
      <c r="D240" s="206" t="s">
        <v>191</v>
      </c>
      <c r="E240" s="222" t="s">
        <v>22</v>
      </c>
      <c r="F240" s="223" t="s">
        <v>568</v>
      </c>
      <c r="G240" s="221"/>
      <c r="H240" s="224">
        <v>7</v>
      </c>
      <c r="I240" s="225"/>
      <c r="J240" s="221"/>
      <c r="K240" s="221"/>
      <c r="L240" s="226"/>
      <c r="M240" s="227"/>
      <c r="N240" s="228"/>
      <c r="O240" s="228"/>
      <c r="P240" s="228"/>
      <c r="Q240" s="228"/>
      <c r="R240" s="228"/>
      <c r="S240" s="228"/>
      <c r="T240" s="229"/>
      <c r="AT240" s="230" t="s">
        <v>191</v>
      </c>
      <c r="AU240" s="230" t="s">
        <v>87</v>
      </c>
      <c r="AV240" s="12" t="s">
        <v>87</v>
      </c>
      <c r="AW240" s="12" t="s">
        <v>41</v>
      </c>
      <c r="AX240" s="12" t="s">
        <v>77</v>
      </c>
      <c r="AY240" s="230" t="s">
        <v>180</v>
      </c>
    </row>
    <row r="241" spans="2:51" s="12" customFormat="1" ht="13.5">
      <c r="B241" s="220"/>
      <c r="C241" s="221"/>
      <c r="D241" s="206" t="s">
        <v>191</v>
      </c>
      <c r="E241" s="222" t="s">
        <v>22</v>
      </c>
      <c r="F241" s="223" t="s">
        <v>569</v>
      </c>
      <c r="G241" s="221"/>
      <c r="H241" s="224">
        <v>7</v>
      </c>
      <c r="I241" s="225"/>
      <c r="J241" s="221"/>
      <c r="K241" s="221"/>
      <c r="L241" s="226"/>
      <c r="M241" s="227"/>
      <c r="N241" s="228"/>
      <c r="O241" s="228"/>
      <c r="P241" s="228"/>
      <c r="Q241" s="228"/>
      <c r="R241" s="228"/>
      <c r="S241" s="228"/>
      <c r="T241" s="229"/>
      <c r="AT241" s="230" t="s">
        <v>191</v>
      </c>
      <c r="AU241" s="230" t="s">
        <v>87</v>
      </c>
      <c r="AV241" s="12" t="s">
        <v>87</v>
      </c>
      <c r="AW241" s="12" t="s">
        <v>41</v>
      </c>
      <c r="AX241" s="12" t="s">
        <v>77</v>
      </c>
      <c r="AY241" s="230" t="s">
        <v>180</v>
      </c>
    </row>
    <row r="242" spans="2:51" s="13" customFormat="1" ht="13.5">
      <c r="B242" s="231"/>
      <c r="C242" s="232"/>
      <c r="D242" s="206" t="s">
        <v>191</v>
      </c>
      <c r="E242" s="233" t="s">
        <v>22</v>
      </c>
      <c r="F242" s="234" t="s">
        <v>194</v>
      </c>
      <c r="G242" s="232"/>
      <c r="H242" s="235">
        <v>21</v>
      </c>
      <c r="I242" s="236"/>
      <c r="J242" s="232"/>
      <c r="K242" s="232"/>
      <c r="L242" s="237"/>
      <c r="M242" s="238"/>
      <c r="N242" s="239"/>
      <c r="O242" s="239"/>
      <c r="P242" s="239"/>
      <c r="Q242" s="239"/>
      <c r="R242" s="239"/>
      <c r="S242" s="239"/>
      <c r="T242" s="240"/>
      <c r="AT242" s="241" t="s">
        <v>191</v>
      </c>
      <c r="AU242" s="241" t="s">
        <v>87</v>
      </c>
      <c r="AV242" s="13" t="s">
        <v>195</v>
      </c>
      <c r="AW242" s="13" t="s">
        <v>41</v>
      </c>
      <c r="AX242" s="13" t="s">
        <v>77</v>
      </c>
      <c r="AY242" s="241" t="s">
        <v>180</v>
      </c>
    </row>
    <row r="243" spans="2:51" s="14" customFormat="1" ht="13.5">
      <c r="B243" s="242"/>
      <c r="C243" s="243"/>
      <c r="D243" s="244" t="s">
        <v>191</v>
      </c>
      <c r="E243" s="245" t="s">
        <v>22</v>
      </c>
      <c r="F243" s="246" t="s">
        <v>196</v>
      </c>
      <c r="G243" s="243"/>
      <c r="H243" s="247">
        <v>21</v>
      </c>
      <c r="I243" s="248"/>
      <c r="J243" s="243"/>
      <c r="K243" s="243"/>
      <c r="L243" s="249"/>
      <c r="M243" s="250"/>
      <c r="N243" s="251"/>
      <c r="O243" s="251"/>
      <c r="P243" s="251"/>
      <c r="Q243" s="251"/>
      <c r="R243" s="251"/>
      <c r="S243" s="251"/>
      <c r="T243" s="252"/>
      <c r="AT243" s="253" t="s">
        <v>191</v>
      </c>
      <c r="AU243" s="253" t="s">
        <v>87</v>
      </c>
      <c r="AV243" s="14" t="s">
        <v>187</v>
      </c>
      <c r="AW243" s="14" t="s">
        <v>41</v>
      </c>
      <c r="AX243" s="14" t="s">
        <v>24</v>
      </c>
      <c r="AY243" s="253" t="s">
        <v>180</v>
      </c>
    </row>
    <row r="244" spans="2:65" s="1" customFormat="1" ht="31.5" customHeight="1">
      <c r="B244" s="41"/>
      <c r="C244" s="194" t="s">
        <v>351</v>
      </c>
      <c r="D244" s="194" t="s">
        <v>182</v>
      </c>
      <c r="E244" s="195" t="s">
        <v>575</v>
      </c>
      <c r="F244" s="196" t="s">
        <v>576</v>
      </c>
      <c r="G244" s="197" t="s">
        <v>263</v>
      </c>
      <c r="H244" s="198">
        <v>0.198</v>
      </c>
      <c r="I244" s="199"/>
      <c r="J244" s="200">
        <f>ROUND(I244*H244,2)</f>
        <v>0</v>
      </c>
      <c r="K244" s="196" t="s">
        <v>186</v>
      </c>
      <c r="L244" s="61"/>
      <c r="M244" s="201" t="s">
        <v>22</v>
      </c>
      <c r="N244" s="202" t="s">
        <v>48</v>
      </c>
      <c r="O244" s="42"/>
      <c r="P244" s="203">
        <f>O244*H244</f>
        <v>0</v>
      </c>
      <c r="Q244" s="203">
        <v>1.01522808</v>
      </c>
      <c r="R244" s="203">
        <f>Q244*H244</f>
        <v>0.20101515984</v>
      </c>
      <c r="S244" s="203">
        <v>0</v>
      </c>
      <c r="T244" s="204">
        <f>S244*H244</f>
        <v>0</v>
      </c>
      <c r="AR244" s="24" t="s">
        <v>187</v>
      </c>
      <c r="AT244" s="24" t="s">
        <v>182</v>
      </c>
      <c r="AU244" s="24" t="s">
        <v>87</v>
      </c>
      <c r="AY244" s="24" t="s">
        <v>180</v>
      </c>
      <c r="BE244" s="205">
        <f>IF(N244="základní",J244,0)</f>
        <v>0</v>
      </c>
      <c r="BF244" s="205">
        <f>IF(N244="snížená",J244,0)</f>
        <v>0</v>
      </c>
      <c r="BG244" s="205">
        <f>IF(N244="zákl. přenesená",J244,0)</f>
        <v>0</v>
      </c>
      <c r="BH244" s="205">
        <f>IF(N244="sníž. přenesená",J244,0)</f>
        <v>0</v>
      </c>
      <c r="BI244" s="205">
        <f>IF(N244="nulová",J244,0)</f>
        <v>0</v>
      </c>
      <c r="BJ244" s="24" t="s">
        <v>24</v>
      </c>
      <c r="BK244" s="205">
        <f>ROUND(I244*H244,2)</f>
        <v>0</v>
      </c>
      <c r="BL244" s="24" t="s">
        <v>187</v>
      </c>
      <c r="BM244" s="24" t="s">
        <v>577</v>
      </c>
    </row>
    <row r="245" spans="2:51" s="11" customFormat="1" ht="13.5">
      <c r="B245" s="209"/>
      <c r="C245" s="210"/>
      <c r="D245" s="206" t="s">
        <v>191</v>
      </c>
      <c r="E245" s="211" t="s">
        <v>22</v>
      </c>
      <c r="F245" s="212" t="s">
        <v>578</v>
      </c>
      <c r="G245" s="210"/>
      <c r="H245" s="213" t="s">
        <v>22</v>
      </c>
      <c r="I245" s="214"/>
      <c r="J245" s="210"/>
      <c r="K245" s="210"/>
      <c r="L245" s="215"/>
      <c r="M245" s="216"/>
      <c r="N245" s="217"/>
      <c r="O245" s="217"/>
      <c r="P245" s="217"/>
      <c r="Q245" s="217"/>
      <c r="R245" s="217"/>
      <c r="S245" s="217"/>
      <c r="T245" s="218"/>
      <c r="AT245" s="219" t="s">
        <v>191</v>
      </c>
      <c r="AU245" s="219" t="s">
        <v>87</v>
      </c>
      <c r="AV245" s="11" t="s">
        <v>24</v>
      </c>
      <c r="AW245" s="11" t="s">
        <v>41</v>
      </c>
      <c r="AX245" s="11" t="s">
        <v>77</v>
      </c>
      <c r="AY245" s="219" t="s">
        <v>180</v>
      </c>
    </row>
    <row r="246" spans="2:51" s="12" customFormat="1" ht="13.5">
      <c r="B246" s="220"/>
      <c r="C246" s="221"/>
      <c r="D246" s="206" t="s">
        <v>191</v>
      </c>
      <c r="E246" s="222" t="s">
        <v>22</v>
      </c>
      <c r="F246" s="223" t="s">
        <v>579</v>
      </c>
      <c r="G246" s="221"/>
      <c r="H246" s="224">
        <v>0.066</v>
      </c>
      <c r="I246" s="225"/>
      <c r="J246" s="221"/>
      <c r="K246" s="221"/>
      <c r="L246" s="226"/>
      <c r="M246" s="227"/>
      <c r="N246" s="228"/>
      <c r="O246" s="228"/>
      <c r="P246" s="228"/>
      <c r="Q246" s="228"/>
      <c r="R246" s="228"/>
      <c r="S246" s="228"/>
      <c r="T246" s="229"/>
      <c r="AT246" s="230" t="s">
        <v>191</v>
      </c>
      <c r="AU246" s="230" t="s">
        <v>87</v>
      </c>
      <c r="AV246" s="12" t="s">
        <v>87</v>
      </c>
      <c r="AW246" s="12" t="s">
        <v>41</v>
      </c>
      <c r="AX246" s="12" t="s">
        <v>77</v>
      </c>
      <c r="AY246" s="230" t="s">
        <v>180</v>
      </c>
    </row>
    <row r="247" spans="2:51" s="12" customFormat="1" ht="13.5">
      <c r="B247" s="220"/>
      <c r="C247" s="221"/>
      <c r="D247" s="206" t="s">
        <v>191</v>
      </c>
      <c r="E247" s="222" t="s">
        <v>22</v>
      </c>
      <c r="F247" s="223" t="s">
        <v>580</v>
      </c>
      <c r="G247" s="221"/>
      <c r="H247" s="224">
        <v>0.066</v>
      </c>
      <c r="I247" s="225"/>
      <c r="J247" s="221"/>
      <c r="K247" s="221"/>
      <c r="L247" s="226"/>
      <c r="M247" s="227"/>
      <c r="N247" s="228"/>
      <c r="O247" s="228"/>
      <c r="P247" s="228"/>
      <c r="Q247" s="228"/>
      <c r="R247" s="228"/>
      <c r="S247" s="228"/>
      <c r="T247" s="229"/>
      <c r="AT247" s="230" t="s">
        <v>191</v>
      </c>
      <c r="AU247" s="230" t="s">
        <v>87</v>
      </c>
      <c r="AV247" s="12" t="s">
        <v>87</v>
      </c>
      <c r="AW247" s="12" t="s">
        <v>41</v>
      </c>
      <c r="AX247" s="12" t="s">
        <v>77</v>
      </c>
      <c r="AY247" s="230" t="s">
        <v>180</v>
      </c>
    </row>
    <row r="248" spans="2:51" s="12" customFormat="1" ht="13.5">
      <c r="B248" s="220"/>
      <c r="C248" s="221"/>
      <c r="D248" s="206" t="s">
        <v>191</v>
      </c>
      <c r="E248" s="222" t="s">
        <v>22</v>
      </c>
      <c r="F248" s="223" t="s">
        <v>581</v>
      </c>
      <c r="G248" s="221"/>
      <c r="H248" s="224">
        <v>0.066</v>
      </c>
      <c r="I248" s="225"/>
      <c r="J248" s="221"/>
      <c r="K248" s="221"/>
      <c r="L248" s="226"/>
      <c r="M248" s="227"/>
      <c r="N248" s="228"/>
      <c r="O248" s="228"/>
      <c r="P248" s="228"/>
      <c r="Q248" s="228"/>
      <c r="R248" s="228"/>
      <c r="S248" s="228"/>
      <c r="T248" s="229"/>
      <c r="AT248" s="230" t="s">
        <v>191</v>
      </c>
      <c r="AU248" s="230" t="s">
        <v>87</v>
      </c>
      <c r="AV248" s="12" t="s">
        <v>87</v>
      </c>
      <c r="AW248" s="12" t="s">
        <v>41</v>
      </c>
      <c r="AX248" s="12" t="s">
        <v>77</v>
      </c>
      <c r="AY248" s="230" t="s">
        <v>180</v>
      </c>
    </row>
    <row r="249" spans="2:51" s="13" customFormat="1" ht="13.5">
      <c r="B249" s="231"/>
      <c r="C249" s="232"/>
      <c r="D249" s="206" t="s">
        <v>191</v>
      </c>
      <c r="E249" s="233" t="s">
        <v>22</v>
      </c>
      <c r="F249" s="234" t="s">
        <v>194</v>
      </c>
      <c r="G249" s="232"/>
      <c r="H249" s="235">
        <v>0.198</v>
      </c>
      <c r="I249" s="236"/>
      <c r="J249" s="232"/>
      <c r="K249" s="232"/>
      <c r="L249" s="237"/>
      <c r="M249" s="238"/>
      <c r="N249" s="239"/>
      <c r="O249" s="239"/>
      <c r="P249" s="239"/>
      <c r="Q249" s="239"/>
      <c r="R249" s="239"/>
      <c r="S249" s="239"/>
      <c r="T249" s="240"/>
      <c r="AT249" s="241" t="s">
        <v>191</v>
      </c>
      <c r="AU249" s="241" t="s">
        <v>87</v>
      </c>
      <c r="AV249" s="13" t="s">
        <v>195</v>
      </c>
      <c r="AW249" s="13" t="s">
        <v>41</v>
      </c>
      <c r="AX249" s="13" t="s">
        <v>77</v>
      </c>
      <c r="AY249" s="241" t="s">
        <v>180</v>
      </c>
    </row>
    <row r="250" spans="2:51" s="14" customFormat="1" ht="13.5">
      <c r="B250" s="242"/>
      <c r="C250" s="243"/>
      <c r="D250" s="244" t="s">
        <v>191</v>
      </c>
      <c r="E250" s="245" t="s">
        <v>22</v>
      </c>
      <c r="F250" s="246" t="s">
        <v>196</v>
      </c>
      <c r="G250" s="243"/>
      <c r="H250" s="247">
        <v>0.198</v>
      </c>
      <c r="I250" s="248"/>
      <c r="J250" s="243"/>
      <c r="K250" s="243"/>
      <c r="L250" s="249"/>
      <c r="M250" s="250"/>
      <c r="N250" s="251"/>
      <c r="O250" s="251"/>
      <c r="P250" s="251"/>
      <c r="Q250" s="251"/>
      <c r="R250" s="251"/>
      <c r="S250" s="251"/>
      <c r="T250" s="252"/>
      <c r="AT250" s="253" t="s">
        <v>191</v>
      </c>
      <c r="AU250" s="253" t="s">
        <v>87</v>
      </c>
      <c r="AV250" s="14" t="s">
        <v>187</v>
      </c>
      <c r="AW250" s="14" t="s">
        <v>41</v>
      </c>
      <c r="AX250" s="14" t="s">
        <v>24</v>
      </c>
      <c r="AY250" s="253" t="s">
        <v>180</v>
      </c>
    </row>
    <row r="251" spans="2:65" s="1" customFormat="1" ht="22.5" customHeight="1">
      <c r="B251" s="41"/>
      <c r="C251" s="194" t="s">
        <v>360</v>
      </c>
      <c r="D251" s="194" t="s">
        <v>182</v>
      </c>
      <c r="E251" s="195" t="s">
        <v>582</v>
      </c>
      <c r="F251" s="196" t="s">
        <v>583</v>
      </c>
      <c r="G251" s="197" t="s">
        <v>118</v>
      </c>
      <c r="H251" s="198">
        <v>36.12</v>
      </c>
      <c r="I251" s="199"/>
      <c r="J251" s="200">
        <f>ROUND(I251*H251,2)</f>
        <v>0</v>
      </c>
      <c r="K251" s="196" t="s">
        <v>186</v>
      </c>
      <c r="L251" s="61"/>
      <c r="M251" s="201" t="s">
        <v>22</v>
      </c>
      <c r="N251" s="202" t="s">
        <v>48</v>
      </c>
      <c r="O251" s="42"/>
      <c r="P251" s="203">
        <f>O251*H251</f>
        <v>0</v>
      </c>
      <c r="Q251" s="203">
        <v>1.9695</v>
      </c>
      <c r="R251" s="203">
        <f>Q251*H251</f>
        <v>71.13834</v>
      </c>
      <c r="S251" s="203">
        <v>0</v>
      </c>
      <c r="T251" s="204">
        <f>S251*H251</f>
        <v>0</v>
      </c>
      <c r="AR251" s="24" t="s">
        <v>187</v>
      </c>
      <c r="AT251" s="24" t="s">
        <v>182</v>
      </c>
      <c r="AU251" s="24" t="s">
        <v>87</v>
      </c>
      <c r="AY251" s="24" t="s">
        <v>180</v>
      </c>
      <c r="BE251" s="205">
        <f>IF(N251="základní",J251,0)</f>
        <v>0</v>
      </c>
      <c r="BF251" s="205">
        <f>IF(N251="snížená",J251,0)</f>
        <v>0</v>
      </c>
      <c r="BG251" s="205">
        <f>IF(N251="zákl. přenesená",J251,0)</f>
        <v>0</v>
      </c>
      <c r="BH251" s="205">
        <f>IF(N251="sníž. přenesená",J251,0)</f>
        <v>0</v>
      </c>
      <c r="BI251" s="205">
        <f>IF(N251="nulová",J251,0)</f>
        <v>0</v>
      </c>
      <c r="BJ251" s="24" t="s">
        <v>24</v>
      </c>
      <c r="BK251" s="205">
        <f>ROUND(I251*H251,2)</f>
        <v>0</v>
      </c>
      <c r="BL251" s="24" t="s">
        <v>187</v>
      </c>
      <c r="BM251" s="24" t="s">
        <v>584</v>
      </c>
    </row>
    <row r="252" spans="2:51" s="11" customFormat="1" ht="13.5">
      <c r="B252" s="209"/>
      <c r="C252" s="210"/>
      <c r="D252" s="206" t="s">
        <v>191</v>
      </c>
      <c r="E252" s="211" t="s">
        <v>22</v>
      </c>
      <c r="F252" s="212" t="s">
        <v>526</v>
      </c>
      <c r="G252" s="210"/>
      <c r="H252" s="213" t="s">
        <v>22</v>
      </c>
      <c r="I252" s="214"/>
      <c r="J252" s="210"/>
      <c r="K252" s="210"/>
      <c r="L252" s="215"/>
      <c r="M252" s="216"/>
      <c r="N252" s="217"/>
      <c r="O252" s="217"/>
      <c r="P252" s="217"/>
      <c r="Q252" s="217"/>
      <c r="R252" s="217"/>
      <c r="S252" s="217"/>
      <c r="T252" s="218"/>
      <c r="AT252" s="219" t="s">
        <v>191</v>
      </c>
      <c r="AU252" s="219" t="s">
        <v>87</v>
      </c>
      <c r="AV252" s="11" t="s">
        <v>24</v>
      </c>
      <c r="AW252" s="11" t="s">
        <v>41</v>
      </c>
      <c r="AX252" s="11" t="s">
        <v>77</v>
      </c>
      <c r="AY252" s="219" t="s">
        <v>180</v>
      </c>
    </row>
    <row r="253" spans="2:51" s="12" customFormat="1" ht="13.5">
      <c r="B253" s="220"/>
      <c r="C253" s="221"/>
      <c r="D253" s="206" t="s">
        <v>191</v>
      </c>
      <c r="E253" s="222" t="s">
        <v>22</v>
      </c>
      <c r="F253" s="223" t="s">
        <v>585</v>
      </c>
      <c r="G253" s="221"/>
      <c r="H253" s="224">
        <v>12.04</v>
      </c>
      <c r="I253" s="225"/>
      <c r="J253" s="221"/>
      <c r="K253" s="221"/>
      <c r="L253" s="226"/>
      <c r="M253" s="227"/>
      <c r="N253" s="228"/>
      <c r="O253" s="228"/>
      <c r="P253" s="228"/>
      <c r="Q253" s="228"/>
      <c r="R253" s="228"/>
      <c r="S253" s="228"/>
      <c r="T253" s="229"/>
      <c r="AT253" s="230" t="s">
        <v>191</v>
      </c>
      <c r="AU253" s="230" t="s">
        <v>87</v>
      </c>
      <c r="AV253" s="12" t="s">
        <v>87</v>
      </c>
      <c r="AW253" s="12" t="s">
        <v>41</v>
      </c>
      <c r="AX253" s="12" t="s">
        <v>77</v>
      </c>
      <c r="AY253" s="230" t="s">
        <v>180</v>
      </c>
    </row>
    <row r="254" spans="2:51" s="12" customFormat="1" ht="13.5">
      <c r="B254" s="220"/>
      <c r="C254" s="221"/>
      <c r="D254" s="206" t="s">
        <v>191</v>
      </c>
      <c r="E254" s="222" t="s">
        <v>22</v>
      </c>
      <c r="F254" s="223" t="s">
        <v>586</v>
      </c>
      <c r="G254" s="221"/>
      <c r="H254" s="224">
        <v>12.04</v>
      </c>
      <c r="I254" s="225"/>
      <c r="J254" s="221"/>
      <c r="K254" s="221"/>
      <c r="L254" s="226"/>
      <c r="M254" s="227"/>
      <c r="N254" s="228"/>
      <c r="O254" s="228"/>
      <c r="P254" s="228"/>
      <c r="Q254" s="228"/>
      <c r="R254" s="228"/>
      <c r="S254" s="228"/>
      <c r="T254" s="229"/>
      <c r="AT254" s="230" t="s">
        <v>191</v>
      </c>
      <c r="AU254" s="230" t="s">
        <v>87</v>
      </c>
      <c r="AV254" s="12" t="s">
        <v>87</v>
      </c>
      <c r="AW254" s="12" t="s">
        <v>41</v>
      </c>
      <c r="AX254" s="12" t="s">
        <v>77</v>
      </c>
      <c r="AY254" s="230" t="s">
        <v>180</v>
      </c>
    </row>
    <row r="255" spans="2:51" s="12" customFormat="1" ht="13.5">
      <c r="B255" s="220"/>
      <c r="C255" s="221"/>
      <c r="D255" s="206" t="s">
        <v>191</v>
      </c>
      <c r="E255" s="222" t="s">
        <v>22</v>
      </c>
      <c r="F255" s="223" t="s">
        <v>587</v>
      </c>
      <c r="G255" s="221"/>
      <c r="H255" s="224">
        <v>12.04</v>
      </c>
      <c r="I255" s="225"/>
      <c r="J255" s="221"/>
      <c r="K255" s="221"/>
      <c r="L255" s="226"/>
      <c r="M255" s="227"/>
      <c r="N255" s="228"/>
      <c r="O255" s="228"/>
      <c r="P255" s="228"/>
      <c r="Q255" s="228"/>
      <c r="R255" s="228"/>
      <c r="S255" s="228"/>
      <c r="T255" s="229"/>
      <c r="AT255" s="230" t="s">
        <v>191</v>
      </c>
      <c r="AU255" s="230" t="s">
        <v>87</v>
      </c>
      <c r="AV255" s="12" t="s">
        <v>87</v>
      </c>
      <c r="AW255" s="12" t="s">
        <v>41</v>
      </c>
      <c r="AX255" s="12" t="s">
        <v>77</v>
      </c>
      <c r="AY255" s="230" t="s">
        <v>180</v>
      </c>
    </row>
    <row r="256" spans="2:51" s="13" customFormat="1" ht="13.5">
      <c r="B256" s="231"/>
      <c r="C256" s="232"/>
      <c r="D256" s="206" t="s">
        <v>191</v>
      </c>
      <c r="E256" s="233" t="s">
        <v>22</v>
      </c>
      <c r="F256" s="234" t="s">
        <v>194</v>
      </c>
      <c r="G256" s="232"/>
      <c r="H256" s="235">
        <v>36.12</v>
      </c>
      <c r="I256" s="236"/>
      <c r="J256" s="232"/>
      <c r="K256" s="232"/>
      <c r="L256" s="237"/>
      <c r="M256" s="238"/>
      <c r="N256" s="239"/>
      <c r="O256" s="239"/>
      <c r="P256" s="239"/>
      <c r="Q256" s="239"/>
      <c r="R256" s="239"/>
      <c r="S256" s="239"/>
      <c r="T256" s="240"/>
      <c r="AT256" s="241" t="s">
        <v>191</v>
      </c>
      <c r="AU256" s="241" t="s">
        <v>87</v>
      </c>
      <c r="AV256" s="13" t="s">
        <v>195</v>
      </c>
      <c r="AW256" s="13" t="s">
        <v>41</v>
      </c>
      <c r="AX256" s="13" t="s">
        <v>77</v>
      </c>
      <c r="AY256" s="241" t="s">
        <v>180</v>
      </c>
    </row>
    <row r="257" spans="2:51" s="14" customFormat="1" ht="13.5">
      <c r="B257" s="242"/>
      <c r="C257" s="243"/>
      <c r="D257" s="244" t="s">
        <v>191</v>
      </c>
      <c r="E257" s="245" t="s">
        <v>22</v>
      </c>
      <c r="F257" s="246" t="s">
        <v>196</v>
      </c>
      <c r="G257" s="243"/>
      <c r="H257" s="247">
        <v>36.12</v>
      </c>
      <c r="I257" s="248"/>
      <c r="J257" s="243"/>
      <c r="K257" s="243"/>
      <c r="L257" s="249"/>
      <c r="M257" s="250"/>
      <c r="N257" s="251"/>
      <c r="O257" s="251"/>
      <c r="P257" s="251"/>
      <c r="Q257" s="251"/>
      <c r="R257" s="251"/>
      <c r="S257" s="251"/>
      <c r="T257" s="252"/>
      <c r="AT257" s="253" t="s">
        <v>191</v>
      </c>
      <c r="AU257" s="253" t="s">
        <v>87</v>
      </c>
      <c r="AV257" s="14" t="s">
        <v>187</v>
      </c>
      <c r="AW257" s="14" t="s">
        <v>41</v>
      </c>
      <c r="AX257" s="14" t="s">
        <v>24</v>
      </c>
      <c r="AY257" s="253" t="s">
        <v>180</v>
      </c>
    </row>
    <row r="258" spans="2:65" s="1" customFormat="1" ht="44.25" customHeight="1">
      <c r="B258" s="41"/>
      <c r="C258" s="194" t="s">
        <v>367</v>
      </c>
      <c r="D258" s="194" t="s">
        <v>182</v>
      </c>
      <c r="E258" s="195" t="s">
        <v>588</v>
      </c>
      <c r="F258" s="196" t="s">
        <v>589</v>
      </c>
      <c r="G258" s="197" t="s">
        <v>122</v>
      </c>
      <c r="H258" s="198">
        <v>5</v>
      </c>
      <c r="I258" s="199"/>
      <c r="J258" s="200">
        <f>ROUND(I258*H258,2)</f>
        <v>0</v>
      </c>
      <c r="K258" s="196" t="s">
        <v>186</v>
      </c>
      <c r="L258" s="61"/>
      <c r="M258" s="201" t="s">
        <v>22</v>
      </c>
      <c r="N258" s="202" t="s">
        <v>48</v>
      </c>
      <c r="O258" s="42"/>
      <c r="P258" s="203">
        <f>O258*H258</f>
        <v>0</v>
      </c>
      <c r="Q258" s="203">
        <v>0</v>
      </c>
      <c r="R258" s="203">
        <f>Q258*H258</f>
        <v>0</v>
      </c>
      <c r="S258" s="203">
        <v>0.065</v>
      </c>
      <c r="T258" s="204">
        <f>S258*H258</f>
        <v>0.325</v>
      </c>
      <c r="AR258" s="24" t="s">
        <v>187</v>
      </c>
      <c r="AT258" s="24" t="s">
        <v>182</v>
      </c>
      <c r="AU258" s="24" t="s">
        <v>87</v>
      </c>
      <c r="AY258" s="24" t="s">
        <v>180</v>
      </c>
      <c r="BE258" s="205">
        <f>IF(N258="základní",J258,0)</f>
        <v>0</v>
      </c>
      <c r="BF258" s="205">
        <f>IF(N258="snížená",J258,0)</f>
        <v>0</v>
      </c>
      <c r="BG258" s="205">
        <f>IF(N258="zákl. přenesená",J258,0)</f>
        <v>0</v>
      </c>
      <c r="BH258" s="205">
        <f>IF(N258="sníž. přenesená",J258,0)</f>
        <v>0</v>
      </c>
      <c r="BI258" s="205">
        <f>IF(N258="nulová",J258,0)</f>
        <v>0</v>
      </c>
      <c r="BJ258" s="24" t="s">
        <v>24</v>
      </c>
      <c r="BK258" s="205">
        <f>ROUND(I258*H258,2)</f>
        <v>0</v>
      </c>
      <c r="BL258" s="24" t="s">
        <v>187</v>
      </c>
      <c r="BM258" s="24" t="s">
        <v>590</v>
      </c>
    </row>
    <row r="259" spans="2:47" s="1" customFormat="1" ht="81">
      <c r="B259" s="41"/>
      <c r="C259" s="63"/>
      <c r="D259" s="206" t="s">
        <v>189</v>
      </c>
      <c r="E259" s="63"/>
      <c r="F259" s="207" t="s">
        <v>591</v>
      </c>
      <c r="G259" s="63"/>
      <c r="H259" s="63"/>
      <c r="I259" s="164"/>
      <c r="J259" s="63"/>
      <c r="K259" s="63"/>
      <c r="L259" s="61"/>
      <c r="M259" s="208"/>
      <c r="N259" s="42"/>
      <c r="O259" s="42"/>
      <c r="P259" s="42"/>
      <c r="Q259" s="42"/>
      <c r="R259" s="42"/>
      <c r="S259" s="42"/>
      <c r="T259" s="78"/>
      <c r="AT259" s="24" t="s">
        <v>189</v>
      </c>
      <c r="AU259" s="24" t="s">
        <v>87</v>
      </c>
    </row>
    <row r="260" spans="2:51" s="11" customFormat="1" ht="13.5">
      <c r="B260" s="209"/>
      <c r="C260" s="210"/>
      <c r="D260" s="206" t="s">
        <v>191</v>
      </c>
      <c r="E260" s="211" t="s">
        <v>22</v>
      </c>
      <c r="F260" s="212" t="s">
        <v>592</v>
      </c>
      <c r="G260" s="210"/>
      <c r="H260" s="213" t="s">
        <v>22</v>
      </c>
      <c r="I260" s="214"/>
      <c r="J260" s="210"/>
      <c r="K260" s="210"/>
      <c r="L260" s="215"/>
      <c r="M260" s="216"/>
      <c r="N260" s="217"/>
      <c r="O260" s="217"/>
      <c r="P260" s="217"/>
      <c r="Q260" s="217"/>
      <c r="R260" s="217"/>
      <c r="S260" s="217"/>
      <c r="T260" s="218"/>
      <c r="AT260" s="219" t="s">
        <v>191</v>
      </c>
      <c r="AU260" s="219" t="s">
        <v>87</v>
      </c>
      <c r="AV260" s="11" t="s">
        <v>24</v>
      </c>
      <c r="AW260" s="11" t="s">
        <v>41</v>
      </c>
      <c r="AX260" s="11" t="s">
        <v>77</v>
      </c>
      <c r="AY260" s="219" t="s">
        <v>180</v>
      </c>
    </row>
    <row r="261" spans="2:51" s="12" customFormat="1" ht="13.5">
      <c r="B261" s="220"/>
      <c r="C261" s="221"/>
      <c r="D261" s="206" t="s">
        <v>191</v>
      </c>
      <c r="E261" s="222" t="s">
        <v>22</v>
      </c>
      <c r="F261" s="223" t="s">
        <v>593</v>
      </c>
      <c r="G261" s="221"/>
      <c r="H261" s="224">
        <v>1</v>
      </c>
      <c r="I261" s="225"/>
      <c r="J261" s="221"/>
      <c r="K261" s="221"/>
      <c r="L261" s="226"/>
      <c r="M261" s="227"/>
      <c r="N261" s="228"/>
      <c r="O261" s="228"/>
      <c r="P261" s="228"/>
      <c r="Q261" s="228"/>
      <c r="R261" s="228"/>
      <c r="S261" s="228"/>
      <c r="T261" s="229"/>
      <c r="AT261" s="230" t="s">
        <v>191</v>
      </c>
      <c r="AU261" s="230" t="s">
        <v>87</v>
      </c>
      <c r="AV261" s="12" t="s">
        <v>87</v>
      </c>
      <c r="AW261" s="12" t="s">
        <v>41</v>
      </c>
      <c r="AX261" s="12" t="s">
        <v>77</v>
      </c>
      <c r="AY261" s="230" t="s">
        <v>180</v>
      </c>
    </row>
    <row r="262" spans="2:51" s="12" customFormat="1" ht="13.5">
      <c r="B262" s="220"/>
      <c r="C262" s="221"/>
      <c r="D262" s="206" t="s">
        <v>191</v>
      </c>
      <c r="E262" s="222" t="s">
        <v>22</v>
      </c>
      <c r="F262" s="223" t="s">
        <v>594</v>
      </c>
      <c r="G262" s="221"/>
      <c r="H262" s="224">
        <v>1</v>
      </c>
      <c r="I262" s="225"/>
      <c r="J262" s="221"/>
      <c r="K262" s="221"/>
      <c r="L262" s="226"/>
      <c r="M262" s="227"/>
      <c r="N262" s="228"/>
      <c r="O262" s="228"/>
      <c r="P262" s="228"/>
      <c r="Q262" s="228"/>
      <c r="R262" s="228"/>
      <c r="S262" s="228"/>
      <c r="T262" s="229"/>
      <c r="AT262" s="230" t="s">
        <v>191</v>
      </c>
      <c r="AU262" s="230" t="s">
        <v>87</v>
      </c>
      <c r="AV262" s="12" t="s">
        <v>87</v>
      </c>
      <c r="AW262" s="12" t="s">
        <v>41</v>
      </c>
      <c r="AX262" s="12" t="s">
        <v>77</v>
      </c>
      <c r="AY262" s="230" t="s">
        <v>180</v>
      </c>
    </row>
    <row r="263" spans="2:51" s="12" customFormat="1" ht="13.5">
      <c r="B263" s="220"/>
      <c r="C263" s="221"/>
      <c r="D263" s="206" t="s">
        <v>191</v>
      </c>
      <c r="E263" s="222" t="s">
        <v>22</v>
      </c>
      <c r="F263" s="223" t="s">
        <v>595</v>
      </c>
      <c r="G263" s="221"/>
      <c r="H263" s="224">
        <v>1</v>
      </c>
      <c r="I263" s="225"/>
      <c r="J263" s="221"/>
      <c r="K263" s="221"/>
      <c r="L263" s="226"/>
      <c r="M263" s="227"/>
      <c r="N263" s="228"/>
      <c r="O263" s="228"/>
      <c r="P263" s="228"/>
      <c r="Q263" s="228"/>
      <c r="R263" s="228"/>
      <c r="S263" s="228"/>
      <c r="T263" s="229"/>
      <c r="AT263" s="230" t="s">
        <v>191</v>
      </c>
      <c r="AU263" s="230" t="s">
        <v>87</v>
      </c>
      <c r="AV263" s="12" t="s">
        <v>87</v>
      </c>
      <c r="AW263" s="12" t="s">
        <v>41</v>
      </c>
      <c r="AX263" s="12" t="s">
        <v>77</v>
      </c>
      <c r="AY263" s="230" t="s">
        <v>180</v>
      </c>
    </row>
    <row r="264" spans="2:51" s="12" customFormat="1" ht="13.5">
      <c r="B264" s="220"/>
      <c r="C264" s="221"/>
      <c r="D264" s="206" t="s">
        <v>191</v>
      </c>
      <c r="E264" s="222" t="s">
        <v>22</v>
      </c>
      <c r="F264" s="223" t="s">
        <v>596</v>
      </c>
      <c r="G264" s="221"/>
      <c r="H264" s="224">
        <v>1</v>
      </c>
      <c r="I264" s="225"/>
      <c r="J264" s="221"/>
      <c r="K264" s="221"/>
      <c r="L264" s="226"/>
      <c r="M264" s="227"/>
      <c r="N264" s="228"/>
      <c r="O264" s="228"/>
      <c r="P264" s="228"/>
      <c r="Q264" s="228"/>
      <c r="R264" s="228"/>
      <c r="S264" s="228"/>
      <c r="T264" s="229"/>
      <c r="AT264" s="230" t="s">
        <v>191</v>
      </c>
      <c r="AU264" s="230" t="s">
        <v>87</v>
      </c>
      <c r="AV264" s="12" t="s">
        <v>87</v>
      </c>
      <c r="AW264" s="12" t="s">
        <v>41</v>
      </c>
      <c r="AX264" s="12" t="s">
        <v>77</v>
      </c>
      <c r="AY264" s="230" t="s">
        <v>180</v>
      </c>
    </row>
    <row r="265" spans="2:51" s="12" customFormat="1" ht="13.5">
      <c r="B265" s="220"/>
      <c r="C265" s="221"/>
      <c r="D265" s="206" t="s">
        <v>191</v>
      </c>
      <c r="E265" s="222" t="s">
        <v>22</v>
      </c>
      <c r="F265" s="223" t="s">
        <v>597</v>
      </c>
      <c r="G265" s="221"/>
      <c r="H265" s="224">
        <v>1</v>
      </c>
      <c r="I265" s="225"/>
      <c r="J265" s="221"/>
      <c r="K265" s="221"/>
      <c r="L265" s="226"/>
      <c r="M265" s="227"/>
      <c r="N265" s="228"/>
      <c r="O265" s="228"/>
      <c r="P265" s="228"/>
      <c r="Q265" s="228"/>
      <c r="R265" s="228"/>
      <c r="S265" s="228"/>
      <c r="T265" s="229"/>
      <c r="AT265" s="230" t="s">
        <v>191</v>
      </c>
      <c r="AU265" s="230" t="s">
        <v>87</v>
      </c>
      <c r="AV265" s="12" t="s">
        <v>87</v>
      </c>
      <c r="AW265" s="12" t="s">
        <v>41</v>
      </c>
      <c r="AX265" s="12" t="s">
        <v>77</v>
      </c>
      <c r="AY265" s="230" t="s">
        <v>180</v>
      </c>
    </row>
    <row r="266" spans="2:51" s="13" customFormat="1" ht="13.5">
      <c r="B266" s="231"/>
      <c r="C266" s="232"/>
      <c r="D266" s="206" t="s">
        <v>191</v>
      </c>
      <c r="E266" s="233" t="s">
        <v>22</v>
      </c>
      <c r="F266" s="234" t="s">
        <v>194</v>
      </c>
      <c r="G266" s="232"/>
      <c r="H266" s="235">
        <v>5</v>
      </c>
      <c r="I266" s="236"/>
      <c r="J266" s="232"/>
      <c r="K266" s="232"/>
      <c r="L266" s="237"/>
      <c r="M266" s="238"/>
      <c r="N266" s="239"/>
      <c r="O266" s="239"/>
      <c r="P266" s="239"/>
      <c r="Q266" s="239"/>
      <c r="R266" s="239"/>
      <c r="S266" s="239"/>
      <c r="T266" s="240"/>
      <c r="AT266" s="241" t="s">
        <v>191</v>
      </c>
      <c r="AU266" s="241" t="s">
        <v>87</v>
      </c>
      <c r="AV266" s="13" t="s">
        <v>195</v>
      </c>
      <c r="AW266" s="13" t="s">
        <v>41</v>
      </c>
      <c r="AX266" s="13" t="s">
        <v>77</v>
      </c>
      <c r="AY266" s="241" t="s">
        <v>180</v>
      </c>
    </row>
    <row r="267" spans="2:51" s="14" customFormat="1" ht="13.5">
      <c r="B267" s="242"/>
      <c r="C267" s="243"/>
      <c r="D267" s="244" t="s">
        <v>191</v>
      </c>
      <c r="E267" s="245" t="s">
        <v>22</v>
      </c>
      <c r="F267" s="246" t="s">
        <v>196</v>
      </c>
      <c r="G267" s="243"/>
      <c r="H267" s="247">
        <v>5</v>
      </c>
      <c r="I267" s="248"/>
      <c r="J267" s="243"/>
      <c r="K267" s="243"/>
      <c r="L267" s="249"/>
      <c r="M267" s="250"/>
      <c r="N267" s="251"/>
      <c r="O267" s="251"/>
      <c r="P267" s="251"/>
      <c r="Q267" s="251"/>
      <c r="R267" s="251"/>
      <c r="S267" s="251"/>
      <c r="T267" s="252"/>
      <c r="AT267" s="253" t="s">
        <v>191</v>
      </c>
      <c r="AU267" s="253" t="s">
        <v>87</v>
      </c>
      <c r="AV267" s="14" t="s">
        <v>187</v>
      </c>
      <c r="AW267" s="14" t="s">
        <v>41</v>
      </c>
      <c r="AX267" s="14" t="s">
        <v>24</v>
      </c>
      <c r="AY267" s="253" t="s">
        <v>180</v>
      </c>
    </row>
    <row r="268" spans="2:65" s="1" customFormat="1" ht="22.5" customHeight="1">
      <c r="B268" s="41"/>
      <c r="C268" s="194" t="s">
        <v>374</v>
      </c>
      <c r="D268" s="194" t="s">
        <v>182</v>
      </c>
      <c r="E268" s="195" t="s">
        <v>598</v>
      </c>
      <c r="F268" s="196" t="s">
        <v>599</v>
      </c>
      <c r="G268" s="197" t="s">
        <v>118</v>
      </c>
      <c r="H268" s="198">
        <v>1.8</v>
      </c>
      <c r="I268" s="199"/>
      <c r="J268" s="200">
        <f>ROUND(I268*H268,2)</f>
        <v>0</v>
      </c>
      <c r="K268" s="196" t="s">
        <v>186</v>
      </c>
      <c r="L268" s="61"/>
      <c r="M268" s="201" t="s">
        <v>22</v>
      </c>
      <c r="N268" s="202" t="s">
        <v>48</v>
      </c>
      <c r="O268" s="42"/>
      <c r="P268" s="203">
        <f>O268*H268</f>
        <v>0</v>
      </c>
      <c r="Q268" s="203">
        <v>0.12</v>
      </c>
      <c r="R268" s="203">
        <f>Q268*H268</f>
        <v>0.216</v>
      </c>
      <c r="S268" s="203">
        <v>2.2</v>
      </c>
      <c r="T268" s="204">
        <f>S268*H268</f>
        <v>3.9600000000000004</v>
      </c>
      <c r="AR268" s="24" t="s">
        <v>187</v>
      </c>
      <c r="AT268" s="24" t="s">
        <v>182</v>
      </c>
      <c r="AU268" s="24" t="s">
        <v>87</v>
      </c>
      <c r="AY268" s="24" t="s">
        <v>180</v>
      </c>
      <c r="BE268" s="205">
        <f>IF(N268="základní",J268,0)</f>
        <v>0</v>
      </c>
      <c r="BF268" s="205">
        <f>IF(N268="snížená",J268,0)</f>
        <v>0</v>
      </c>
      <c r="BG268" s="205">
        <f>IF(N268="zákl. přenesená",J268,0)</f>
        <v>0</v>
      </c>
      <c r="BH268" s="205">
        <f>IF(N268="sníž. přenesená",J268,0)</f>
        <v>0</v>
      </c>
      <c r="BI268" s="205">
        <f>IF(N268="nulová",J268,0)</f>
        <v>0</v>
      </c>
      <c r="BJ268" s="24" t="s">
        <v>24</v>
      </c>
      <c r="BK268" s="205">
        <f>ROUND(I268*H268,2)</f>
        <v>0</v>
      </c>
      <c r="BL268" s="24" t="s">
        <v>187</v>
      </c>
      <c r="BM268" s="24" t="s">
        <v>600</v>
      </c>
    </row>
    <row r="269" spans="2:47" s="1" customFormat="1" ht="175.5">
      <c r="B269" s="41"/>
      <c r="C269" s="63"/>
      <c r="D269" s="206" t="s">
        <v>189</v>
      </c>
      <c r="E269" s="63"/>
      <c r="F269" s="207" t="s">
        <v>601</v>
      </c>
      <c r="G269" s="63"/>
      <c r="H269" s="63"/>
      <c r="I269" s="164"/>
      <c r="J269" s="63"/>
      <c r="K269" s="63"/>
      <c r="L269" s="61"/>
      <c r="M269" s="208"/>
      <c r="N269" s="42"/>
      <c r="O269" s="42"/>
      <c r="P269" s="42"/>
      <c r="Q269" s="42"/>
      <c r="R269" s="42"/>
      <c r="S269" s="42"/>
      <c r="T269" s="78"/>
      <c r="AT269" s="24" t="s">
        <v>189</v>
      </c>
      <c r="AU269" s="24" t="s">
        <v>87</v>
      </c>
    </row>
    <row r="270" spans="2:51" s="11" customFormat="1" ht="13.5">
      <c r="B270" s="209"/>
      <c r="C270" s="210"/>
      <c r="D270" s="206" t="s">
        <v>191</v>
      </c>
      <c r="E270" s="211" t="s">
        <v>22</v>
      </c>
      <c r="F270" s="212" t="s">
        <v>602</v>
      </c>
      <c r="G270" s="210"/>
      <c r="H270" s="213" t="s">
        <v>22</v>
      </c>
      <c r="I270" s="214"/>
      <c r="J270" s="210"/>
      <c r="K270" s="210"/>
      <c r="L270" s="215"/>
      <c r="M270" s="216"/>
      <c r="N270" s="217"/>
      <c r="O270" s="217"/>
      <c r="P270" s="217"/>
      <c r="Q270" s="217"/>
      <c r="R270" s="217"/>
      <c r="S270" s="217"/>
      <c r="T270" s="218"/>
      <c r="AT270" s="219" t="s">
        <v>191</v>
      </c>
      <c r="AU270" s="219" t="s">
        <v>87</v>
      </c>
      <c r="AV270" s="11" t="s">
        <v>24</v>
      </c>
      <c r="AW270" s="11" t="s">
        <v>41</v>
      </c>
      <c r="AX270" s="11" t="s">
        <v>77</v>
      </c>
      <c r="AY270" s="219" t="s">
        <v>180</v>
      </c>
    </row>
    <row r="271" spans="2:51" s="12" customFormat="1" ht="13.5">
      <c r="B271" s="220"/>
      <c r="C271" s="221"/>
      <c r="D271" s="206" t="s">
        <v>191</v>
      </c>
      <c r="E271" s="222" t="s">
        <v>22</v>
      </c>
      <c r="F271" s="223" t="s">
        <v>603</v>
      </c>
      <c r="G271" s="221"/>
      <c r="H271" s="224">
        <v>1.8</v>
      </c>
      <c r="I271" s="225"/>
      <c r="J271" s="221"/>
      <c r="K271" s="221"/>
      <c r="L271" s="226"/>
      <c r="M271" s="227"/>
      <c r="N271" s="228"/>
      <c r="O271" s="228"/>
      <c r="P271" s="228"/>
      <c r="Q271" s="228"/>
      <c r="R271" s="228"/>
      <c r="S271" s="228"/>
      <c r="T271" s="229"/>
      <c r="AT271" s="230" t="s">
        <v>191</v>
      </c>
      <c r="AU271" s="230" t="s">
        <v>87</v>
      </c>
      <c r="AV271" s="12" t="s">
        <v>87</v>
      </c>
      <c r="AW271" s="12" t="s">
        <v>41</v>
      </c>
      <c r="AX271" s="12" t="s">
        <v>77</v>
      </c>
      <c r="AY271" s="230" t="s">
        <v>180</v>
      </c>
    </row>
    <row r="272" spans="2:51" s="14" customFormat="1" ht="13.5">
      <c r="B272" s="242"/>
      <c r="C272" s="243"/>
      <c r="D272" s="206" t="s">
        <v>191</v>
      </c>
      <c r="E272" s="254" t="s">
        <v>22</v>
      </c>
      <c r="F272" s="255" t="s">
        <v>196</v>
      </c>
      <c r="G272" s="243"/>
      <c r="H272" s="256">
        <v>1.8</v>
      </c>
      <c r="I272" s="248"/>
      <c r="J272" s="243"/>
      <c r="K272" s="243"/>
      <c r="L272" s="249"/>
      <c r="M272" s="250"/>
      <c r="N272" s="251"/>
      <c r="O272" s="251"/>
      <c r="P272" s="251"/>
      <c r="Q272" s="251"/>
      <c r="R272" s="251"/>
      <c r="S272" s="251"/>
      <c r="T272" s="252"/>
      <c r="AT272" s="253" t="s">
        <v>191</v>
      </c>
      <c r="AU272" s="253" t="s">
        <v>87</v>
      </c>
      <c r="AV272" s="14" t="s">
        <v>187</v>
      </c>
      <c r="AW272" s="14" t="s">
        <v>41</v>
      </c>
      <c r="AX272" s="14" t="s">
        <v>24</v>
      </c>
      <c r="AY272" s="253" t="s">
        <v>180</v>
      </c>
    </row>
    <row r="273" spans="2:63" s="10" customFormat="1" ht="29.85" customHeight="1">
      <c r="B273" s="177"/>
      <c r="C273" s="178"/>
      <c r="D273" s="191" t="s">
        <v>76</v>
      </c>
      <c r="E273" s="192" t="s">
        <v>604</v>
      </c>
      <c r="F273" s="192" t="s">
        <v>605</v>
      </c>
      <c r="G273" s="178"/>
      <c r="H273" s="178"/>
      <c r="I273" s="181"/>
      <c r="J273" s="193">
        <f>BK273</f>
        <v>0</v>
      </c>
      <c r="K273" s="178"/>
      <c r="L273" s="183"/>
      <c r="M273" s="184"/>
      <c r="N273" s="185"/>
      <c r="O273" s="185"/>
      <c r="P273" s="186">
        <f>SUM(P274:P284)</f>
        <v>0</v>
      </c>
      <c r="Q273" s="185"/>
      <c r="R273" s="186">
        <f>SUM(R274:R284)</f>
        <v>0</v>
      </c>
      <c r="S273" s="185"/>
      <c r="T273" s="187">
        <f>SUM(T274:T284)</f>
        <v>0</v>
      </c>
      <c r="AR273" s="188" t="s">
        <v>24</v>
      </c>
      <c r="AT273" s="189" t="s">
        <v>76</v>
      </c>
      <c r="AU273" s="189" t="s">
        <v>24</v>
      </c>
      <c r="AY273" s="188" t="s">
        <v>180</v>
      </c>
      <c r="BK273" s="190">
        <f>SUM(BK274:BK284)</f>
        <v>0</v>
      </c>
    </row>
    <row r="274" spans="2:65" s="1" customFormat="1" ht="22.5" customHeight="1">
      <c r="B274" s="41"/>
      <c r="C274" s="194" t="s">
        <v>379</v>
      </c>
      <c r="D274" s="194" t="s">
        <v>182</v>
      </c>
      <c r="E274" s="195" t="s">
        <v>606</v>
      </c>
      <c r="F274" s="196" t="s">
        <v>607</v>
      </c>
      <c r="G274" s="197" t="s">
        <v>263</v>
      </c>
      <c r="H274" s="198">
        <v>3.6</v>
      </c>
      <c r="I274" s="199"/>
      <c r="J274" s="200">
        <f>ROUND(I274*H274,2)</f>
        <v>0</v>
      </c>
      <c r="K274" s="196" t="s">
        <v>186</v>
      </c>
      <c r="L274" s="61"/>
      <c r="M274" s="201" t="s">
        <v>22</v>
      </c>
      <c r="N274" s="202" t="s">
        <v>48</v>
      </c>
      <c r="O274" s="42"/>
      <c r="P274" s="203">
        <f>O274*H274</f>
        <v>0</v>
      </c>
      <c r="Q274" s="203">
        <v>0</v>
      </c>
      <c r="R274" s="203">
        <f>Q274*H274</f>
        <v>0</v>
      </c>
      <c r="S274" s="203">
        <v>0</v>
      </c>
      <c r="T274" s="204">
        <f>S274*H274</f>
        <v>0</v>
      </c>
      <c r="AR274" s="24" t="s">
        <v>187</v>
      </c>
      <c r="AT274" s="24" t="s">
        <v>182</v>
      </c>
      <c r="AU274" s="24" t="s">
        <v>87</v>
      </c>
      <c r="AY274" s="24" t="s">
        <v>180</v>
      </c>
      <c r="BE274" s="205">
        <f>IF(N274="základní",J274,0)</f>
        <v>0</v>
      </c>
      <c r="BF274" s="205">
        <f>IF(N274="snížená",J274,0)</f>
        <v>0</v>
      </c>
      <c r="BG274" s="205">
        <f>IF(N274="zákl. přenesená",J274,0)</f>
        <v>0</v>
      </c>
      <c r="BH274" s="205">
        <f>IF(N274="sníž. přenesená",J274,0)</f>
        <v>0</v>
      </c>
      <c r="BI274" s="205">
        <f>IF(N274="nulová",J274,0)</f>
        <v>0</v>
      </c>
      <c r="BJ274" s="24" t="s">
        <v>24</v>
      </c>
      <c r="BK274" s="205">
        <f>ROUND(I274*H274,2)</f>
        <v>0</v>
      </c>
      <c r="BL274" s="24" t="s">
        <v>187</v>
      </c>
      <c r="BM274" s="24" t="s">
        <v>608</v>
      </c>
    </row>
    <row r="275" spans="2:47" s="1" customFormat="1" ht="67.5">
      <c r="B275" s="41"/>
      <c r="C275" s="63"/>
      <c r="D275" s="206" t="s">
        <v>189</v>
      </c>
      <c r="E275" s="63"/>
      <c r="F275" s="207" t="s">
        <v>609</v>
      </c>
      <c r="G275" s="63"/>
      <c r="H275" s="63"/>
      <c r="I275" s="164"/>
      <c r="J275" s="63"/>
      <c r="K275" s="63"/>
      <c r="L275" s="61"/>
      <c r="M275" s="208"/>
      <c r="N275" s="42"/>
      <c r="O275" s="42"/>
      <c r="P275" s="42"/>
      <c r="Q275" s="42"/>
      <c r="R275" s="42"/>
      <c r="S275" s="42"/>
      <c r="T275" s="78"/>
      <c r="AT275" s="24" t="s">
        <v>189</v>
      </c>
      <c r="AU275" s="24" t="s">
        <v>87</v>
      </c>
    </row>
    <row r="276" spans="2:51" s="11" customFormat="1" ht="13.5">
      <c r="B276" s="209"/>
      <c r="C276" s="210"/>
      <c r="D276" s="206" t="s">
        <v>191</v>
      </c>
      <c r="E276" s="211" t="s">
        <v>22</v>
      </c>
      <c r="F276" s="212" t="s">
        <v>610</v>
      </c>
      <c r="G276" s="210"/>
      <c r="H276" s="213" t="s">
        <v>22</v>
      </c>
      <c r="I276" s="214"/>
      <c r="J276" s="210"/>
      <c r="K276" s="210"/>
      <c r="L276" s="215"/>
      <c r="M276" s="216"/>
      <c r="N276" s="217"/>
      <c r="O276" s="217"/>
      <c r="P276" s="217"/>
      <c r="Q276" s="217"/>
      <c r="R276" s="217"/>
      <c r="S276" s="217"/>
      <c r="T276" s="218"/>
      <c r="AT276" s="219" t="s">
        <v>191</v>
      </c>
      <c r="AU276" s="219" t="s">
        <v>87</v>
      </c>
      <c r="AV276" s="11" t="s">
        <v>24</v>
      </c>
      <c r="AW276" s="11" t="s">
        <v>41</v>
      </c>
      <c r="AX276" s="11" t="s">
        <v>77</v>
      </c>
      <c r="AY276" s="219" t="s">
        <v>180</v>
      </c>
    </row>
    <row r="277" spans="2:51" s="12" customFormat="1" ht="13.5">
      <c r="B277" s="220"/>
      <c r="C277" s="221"/>
      <c r="D277" s="206" t="s">
        <v>191</v>
      </c>
      <c r="E277" s="222" t="s">
        <v>22</v>
      </c>
      <c r="F277" s="223" t="s">
        <v>611</v>
      </c>
      <c r="G277" s="221"/>
      <c r="H277" s="224">
        <v>3.6</v>
      </c>
      <c r="I277" s="225"/>
      <c r="J277" s="221"/>
      <c r="K277" s="221"/>
      <c r="L277" s="226"/>
      <c r="M277" s="227"/>
      <c r="N277" s="228"/>
      <c r="O277" s="228"/>
      <c r="P277" s="228"/>
      <c r="Q277" s="228"/>
      <c r="R277" s="228"/>
      <c r="S277" s="228"/>
      <c r="T277" s="229"/>
      <c r="AT277" s="230" t="s">
        <v>191</v>
      </c>
      <c r="AU277" s="230" t="s">
        <v>87</v>
      </c>
      <c r="AV277" s="12" t="s">
        <v>87</v>
      </c>
      <c r="AW277" s="12" t="s">
        <v>41</v>
      </c>
      <c r="AX277" s="12" t="s">
        <v>77</v>
      </c>
      <c r="AY277" s="230" t="s">
        <v>180</v>
      </c>
    </row>
    <row r="278" spans="2:51" s="13" customFormat="1" ht="13.5">
      <c r="B278" s="231"/>
      <c r="C278" s="232"/>
      <c r="D278" s="206" t="s">
        <v>191</v>
      </c>
      <c r="E278" s="233" t="s">
        <v>22</v>
      </c>
      <c r="F278" s="234" t="s">
        <v>194</v>
      </c>
      <c r="G278" s="232"/>
      <c r="H278" s="235">
        <v>3.6</v>
      </c>
      <c r="I278" s="236"/>
      <c r="J278" s="232"/>
      <c r="K278" s="232"/>
      <c r="L278" s="237"/>
      <c r="M278" s="238"/>
      <c r="N278" s="239"/>
      <c r="O278" s="239"/>
      <c r="P278" s="239"/>
      <c r="Q278" s="239"/>
      <c r="R278" s="239"/>
      <c r="S278" s="239"/>
      <c r="T278" s="240"/>
      <c r="AT278" s="241" t="s">
        <v>191</v>
      </c>
      <c r="AU278" s="241" t="s">
        <v>87</v>
      </c>
      <c r="AV278" s="13" t="s">
        <v>195</v>
      </c>
      <c r="AW278" s="13" t="s">
        <v>41</v>
      </c>
      <c r="AX278" s="13" t="s">
        <v>77</v>
      </c>
      <c r="AY278" s="241" t="s">
        <v>180</v>
      </c>
    </row>
    <row r="279" spans="2:51" s="14" customFormat="1" ht="13.5">
      <c r="B279" s="242"/>
      <c r="C279" s="243"/>
      <c r="D279" s="244" t="s">
        <v>191</v>
      </c>
      <c r="E279" s="245" t="s">
        <v>22</v>
      </c>
      <c r="F279" s="246" t="s">
        <v>196</v>
      </c>
      <c r="G279" s="243"/>
      <c r="H279" s="247">
        <v>3.6</v>
      </c>
      <c r="I279" s="248"/>
      <c r="J279" s="243"/>
      <c r="K279" s="243"/>
      <c r="L279" s="249"/>
      <c r="M279" s="250"/>
      <c r="N279" s="251"/>
      <c r="O279" s="251"/>
      <c r="P279" s="251"/>
      <c r="Q279" s="251"/>
      <c r="R279" s="251"/>
      <c r="S279" s="251"/>
      <c r="T279" s="252"/>
      <c r="AT279" s="253" t="s">
        <v>191</v>
      </c>
      <c r="AU279" s="253" t="s">
        <v>87</v>
      </c>
      <c r="AV279" s="14" t="s">
        <v>187</v>
      </c>
      <c r="AW279" s="14" t="s">
        <v>41</v>
      </c>
      <c r="AX279" s="14" t="s">
        <v>24</v>
      </c>
      <c r="AY279" s="253" t="s">
        <v>180</v>
      </c>
    </row>
    <row r="280" spans="2:65" s="1" customFormat="1" ht="31.5" customHeight="1">
      <c r="B280" s="41"/>
      <c r="C280" s="194" t="s">
        <v>384</v>
      </c>
      <c r="D280" s="194" t="s">
        <v>182</v>
      </c>
      <c r="E280" s="195" t="s">
        <v>612</v>
      </c>
      <c r="F280" s="196" t="s">
        <v>613</v>
      </c>
      <c r="G280" s="197" t="s">
        <v>263</v>
      </c>
      <c r="H280" s="198">
        <v>4.285</v>
      </c>
      <c r="I280" s="199"/>
      <c r="J280" s="200">
        <f>ROUND(I280*H280,2)</f>
        <v>0</v>
      </c>
      <c r="K280" s="196" t="s">
        <v>186</v>
      </c>
      <c r="L280" s="61"/>
      <c r="M280" s="201" t="s">
        <v>22</v>
      </c>
      <c r="N280" s="202" t="s">
        <v>48</v>
      </c>
      <c r="O280" s="42"/>
      <c r="P280" s="203">
        <f>O280*H280</f>
        <v>0</v>
      </c>
      <c r="Q280" s="203">
        <v>0</v>
      </c>
      <c r="R280" s="203">
        <f>Q280*H280</f>
        <v>0</v>
      </c>
      <c r="S280" s="203">
        <v>0</v>
      </c>
      <c r="T280" s="204">
        <f>S280*H280</f>
        <v>0</v>
      </c>
      <c r="AR280" s="24" t="s">
        <v>187</v>
      </c>
      <c r="AT280" s="24" t="s">
        <v>182</v>
      </c>
      <c r="AU280" s="24" t="s">
        <v>87</v>
      </c>
      <c r="AY280" s="24" t="s">
        <v>180</v>
      </c>
      <c r="BE280" s="205">
        <f>IF(N280="základní",J280,0)</f>
        <v>0</v>
      </c>
      <c r="BF280" s="205">
        <f>IF(N280="snížená",J280,0)</f>
        <v>0</v>
      </c>
      <c r="BG280" s="205">
        <f>IF(N280="zákl. přenesená",J280,0)</f>
        <v>0</v>
      </c>
      <c r="BH280" s="205">
        <f>IF(N280="sníž. přenesená",J280,0)</f>
        <v>0</v>
      </c>
      <c r="BI280" s="205">
        <f>IF(N280="nulová",J280,0)</f>
        <v>0</v>
      </c>
      <c r="BJ280" s="24" t="s">
        <v>24</v>
      </c>
      <c r="BK280" s="205">
        <f>ROUND(I280*H280,2)</f>
        <v>0</v>
      </c>
      <c r="BL280" s="24" t="s">
        <v>187</v>
      </c>
      <c r="BM280" s="24" t="s">
        <v>614</v>
      </c>
    </row>
    <row r="281" spans="2:47" s="1" customFormat="1" ht="94.5">
      <c r="B281" s="41"/>
      <c r="C281" s="63"/>
      <c r="D281" s="244" t="s">
        <v>189</v>
      </c>
      <c r="E281" s="63"/>
      <c r="F281" s="260" t="s">
        <v>615</v>
      </c>
      <c r="G281" s="63"/>
      <c r="H281" s="63"/>
      <c r="I281" s="164"/>
      <c r="J281" s="63"/>
      <c r="K281" s="63"/>
      <c r="L281" s="61"/>
      <c r="M281" s="208"/>
      <c r="N281" s="42"/>
      <c r="O281" s="42"/>
      <c r="P281" s="42"/>
      <c r="Q281" s="42"/>
      <c r="R281" s="42"/>
      <c r="S281" s="42"/>
      <c r="T281" s="78"/>
      <c r="AT281" s="24" t="s">
        <v>189</v>
      </c>
      <c r="AU281" s="24" t="s">
        <v>87</v>
      </c>
    </row>
    <row r="282" spans="2:65" s="1" customFormat="1" ht="31.5" customHeight="1">
      <c r="B282" s="41"/>
      <c r="C282" s="194" t="s">
        <v>392</v>
      </c>
      <c r="D282" s="194" t="s">
        <v>182</v>
      </c>
      <c r="E282" s="195" t="s">
        <v>616</v>
      </c>
      <c r="F282" s="196" t="s">
        <v>617</v>
      </c>
      <c r="G282" s="197" t="s">
        <v>263</v>
      </c>
      <c r="H282" s="198">
        <v>128.55</v>
      </c>
      <c r="I282" s="199"/>
      <c r="J282" s="200">
        <f>ROUND(I282*H282,2)</f>
        <v>0</v>
      </c>
      <c r="K282" s="196" t="s">
        <v>186</v>
      </c>
      <c r="L282" s="61"/>
      <c r="M282" s="201" t="s">
        <v>22</v>
      </c>
      <c r="N282" s="202" t="s">
        <v>48</v>
      </c>
      <c r="O282" s="42"/>
      <c r="P282" s="203">
        <f>O282*H282</f>
        <v>0</v>
      </c>
      <c r="Q282" s="203">
        <v>0</v>
      </c>
      <c r="R282" s="203">
        <f>Q282*H282</f>
        <v>0</v>
      </c>
      <c r="S282" s="203">
        <v>0</v>
      </c>
      <c r="T282" s="204">
        <f>S282*H282</f>
        <v>0</v>
      </c>
      <c r="AR282" s="24" t="s">
        <v>187</v>
      </c>
      <c r="AT282" s="24" t="s">
        <v>182</v>
      </c>
      <c r="AU282" s="24" t="s">
        <v>87</v>
      </c>
      <c r="AY282" s="24" t="s">
        <v>180</v>
      </c>
      <c r="BE282" s="205">
        <f>IF(N282="základní",J282,0)</f>
        <v>0</v>
      </c>
      <c r="BF282" s="205">
        <f>IF(N282="snížená",J282,0)</f>
        <v>0</v>
      </c>
      <c r="BG282" s="205">
        <f>IF(N282="zákl. přenesená",J282,0)</f>
        <v>0</v>
      </c>
      <c r="BH282" s="205">
        <f>IF(N282="sníž. přenesená",J282,0)</f>
        <v>0</v>
      </c>
      <c r="BI282" s="205">
        <f>IF(N282="nulová",J282,0)</f>
        <v>0</v>
      </c>
      <c r="BJ282" s="24" t="s">
        <v>24</v>
      </c>
      <c r="BK282" s="205">
        <f>ROUND(I282*H282,2)</f>
        <v>0</v>
      </c>
      <c r="BL282" s="24" t="s">
        <v>187</v>
      </c>
      <c r="BM282" s="24" t="s">
        <v>618</v>
      </c>
    </row>
    <row r="283" spans="2:47" s="1" customFormat="1" ht="94.5">
      <c r="B283" s="41"/>
      <c r="C283" s="63"/>
      <c r="D283" s="206" t="s">
        <v>189</v>
      </c>
      <c r="E283" s="63"/>
      <c r="F283" s="207" t="s">
        <v>615</v>
      </c>
      <c r="G283" s="63"/>
      <c r="H283" s="63"/>
      <c r="I283" s="164"/>
      <c r="J283" s="63"/>
      <c r="K283" s="63"/>
      <c r="L283" s="61"/>
      <c r="M283" s="208"/>
      <c r="N283" s="42"/>
      <c r="O283" s="42"/>
      <c r="P283" s="42"/>
      <c r="Q283" s="42"/>
      <c r="R283" s="42"/>
      <c r="S283" s="42"/>
      <c r="T283" s="78"/>
      <c r="AT283" s="24" t="s">
        <v>189</v>
      </c>
      <c r="AU283" s="24" t="s">
        <v>87</v>
      </c>
    </row>
    <row r="284" spans="2:51" s="12" customFormat="1" ht="13.5">
      <c r="B284" s="220"/>
      <c r="C284" s="221"/>
      <c r="D284" s="206" t="s">
        <v>191</v>
      </c>
      <c r="E284" s="221"/>
      <c r="F284" s="223" t="s">
        <v>619</v>
      </c>
      <c r="G284" s="221"/>
      <c r="H284" s="224">
        <v>128.55</v>
      </c>
      <c r="I284" s="225"/>
      <c r="J284" s="221"/>
      <c r="K284" s="221"/>
      <c r="L284" s="226"/>
      <c r="M284" s="227"/>
      <c r="N284" s="228"/>
      <c r="O284" s="228"/>
      <c r="P284" s="228"/>
      <c r="Q284" s="228"/>
      <c r="R284" s="228"/>
      <c r="S284" s="228"/>
      <c r="T284" s="229"/>
      <c r="AT284" s="230" t="s">
        <v>191</v>
      </c>
      <c r="AU284" s="230" t="s">
        <v>87</v>
      </c>
      <c r="AV284" s="12" t="s">
        <v>87</v>
      </c>
      <c r="AW284" s="12" t="s">
        <v>6</v>
      </c>
      <c r="AX284" s="12" t="s">
        <v>24</v>
      </c>
      <c r="AY284" s="230" t="s">
        <v>180</v>
      </c>
    </row>
    <row r="285" spans="2:63" s="10" customFormat="1" ht="29.85" customHeight="1">
      <c r="B285" s="177"/>
      <c r="C285" s="178"/>
      <c r="D285" s="191" t="s">
        <v>76</v>
      </c>
      <c r="E285" s="192" t="s">
        <v>390</v>
      </c>
      <c r="F285" s="192" t="s">
        <v>391</v>
      </c>
      <c r="G285" s="178"/>
      <c r="H285" s="178"/>
      <c r="I285" s="181"/>
      <c r="J285" s="193">
        <f>BK285</f>
        <v>0</v>
      </c>
      <c r="K285" s="178"/>
      <c r="L285" s="183"/>
      <c r="M285" s="184"/>
      <c r="N285" s="185"/>
      <c r="O285" s="185"/>
      <c r="P285" s="186">
        <f>SUM(P286:P289)</f>
        <v>0</v>
      </c>
      <c r="Q285" s="185"/>
      <c r="R285" s="186">
        <f>SUM(R286:R289)</f>
        <v>0</v>
      </c>
      <c r="S285" s="185"/>
      <c r="T285" s="187">
        <f>SUM(T286:T289)</f>
        <v>0</v>
      </c>
      <c r="AR285" s="188" t="s">
        <v>24</v>
      </c>
      <c r="AT285" s="189" t="s">
        <v>76</v>
      </c>
      <c r="AU285" s="189" t="s">
        <v>24</v>
      </c>
      <c r="AY285" s="188" t="s">
        <v>180</v>
      </c>
      <c r="BK285" s="190">
        <f>SUM(BK286:BK289)</f>
        <v>0</v>
      </c>
    </row>
    <row r="286" spans="2:65" s="1" customFormat="1" ht="31.5" customHeight="1">
      <c r="B286" s="41"/>
      <c r="C286" s="194" t="s">
        <v>397</v>
      </c>
      <c r="D286" s="194" t="s">
        <v>182</v>
      </c>
      <c r="E286" s="195" t="s">
        <v>393</v>
      </c>
      <c r="F286" s="196" t="s">
        <v>394</v>
      </c>
      <c r="G286" s="197" t="s">
        <v>263</v>
      </c>
      <c r="H286" s="198">
        <v>265.123</v>
      </c>
      <c r="I286" s="199"/>
      <c r="J286" s="200">
        <f>ROUND(I286*H286,2)</f>
        <v>0</v>
      </c>
      <c r="K286" s="196" t="s">
        <v>186</v>
      </c>
      <c r="L286" s="61"/>
      <c r="M286" s="201" t="s">
        <v>22</v>
      </c>
      <c r="N286" s="202" t="s">
        <v>48</v>
      </c>
      <c r="O286" s="42"/>
      <c r="P286" s="203">
        <f>O286*H286</f>
        <v>0</v>
      </c>
      <c r="Q286" s="203">
        <v>0</v>
      </c>
      <c r="R286" s="203">
        <f>Q286*H286</f>
        <v>0</v>
      </c>
      <c r="S286" s="203">
        <v>0</v>
      </c>
      <c r="T286" s="204">
        <f>S286*H286</f>
        <v>0</v>
      </c>
      <c r="AR286" s="24" t="s">
        <v>187</v>
      </c>
      <c r="AT286" s="24" t="s">
        <v>182</v>
      </c>
      <c r="AU286" s="24" t="s">
        <v>87</v>
      </c>
      <c r="AY286" s="24" t="s">
        <v>180</v>
      </c>
      <c r="BE286" s="205">
        <f>IF(N286="základní",J286,0)</f>
        <v>0</v>
      </c>
      <c r="BF286" s="205">
        <f>IF(N286="snížená",J286,0)</f>
        <v>0</v>
      </c>
      <c r="BG286" s="205">
        <f>IF(N286="zákl. přenesená",J286,0)</f>
        <v>0</v>
      </c>
      <c r="BH286" s="205">
        <f>IF(N286="sníž. přenesená",J286,0)</f>
        <v>0</v>
      </c>
      <c r="BI286" s="205">
        <f>IF(N286="nulová",J286,0)</f>
        <v>0</v>
      </c>
      <c r="BJ286" s="24" t="s">
        <v>24</v>
      </c>
      <c r="BK286" s="205">
        <f>ROUND(I286*H286,2)</f>
        <v>0</v>
      </c>
      <c r="BL286" s="24" t="s">
        <v>187</v>
      </c>
      <c r="BM286" s="24" t="s">
        <v>620</v>
      </c>
    </row>
    <row r="287" spans="2:47" s="1" customFormat="1" ht="27">
      <c r="B287" s="41"/>
      <c r="C287" s="63"/>
      <c r="D287" s="244" t="s">
        <v>189</v>
      </c>
      <c r="E287" s="63"/>
      <c r="F287" s="260" t="s">
        <v>396</v>
      </c>
      <c r="G287" s="63"/>
      <c r="H287" s="63"/>
      <c r="I287" s="164"/>
      <c r="J287" s="63"/>
      <c r="K287" s="63"/>
      <c r="L287" s="61"/>
      <c r="M287" s="208"/>
      <c r="N287" s="42"/>
      <c r="O287" s="42"/>
      <c r="P287" s="42"/>
      <c r="Q287" s="42"/>
      <c r="R287" s="42"/>
      <c r="S287" s="42"/>
      <c r="T287" s="78"/>
      <c r="AT287" s="24" t="s">
        <v>189</v>
      </c>
      <c r="AU287" s="24" t="s">
        <v>87</v>
      </c>
    </row>
    <row r="288" spans="2:65" s="1" customFormat="1" ht="44.25" customHeight="1">
      <c r="B288" s="41"/>
      <c r="C288" s="194" t="s">
        <v>405</v>
      </c>
      <c r="D288" s="194" t="s">
        <v>182</v>
      </c>
      <c r="E288" s="195" t="s">
        <v>398</v>
      </c>
      <c r="F288" s="196" t="s">
        <v>399</v>
      </c>
      <c r="G288" s="197" t="s">
        <v>263</v>
      </c>
      <c r="H288" s="198">
        <v>265.123</v>
      </c>
      <c r="I288" s="199"/>
      <c r="J288" s="200">
        <f>ROUND(I288*H288,2)</f>
        <v>0</v>
      </c>
      <c r="K288" s="196" t="s">
        <v>186</v>
      </c>
      <c r="L288" s="61"/>
      <c r="M288" s="201" t="s">
        <v>22</v>
      </c>
      <c r="N288" s="202" t="s">
        <v>48</v>
      </c>
      <c r="O288" s="42"/>
      <c r="P288" s="203">
        <f>O288*H288</f>
        <v>0</v>
      </c>
      <c r="Q288" s="203">
        <v>0</v>
      </c>
      <c r="R288" s="203">
        <f>Q288*H288</f>
        <v>0</v>
      </c>
      <c r="S288" s="203">
        <v>0</v>
      </c>
      <c r="T288" s="204">
        <f>S288*H288</f>
        <v>0</v>
      </c>
      <c r="AR288" s="24" t="s">
        <v>187</v>
      </c>
      <c r="AT288" s="24" t="s">
        <v>182</v>
      </c>
      <c r="AU288" s="24" t="s">
        <v>87</v>
      </c>
      <c r="AY288" s="24" t="s">
        <v>180</v>
      </c>
      <c r="BE288" s="205">
        <f>IF(N288="základní",J288,0)</f>
        <v>0</v>
      </c>
      <c r="BF288" s="205">
        <f>IF(N288="snížená",J288,0)</f>
        <v>0</v>
      </c>
      <c r="BG288" s="205">
        <f>IF(N288="zákl. přenesená",J288,0)</f>
        <v>0</v>
      </c>
      <c r="BH288" s="205">
        <f>IF(N288="sníž. přenesená",J288,0)</f>
        <v>0</v>
      </c>
      <c r="BI288" s="205">
        <f>IF(N288="nulová",J288,0)</f>
        <v>0</v>
      </c>
      <c r="BJ288" s="24" t="s">
        <v>24</v>
      </c>
      <c r="BK288" s="205">
        <f>ROUND(I288*H288,2)</f>
        <v>0</v>
      </c>
      <c r="BL288" s="24" t="s">
        <v>187</v>
      </c>
      <c r="BM288" s="24" t="s">
        <v>621</v>
      </c>
    </row>
    <row r="289" spans="2:47" s="1" customFormat="1" ht="27">
      <c r="B289" s="41"/>
      <c r="C289" s="63"/>
      <c r="D289" s="206" t="s">
        <v>189</v>
      </c>
      <c r="E289" s="63"/>
      <c r="F289" s="207" t="s">
        <v>396</v>
      </c>
      <c r="G289" s="63"/>
      <c r="H289" s="63"/>
      <c r="I289" s="164"/>
      <c r="J289" s="63"/>
      <c r="K289" s="63"/>
      <c r="L289" s="61"/>
      <c r="M289" s="275"/>
      <c r="N289" s="272"/>
      <c r="O289" s="272"/>
      <c r="P289" s="272"/>
      <c r="Q289" s="272"/>
      <c r="R289" s="272"/>
      <c r="S289" s="272"/>
      <c r="T289" s="276"/>
      <c r="AT289" s="24" t="s">
        <v>189</v>
      </c>
      <c r="AU289" s="24" t="s">
        <v>87</v>
      </c>
    </row>
    <row r="290" spans="2:12" s="1" customFormat="1" ht="6.95" customHeight="1">
      <c r="B290" s="56"/>
      <c r="C290" s="57"/>
      <c r="D290" s="57"/>
      <c r="E290" s="57"/>
      <c r="F290" s="57"/>
      <c r="G290" s="57"/>
      <c r="H290" s="57"/>
      <c r="I290" s="140"/>
      <c r="J290" s="57"/>
      <c r="K290" s="57"/>
      <c r="L290" s="61"/>
    </row>
  </sheetData>
  <sheetProtection password="CC35" sheet="1" objects="1" scenarios="1" formatCells="0" formatColumns="0" formatRows="0" sort="0" autoFilter="0"/>
  <autoFilter ref="C81:K289"/>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93</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622</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56" s="1" customFormat="1" ht="14.45" customHeight="1">
      <c r="B12" s="41"/>
      <c r="C12" s="42"/>
      <c r="D12" s="37" t="s">
        <v>25</v>
      </c>
      <c r="E12" s="42"/>
      <c r="F12" s="35" t="s">
        <v>144</v>
      </c>
      <c r="G12" s="42"/>
      <c r="H12" s="42"/>
      <c r="I12" s="120" t="s">
        <v>27</v>
      </c>
      <c r="J12" s="121" t="str">
        <f>'Rekapitulace stavby'!AN8</f>
        <v>27.01.2017</v>
      </c>
      <c r="K12" s="45"/>
      <c r="AZ12" s="116" t="s">
        <v>450</v>
      </c>
      <c r="BA12" s="116" t="s">
        <v>451</v>
      </c>
      <c r="BB12" s="116" t="s">
        <v>118</v>
      </c>
      <c r="BC12" s="116" t="s">
        <v>623</v>
      </c>
      <c r="BD12" s="116" t="s">
        <v>87</v>
      </c>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ROUND(J82,2)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ROUND(SUM(BE82:BE201),2)</f>
        <v>0</v>
      </c>
      <c r="G30" s="42"/>
      <c r="H30" s="42"/>
      <c r="I30" s="132">
        <v>0.21</v>
      </c>
      <c r="J30" s="131">
        <f>ROUND(ROUND((SUM(BE82:BE201)),2)*I30,2)</f>
        <v>0</v>
      </c>
      <c r="K30" s="45"/>
    </row>
    <row r="31" spans="2:11" s="1" customFormat="1" ht="14.45" customHeight="1">
      <c r="B31" s="41"/>
      <c r="C31" s="42"/>
      <c r="D31" s="42"/>
      <c r="E31" s="49" t="s">
        <v>49</v>
      </c>
      <c r="F31" s="131">
        <f>ROUND(SUM(BF82:BF201),2)</f>
        <v>0</v>
      </c>
      <c r="G31" s="42"/>
      <c r="H31" s="42"/>
      <c r="I31" s="132">
        <v>0.15</v>
      </c>
      <c r="J31" s="131">
        <f>ROUND(ROUND((SUM(BF82:BF201)),2)*I31,2)</f>
        <v>0</v>
      </c>
      <c r="K31" s="45"/>
    </row>
    <row r="32" spans="2:11" s="1" customFormat="1" ht="14.45" customHeight="1" hidden="1">
      <c r="B32" s="41"/>
      <c r="C32" s="42"/>
      <c r="D32" s="42"/>
      <c r="E32" s="49" t="s">
        <v>50</v>
      </c>
      <c r="F32" s="131">
        <f>ROUND(SUM(BG82:BG201),2)</f>
        <v>0</v>
      </c>
      <c r="G32" s="42"/>
      <c r="H32" s="42"/>
      <c r="I32" s="132">
        <v>0.21</v>
      </c>
      <c r="J32" s="131">
        <v>0</v>
      </c>
      <c r="K32" s="45"/>
    </row>
    <row r="33" spans="2:11" s="1" customFormat="1" ht="14.45" customHeight="1" hidden="1">
      <c r="B33" s="41"/>
      <c r="C33" s="42"/>
      <c r="D33" s="42"/>
      <c r="E33" s="49" t="s">
        <v>51</v>
      </c>
      <c r="F33" s="131">
        <f>ROUND(SUM(BH82:BH201),2)</f>
        <v>0</v>
      </c>
      <c r="G33" s="42"/>
      <c r="H33" s="42"/>
      <c r="I33" s="132">
        <v>0.15</v>
      </c>
      <c r="J33" s="131">
        <v>0</v>
      </c>
      <c r="K33" s="45"/>
    </row>
    <row r="34" spans="2:11" s="1" customFormat="1" ht="14.45" customHeight="1" hidden="1">
      <c r="B34" s="41"/>
      <c r="C34" s="42"/>
      <c r="D34" s="42"/>
      <c r="E34" s="49" t="s">
        <v>52</v>
      </c>
      <c r="F34" s="131">
        <f>ROUND(SUM(BI82:BI201),2)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16104-14XC-HT-03 - Hospodářské propustky</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J82</f>
        <v>0</v>
      </c>
      <c r="K56" s="45"/>
      <c r="AU56" s="24" t="s">
        <v>152</v>
      </c>
    </row>
    <row r="57" spans="2:11" s="7" customFormat="1" ht="24.95" customHeight="1">
      <c r="B57" s="150"/>
      <c r="C57" s="151"/>
      <c r="D57" s="152" t="s">
        <v>153</v>
      </c>
      <c r="E57" s="153"/>
      <c r="F57" s="153"/>
      <c r="G57" s="153"/>
      <c r="H57" s="153"/>
      <c r="I57" s="154"/>
      <c r="J57" s="155">
        <f>J83</f>
        <v>0</v>
      </c>
      <c r="K57" s="156"/>
    </row>
    <row r="58" spans="2:11" s="8" customFormat="1" ht="19.9" customHeight="1">
      <c r="B58" s="157"/>
      <c r="C58" s="158"/>
      <c r="D58" s="159" t="s">
        <v>154</v>
      </c>
      <c r="E58" s="160"/>
      <c r="F58" s="160"/>
      <c r="G58" s="160"/>
      <c r="H58" s="160"/>
      <c r="I58" s="161"/>
      <c r="J58" s="162">
        <f>J84</f>
        <v>0</v>
      </c>
      <c r="K58" s="163"/>
    </row>
    <row r="59" spans="2:11" s="8" customFormat="1" ht="19.9" customHeight="1">
      <c r="B59" s="157"/>
      <c r="C59" s="158"/>
      <c r="D59" s="159" t="s">
        <v>453</v>
      </c>
      <c r="E59" s="160"/>
      <c r="F59" s="160"/>
      <c r="G59" s="160"/>
      <c r="H59" s="160"/>
      <c r="I59" s="161"/>
      <c r="J59" s="162">
        <f>J156</f>
        <v>0</v>
      </c>
      <c r="K59" s="163"/>
    </row>
    <row r="60" spans="2:11" s="8" customFormat="1" ht="19.9" customHeight="1">
      <c r="B60" s="157"/>
      <c r="C60" s="158"/>
      <c r="D60" s="159" t="s">
        <v>157</v>
      </c>
      <c r="E60" s="160"/>
      <c r="F60" s="160"/>
      <c r="G60" s="160"/>
      <c r="H60" s="160"/>
      <c r="I60" s="161"/>
      <c r="J60" s="162">
        <f>J164</f>
        <v>0</v>
      </c>
      <c r="K60" s="163"/>
    </row>
    <row r="61" spans="2:11" s="8" customFormat="1" ht="19.9" customHeight="1">
      <c r="B61" s="157"/>
      <c r="C61" s="158"/>
      <c r="D61" s="159" t="s">
        <v>454</v>
      </c>
      <c r="E61" s="160"/>
      <c r="F61" s="160"/>
      <c r="G61" s="160"/>
      <c r="H61" s="160"/>
      <c r="I61" s="161"/>
      <c r="J61" s="162">
        <f>J194</f>
        <v>0</v>
      </c>
      <c r="K61" s="163"/>
    </row>
    <row r="62" spans="2:11" s="8" customFormat="1" ht="19.9" customHeight="1">
      <c r="B62" s="157"/>
      <c r="C62" s="158"/>
      <c r="D62" s="159" t="s">
        <v>158</v>
      </c>
      <c r="E62" s="160"/>
      <c r="F62" s="160"/>
      <c r="G62" s="160"/>
      <c r="H62" s="160"/>
      <c r="I62" s="161"/>
      <c r="J62" s="162">
        <f>J199</f>
        <v>0</v>
      </c>
      <c r="K62" s="163"/>
    </row>
    <row r="63" spans="2:11" s="1" customFormat="1" ht="21.75" customHeight="1">
      <c r="B63" s="41"/>
      <c r="C63" s="42"/>
      <c r="D63" s="42"/>
      <c r="E63" s="42"/>
      <c r="F63" s="42"/>
      <c r="G63" s="42"/>
      <c r="H63" s="42"/>
      <c r="I63" s="119"/>
      <c r="J63" s="42"/>
      <c r="K63" s="45"/>
    </row>
    <row r="64" spans="2:11" s="1" customFormat="1" ht="6.95" customHeight="1">
      <c r="B64" s="56"/>
      <c r="C64" s="57"/>
      <c r="D64" s="57"/>
      <c r="E64" s="57"/>
      <c r="F64" s="57"/>
      <c r="G64" s="57"/>
      <c r="H64" s="57"/>
      <c r="I64" s="140"/>
      <c r="J64" s="57"/>
      <c r="K64" s="58"/>
    </row>
    <row r="68" spans="2:12" s="1" customFormat="1" ht="6.95" customHeight="1">
      <c r="B68" s="59"/>
      <c r="C68" s="60"/>
      <c r="D68" s="60"/>
      <c r="E68" s="60"/>
      <c r="F68" s="60"/>
      <c r="G68" s="60"/>
      <c r="H68" s="60"/>
      <c r="I68" s="143"/>
      <c r="J68" s="60"/>
      <c r="K68" s="60"/>
      <c r="L68" s="61"/>
    </row>
    <row r="69" spans="2:12" s="1" customFormat="1" ht="36.95" customHeight="1">
      <c r="B69" s="41"/>
      <c r="C69" s="62" t="s">
        <v>164</v>
      </c>
      <c r="D69" s="63"/>
      <c r="E69" s="63"/>
      <c r="F69" s="63"/>
      <c r="G69" s="63"/>
      <c r="H69" s="63"/>
      <c r="I69" s="164"/>
      <c r="J69" s="63"/>
      <c r="K69" s="63"/>
      <c r="L69" s="61"/>
    </row>
    <row r="70" spans="2:12" s="1" customFormat="1" ht="6.95" customHeight="1">
      <c r="B70" s="41"/>
      <c r="C70" s="63"/>
      <c r="D70" s="63"/>
      <c r="E70" s="63"/>
      <c r="F70" s="63"/>
      <c r="G70" s="63"/>
      <c r="H70" s="63"/>
      <c r="I70" s="164"/>
      <c r="J70" s="63"/>
      <c r="K70" s="63"/>
      <c r="L70" s="61"/>
    </row>
    <row r="71" spans="2:12" s="1" customFormat="1" ht="14.45" customHeight="1">
      <c r="B71" s="41"/>
      <c r="C71" s="65" t="s">
        <v>18</v>
      </c>
      <c r="D71" s="63"/>
      <c r="E71" s="63"/>
      <c r="F71" s="63"/>
      <c r="G71" s="63"/>
      <c r="H71" s="63"/>
      <c r="I71" s="164"/>
      <c r="J71" s="63"/>
      <c r="K71" s="63"/>
      <c r="L71" s="61"/>
    </row>
    <row r="72" spans="2:12" s="1" customFormat="1" ht="22.5" customHeight="1">
      <c r="B72" s="41"/>
      <c r="C72" s="63"/>
      <c r="D72" s="63"/>
      <c r="E72" s="393" t="str">
        <f>E7</f>
        <v>LC Kočárová</v>
      </c>
      <c r="F72" s="394"/>
      <c r="G72" s="394"/>
      <c r="H72" s="394"/>
      <c r="I72" s="164"/>
      <c r="J72" s="63"/>
      <c r="K72" s="63"/>
      <c r="L72" s="61"/>
    </row>
    <row r="73" spans="2:12" s="1" customFormat="1" ht="14.45" customHeight="1">
      <c r="B73" s="41"/>
      <c r="C73" s="65" t="s">
        <v>131</v>
      </c>
      <c r="D73" s="63"/>
      <c r="E73" s="63"/>
      <c r="F73" s="63"/>
      <c r="G73" s="63"/>
      <c r="H73" s="63"/>
      <c r="I73" s="164"/>
      <c r="J73" s="63"/>
      <c r="K73" s="63"/>
      <c r="L73" s="61"/>
    </row>
    <row r="74" spans="2:12" s="1" customFormat="1" ht="23.25" customHeight="1">
      <c r="B74" s="41"/>
      <c r="C74" s="63"/>
      <c r="D74" s="63"/>
      <c r="E74" s="361" t="str">
        <f>E9</f>
        <v>16104-14XC-HT-03 - Hospodářské propustky</v>
      </c>
      <c r="F74" s="395"/>
      <c r="G74" s="395"/>
      <c r="H74" s="395"/>
      <c r="I74" s="164"/>
      <c r="J74" s="63"/>
      <c r="K74" s="63"/>
      <c r="L74" s="61"/>
    </row>
    <row r="75" spans="2:12" s="1" customFormat="1" ht="6.95" customHeight="1">
      <c r="B75" s="41"/>
      <c r="C75" s="63"/>
      <c r="D75" s="63"/>
      <c r="E75" s="63"/>
      <c r="F75" s="63"/>
      <c r="G75" s="63"/>
      <c r="H75" s="63"/>
      <c r="I75" s="164"/>
      <c r="J75" s="63"/>
      <c r="K75" s="63"/>
      <c r="L75" s="61"/>
    </row>
    <row r="76" spans="2:12" s="1" customFormat="1" ht="18" customHeight="1">
      <c r="B76" s="41"/>
      <c r="C76" s="65" t="s">
        <v>25</v>
      </c>
      <c r="D76" s="63"/>
      <c r="E76" s="63"/>
      <c r="F76" s="165" t="str">
        <f>F12</f>
        <v>K.Ú. Habrůvka</v>
      </c>
      <c r="G76" s="63"/>
      <c r="H76" s="63"/>
      <c r="I76" s="166" t="s">
        <v>27</v>
      </c>
      <c r="J76" s="73" t="str">
        <f>IF(J12="","",J12)</f>
        <v>27.01.2017</v>
      </c>
      <c r="K76" s="63"/>
      <c r="L76" s="61"/>
    </row>
    <row r="77" spans="2:12" s="1" customFormat="1" ht="6.95" customHeight="1">
      <c r="B77" s="41"/>
      <c r="C77" s="63"/>
      <c r="D77" s="63"/>
      <c r="E77" s="63"/>
      <c r="F77" s="63"/>
      <c r="G77" s="63"/>
      <c r="H77" s="63"/>
      <c r="I77" s="164"/>
      <c r="J77" s="63"/>
      <c r="K77" s="63"/>
      <c r="L77" s="61"/>
    </row>
    <row r="78" spans="2:12" s="1" customFormat="1" ht="15">
      <c r="B78" s="41"/>
      <c r="C78" s="65" t="s">
        <v>31</v>
      </c>
      <c r="D78" s="63"/>
      <c r="E78" s="63"/>
      <c r="F78" s="165" t="str">
        <f>E15</f>
        <v>MeU, Školní lesní podnik Masarykův les Křtiny</v>
      </c>
      <c r="G78" s="63"/>
      <c r="H78" s="63"/>
      <c r="I78" s="166" t="s">
        <v>37</v>
      </c>
      <c r="J78" s="165" t="str">
        <f>E21</f>
        <v>Regioprojekt Brno, s.r.o</v>
      </c>
      <c r="K78" s="63"/>
      <c r="L78" s="61"/>
    </row>
    <row r="79" spans="2:12" s="1" customFormat="1" ht="14.45" customHeight="1">
      <c r="B79" s="41"/>
      <c r="C79" s="65" t="s">
        <v>35</v>
      </c>
      <c r="D79" s="63"/>
      <c r="E79" s="63"/>
      <c r="F79" s="165" t="str">
        <f>IF(E18="","",E18)</f>
        <v/>
      </c>
      <c r="G79" s="63"/>
      <c r="H79" s="63"/>
      <c r="I79" s="164"/>
      <c r="J79" s="63"/>
      <c r="K79" s="63"/>
      <c r="L79" s="61"/>
    </row>
    <row r="80" spans="2:12" s="1" customFormat="1" ht="10.35" customHeight="1">
      <c r="B80" s="41"/>
      <c r="C80" s="63"/>
      <c r="D80" s="63"/>
      <c r="E80" s="63"/>
      <c r="F80" s="63"/>
      <c r="G80" s="63"/>
      <c r="H80" s="63"/>
      <c r="I80" s="164"/>
      <c r="J80" s="63"/>
      <c r="K80" s="63"/>
      <c r="L80" s="61"/>
    </row>
    <row r="81" spans="2:20" s="9" customFormat="1" ht="29.25" customHeight="1">
      <c r="B81" s="167"/>
      <c r="C81" s="168" t="s">
        <v>165</v>
      </c>
      <c r="D81" s="169" t="s">
        <v>62</v>
      </c>
      <c r="E81" s="169" t="s">
        <v>58</v>
      </c>
      <c r="F81" s="169" t="s">
        <v>166</v>
      </c>
      <c r="G81" s="169" t="s">
        <v>167</v>
      </c>
      <c r="H81" s="169" t="s">
        <v>168</v>
      </c>
      <c r="I81" s="170" t="s">
        <v>169</v>
      </c>
      <c r="J81" s="169" t="s">
        <v>150</v>
      </c>
      <c r="K81" s="171" t="s">
        <v>170</v>
      </c>
      <c r="L81" s="172"/>
      <c r="M81" s="81" t="s">
        <v>171</v>
      </c>
      <c r="N81" s="82" t="s">
        <v>47</v>
      </c>
      <c r="O81" s="82" t="s">
        <v>172</v>
      </c>
      <c r="P81" s="82" t="s">
        <v>173</v>
      </c>
      <c r="Q81" s="82" t="s">
        <v>174</v>
      </c>
      <c r="R81" s="82" t="s">
        <v>175</v>
      </c>
      <c r="S81" s="82" t="s">
        <v>176</v>
      </c>
      <c r="T81" s="83" t="s">
        <v>177</v>
      </c>
    </row>
    <row r="82" spans="2:63" s="1" customFormat="1" ht="29.25" customHeight="1">
      <c r="B82" s="41"/>
      <c r="C82" s="87" t="s">
        <v>151</v>
      </c>
      <c r="D82" s="63"/>
      <c r="E82" s="63"/>
      <c r="F82" s="63"/>
      <c r="G82" s="63"/>
      <c r="H82" s="63"/>
      <c r="I82" s="164"/>
      <c r="J82" s="173">
        <f>BK82</f>
        <v>0</v>
      </c>
      <c r="K82" s="63"/>
      <c r="L82" s="61"/>
      <c r="M82" s="84"/>
      <c r="N82" s="85"/>
      <c r="O82" s="85"/>
      <c r="P82" s="174">
        <f>P83</f>
        <v>0</v>
      </c>
      <c r="Q82" s="85"/>
      <c r="R82" s="174">
        <f>R83</f>
        <v>41.8562035727</v>
      </c>
      <c r="S82" s="85"/>
      <c r="T82" s="175">
        <f>T83</f>
        <v>6.31</v>
      </c>
      <c r="AT82" s="24" t="s">
        <v>76</v>
      </c>
      <c r="AU82" s="24" t="s">
        <v>152</v>
      </c>
      <c r="BK82" s="176">
        <f>BK83</f>
        <v>0</v>
      </c>
    </row>
    <row r="83" spans="2:63" s="10" customFormat="1" ht="37.35" customHeight="1">
      <c r="B83" s="177"/>
      <c r="C83" s="178"/>
      <c r="D83" s="179" t="s">
        <v>76</v>
      </c>
      <c r="E83" s="180" t="s">
        <v>178</v>
      </c>
      <c r="F83" s="180" t="s">
        <v>179</v>
      </c>
      <c r="G83" s="178"/>
      <c r="H83" s="178"/>
      <c r="I83" s="181"/>
      <c r="J83" s="182">
        <f>BK83</f>
        <v>0</v>
      </c>
      <c r="K83" s="178"/>
      <c r="L83" s="183"/>
      <c r="M83" s="184"/>
      <c r="N83" s="185"/>
      <c r="O83" s="185"/>
      <c r="P83" s="186">
        <f>P84+P156+P164+P194+P199</f>
        <v>0</v>
      </c>
      <c r="Q83" s="185"/>
      <c r="R83" s="186">
        <f>R84+R156+R164+R194+R199</f>
        <v>41.8562035727</v>
      </c>
      <c r="S83" s="185"/>
      <c r="T83" s="187">
        <f>T84+T156+T164+T194+T199</f>
        <v>6.31</v>
      </c>
      <c r="AR83" s="188" t="s">
        <v>24</v>
      </c>
      <c r="AT83" s="189" t="s">
        <v>76</v>
      </c>
      <c r="AU83" s="189" t="s">
        <v>77</v>
      </c>
      <c r="AY83" s="188" t="s">
        <v>180</v>
      </c>
      <c r="BK83" s="190">
        <f>BK84+BK156+BK164+BK194+BK199</f>
        <v>0</v>
      </c>
    </row>
    <row r="84" spans="2:63" s="10" customFormat="1" ht="19.9" customHeight="1">
      <c r="B84" s="177"/>
      <c r="C84" s="178"/>
      <c r="D84" s="191" t="s">
        <v>76</v>
      </c>
      <c r="E84" s="192" t="s">
        <v>24</v>
      </c>
      <c r="F84" s="192" t="s">
        <v>181</v>
      </c>
      <c r="G84" s="178"/>
      <c r="H84" s="178"/>
      <c r="I84" s="181"/>
      <c r="J84" s="193">
        <f>BK84</f>
        <v>0</v>
      </c>
      <c r="K84" s="178"/>
      <c r="L84" s="183"/>
      <c r="M84" s="184"/>
      <c r="N84" s="185"/>
      <c r="O84" s="185"/>
      <c r="P84" s="186">
        <f>SUM(P85:P155)</f>
        <v>0</v>
      </c>
      <c r="Q84" s="185"/>
      <c r="R84" s="186">
        <f>SUM(R85:R155)</f>
        <v>0.011279572699999999</v>
      </c>
      <c r="S84" s="185"/>
      <c r="T84" s="187">
        <f>SUM(T85:T155)</f>
        <v>0</v>
      </c>
      <c r="AR84" s="188" t="s">
        <v>24</v>
      </c>
      <c r="AT84" s="189" t="s">
        <v>76</v>
      </c>
      <c r="AU84" s="189" t="s">
        <v>24</v>
      </c>
      <c r="AY84" s="188" t="s">
        <v>180</v>
      </c>
      <c r="BK84" s="190">
        <f>SUM(BK85:BK155)</f>
        <v>0</v>
      </c>
    </row>
    <row r="85" spans="2:65" s="1" customFormat="1" ht="31.5" customHeight="1">
      <c r="B85" s="41"/>
      <c r="C85" s="194" t="s">
        <v>24</v>
      </c>
      <c r="D85" s="194" t="s">
        <v>182</v>
      </c>
      <c r="E85" s="195" t="s">
        <v>455</v>
      </c>
      <c r="F85" s="196" t="s">
        <v>456</v>
      </c>
      <c r="G85" s="197" t="s">
        <v>118</v>
      </c>
      <c r="H85" s="198">
        <v>5.04</v>
      </c>
      <c r="I85" s="199"/>
      <c r="J85" s="200">
        <f>ROUND(I85*H85,2)</f>
        <v>0</v>
      </c>
      <c r="K85" s="196" t="s">
        <v>186</v>
      </c>
      <c r="L85" s="61"/>
      <c r="M85" s="201" t="s">
        <v>22</v>
      </c>
      <c r="N85" s="202" t="s">
        <v>48</v>
      </c>
      <c r="O85" s="42"/>
      <c r="P85" s="203">
        <f>O85*H85</f>
        <v>0</v>
      </c>
      <c r="Q85" s="203">
        <v>0</v>
      </c>
      <c r="R85" s="203">
        <f>Q85*H85</f>
        <v>0</v>
      </c>
      <c r="S85" s="203">
        <v>0</v>
      </c>
      <c r="T85" s="204">
        <f>S85*H85</f>
        <v>0</v>
      </c>
      <c r="AR85" s="24" t="s">
        <v>187</v>
      </c>
      <c r="AT85" s="24" t="s">
        <v>182</v>
      </c>
      <c r="AU85" s="24" t="s">
        <v>87</v>
      </c>
      <c r="AY85" s="24" t="s">
        <v>180</v>
      </c>
      <c r="BE85" s="205">
        <f>IF(N85="základní",J85,0)</f>
        <v>0</v>
      </c>
      <c r="BF85" s="205">
        <f>IF(N85="snížená",J85,0)</f>
        <v>0</v>
      </c>
      <c r="BG85" s="205">
        <f>IF(N85="zákl. přenesená",J85,0)</f>
        <v>0</v>
      </c>
      <c r="BH85" s="205">
        <f>IF(N85="sníž. přenesená",J85,0)</f>
        <v>0</v>
      </c>
      <c r="BI85" s="205">
        <f>IF(N85="nulová",J85,0)</f>
        <v>0</v>
      </c>
      <c r="BJ85" s="24" t="s">
        <v>24</v>
      </c>
      <c r="BK85" s="205">
        <f>ROUND(I85*H85,2)</f>
        <v>0</v>
      </c>
      <c r="BL85" s="24" t="s">
        <v>187</v>
      </c>
      <c r="BM85" s="24" t="s">
        <v>624</v>
      </c>
    </row>
    <row r="86" spans="2:51" s="11" customFormat="1" ht="13.5">
      <c r="B86" s="209"/>
      <c r="C86" s="210"/>
      <c r="D86" s="206" t="s">
        <v>191</v>
      </c>
      <c r="E86" s="211" t="s">
        <v>22</v>
      </c>
      <c r="F86" s="212" t="s">
        <v>625</v>
      </c>
      <c r="G86" s="210"/>
      <c r="H86" s="213" t="s">
        <v>22</v>
      </c>
      <c r="I86" s="214"/>
      <c r="J86" s="210"/>
      <c r="K86" s="210"/>
      <c r="L86" s="215"/>
      <c r="M86" s="216"/>
      <c r="N86" s="217"/>
      <c r="O86" s="217"/>
      <c r="P86" s="217"/>
      <c r="Q86" s="217"/>
      <c r="R86" s="217"/>
      <c r="S86" s="217"/>
      <c r="T86" s="218"/>
      <c r="AT86" s="219" t="s">
        <v>191</v>
      </c>
      <c r="AU86" s="219" t="s">
        <v>87</v>
      </c>
      <c r="AV86" s="11" t="s">
        <v>24</v>
      </c>
      <c r="AW86" s="11" t="s">
        <v>41</v>
      </c>
      <c r="AX86" s="11" t="s">
        <v>77</v>
      </c>
      <c r="AY86" s="219" t="s">
        <v>180</v>
      </c>
    </row>
    <row r="87" spans="2:51" s="12" customFormat="1" ht="13.5">
      <c r="B87" s="220"/>
      <c r="C87" s="221"/>
      <c r="D87" s="206" t="s">
        <v>191</v>
      </c>
      <c r="E87" s="222" t="s">
        <v>22</v>
      </c>
      <c r="F87" s="223" t="s">
        <v>626</v>
      </c>
      <c r="G87" s="221"/>
      <c r="H87" s="224">
        <v>3.36</v>
      </c>
      <c r="I87" s="225"/>
      <c r="J87" s="221"/>
      <c r="K87" s="221"/>
      <c r="L87" s="226"/>
      <c r="M87" s="227"/>
      <c r="N87" s="228"/>
      <c r="O87" s="228"/>
      <c r="P87" s="228"/>
      <c r="Q87" s="228"/>
      <c r="R87" s="228"/>
      <c r="S87" s="228"/>
      <c r="T87" s="229"/>
      <c r="AT87" s="230" t="s">
        <v>191</v>
      </c>
      <c r="AU87" s="230" t="s">
        <v>87</v>
      </c>
      <c r="AV87" s="12" t="s">
        <v>87</v>
      </c>
      <c r="AW87" s="12" t="s">
        <v>41</v>
      </c>
      <c r="AX87" s="12" t="s">
        <v>77</v>
      </c>
      <c r="AY87" s="230" t="s">
        <v>180</v>
      </c>
    </row>
    <row r="88" spans="2:51" s="12" customFormat="1" ht="13.5">
      <c r="B88" s="220"/>
      <c r="C88" s="221"/>
      <c r="D88" s="206" t="s">
        <v>191</v>
      </c>
      <c r="E88" s="222" t="s">
        <v>22</v>
      </c>
      <c r="F88" s="223" t="s">
        <v>627</v>
      </c>
      <c r="G88" s="221"/>
      <c r="H88" s="224">
        <v>3.36</v>
      </c>
      <c r="I88" s="225"/>
      <c r="J88" s="221"/>
      <c r="K88" s="221"/>
      <c r="L88" s="226"/>
      <c r="M88" s="227"/>
      <c r="N88" s="228"/>
      <c r="O88" s="228"/>
      <c r="P88" s="228"/>
      <c r="Q88" s="228"/>
      <c r="R88" s="228"/>
      <c r="S88" s="228"/>
      <c r="T88" s="229"/>
      <c r="AT88" s="230" t="s">
        <v>191</v>
      </c>
      <c r="AU88" s="230" t="s">
        <v>87</v>
      </c>
      <c r="AV88" s="12" t="s">
        <v>87</v>
      </c>
      <c r="AW88" s="12" t="s">
        <v>41</v>
      </c>
      <c r="AX88" s="12" t="s">
        <v>77</v>
      </c>
      <c r="AY88" s="230" t="s">
        <v>180</v>
      </c>
    </row>
    <row r="89" spans="2:51" s="12" customFormat="1" ht="13.5">
      <c r="B89" s="220"/>
      <c r="C89" s="221"/>
      <c r="D89" s="206" t="s">
        <v>191</v>
      </c>
      <c r="E89" s="222" t="s">
        <v>22</v>
      </c>
      <c r="F89" s="223" t="s">
        <v>628</v>
      </c>
      <c r="G89" s="221"/>
      <c r="H89" s="224">
        <v>3.36</v>
      </c>
      <c r="I89" s="225"/>
      <c r="J89" s="221"/>
      <c r="K89" s="221"/>
      <c r="L89" s="226"/>
      <c r="M89" s="227"/>
      <c r="N89" s="228"/>
      <c r="O89" s="228"/>
      <c r="P89" s="228"/>
      <c r="Q89" s="228"/>
      <c r="R89" s="228"/>
      <c r="S89" s="228"/>
      <c r="T89" s="229"/>
      <c r="AT89" s="230" t="s">
        <v>191</v>
      </c>
      <c r="AU89" s="230" t="s">
        <v>87</v>
      </c>
      <c r="AV89" s="12" t="s">
        <v>87</v>
      </c>
      <c r="AW89" s="12" t="s">
        <v>41</v>
      </c>
      <c r="AX89" s="12" t="s">
        <v>77</v>
      </c>
      <c r="AY89" s="230" t="s">
        <v>180</v>
      </c>
    </row>
    <row r="90" spans="2:51" s="13" customFormat="1" ht="13.5">
      <c r="B90" s="231"/>
      <c r="C90" s="232"/>
      <c r="D90" s="206" t="s">
        <v>191</v>
      </c>
      <c r="E90" s="233" t="s">
        <v>22</v>
      </c>
      <c r="F90" s="234" t="s">
        <v>194</v>
      </c>
      <c r="G90" s="232"/>
      <c r="H90" s="235">
        <v>10.08</v>
      </c>
      <c r="I90" s="236"/>
      <c r="J90" s="232"/>
      <c r="K90" s="232"/>
      <c r="L90" s="237"/>
      <c r="M90" s="238"/>
      <c r="N90" s="239"/>
      <c r="O90" s="239"/>
      <c r="P90" s="239"/>
      <c r="Q90" s="239"/>
      <c r="R90" s="239"/>
      <c r="S90" s="239"/>
      <c r="T90" s="240"/>
      <c r="AT90" s="241" t="s">
        <v>191</v>
      </c>
      <c r="AU90" s="241" t="s">
        <v>87</v>
      </c>
      <c r="AV90" s="13" t="s">
        <v>195</v>
      </c>
      <c r="AW90" s="13" t="s">
        <v>41</v>
      </c>
      <c r="AX90" s="13" t="s">
        <v>77</v>
      </c>
      <c r="AY90" s="241" t="s">
        <v>180</v>
      </c>
    </row>
    <row r="91" spans="2:51" s="14" customFormat="1" ht="13.5">
      <c r="B91" s="242"/>
      <c r="C91" s="243"/>
      <c r="D91" s="206" t="s">
        <v>191</v>
      </c>
      <c r="E91" s="254" t="s">
        <v>116</v>
      </c>
      <c r="F91" s="255" t="s">
        <v>468</v>
      </c>
      <c r="G91" s="243"/>
      <c r="H91" s="256">
        <v>10.08</v>
      </c>
      <c r="I91" s="248"/>
      <c r="J91" s="243"/>
      <c r="K91" s="243"/>
      <c r="L91" s="249"/>
      <c r="M91" s="250"/>
      <c r="N91" s="251"/>
      <c r="O91" s="251"/>
      <c r="P91" s="251"/>
      <c r="Q91" s="251"/>
      <c r="R91" s="251"/>
      <c r="S91" s="251"/>
      <c r="T91" s="252"/>
      <c r="AT91" s="253" t="s">
        <v>191</v>
      </c>
      <c r="AU91" s="253" t="s">
        <v>87</v>
      </c>
      <c r="AV91" s="14" t="s">
        <v>187</v>
      </c>
      <c r="AW91" s="14" t="s">
        <v>41</v>
      </c>
      <c r="AX91" s="14" t="s">
        <v>24</v>
      </c>
      <c r="AY91" s="253" t="s">
        <v>180</v>
      </c>
    </row>
    <row r="92" spans="2:51" s="12" customFormat="1" ht="13.5">
      <c r="B92" s="220"/>
      <c r="C92" s="221"/>
      <c r="D92" s="244" t="s">
        <v>191</v>
      </c>
      <c r="E92" s="221"/>
      <c r="F92" s="257" t="s">
        <v>629</v>
      </c>
      <c r="G92" s="221"/>
      <c r="H92" s="258">
        <v>5.04</v>
      </c>
      <c r="I92" s="225"/>
      <c r="J92" s="221"/>
      <c r="K92" s="221"/>
      <c r="L92" s="226"/>
      <c r="M92" s="227"/>
      <c r="N92" s="228"/>
      <c r="O92" s="228"/>
      <c r="P92" s="228"/>
      <c r="Q92" s="228"/>
      <c r="R92" s="228"/>
      <c r="S92" s="228"/>
      <c r="T92" s="229"/>
      <c r="AT92" s="230" t="s">
        <v>191</v>
      </c>
      <c r="AU92" s="230" t="s">
        <v>87</v>
      </c>
      <c r="AV92" s="12" t="s">
        <v>87</v>
      </c>
      <c r="AW92" s="12" t="s">
        <v>6</v>
      </c>
      <c r="AX92" s="12" t="s">
        <v>24</v>
      </c>
      <c r="AY92" s="230" t="s">
        <v>180</v>
      </c>
    </row>
    <row r="93" spans="2:65" s="1" customFormat="1" ht="44.25" customHeight="1">
      <c r="B93" s="41"/>
      <c r="C93" s="194" t="s">
        <v>87</v>
      </c>
      <c r="D93" s="194" t="s">
        <v>182</v>
      </c>
      <c r="E93" s="195" t="s">
        <v>470</v>
      </c>
      <c r="F93" s="196" t="s">
        <v>471</v>
      </c>
      <c r="G93" s="197" t="s">
        <v>118</v>
      </c>
      <c r="H93" s="198">
        <v>1.008</v>
      </c>
      <c r="I93" s="199"/>
      <c r="J93" s="200">
        <f>ROUND(I93*H93,2)</f>
        <v>0</v>
      </c>
      <c r="K93" s="196" t="s">
        <v>186</v>
      </c>
      <c r="L93" s="61"/>
      <c r="M93" s="201" t="s">
        <v>22</v>
      </c>
      <c r="N93" s="202" t="s">
        <v>48</v>
      </c>
      <c r="O93" s="42"/>
      <c r="P93" s="203">
        <f>O93*H93</f>
        <v>0</v>
      </c>
      <c r="Q93" s="203">
        <v>0</v>
      </c>
      <c r="R93" s="203">
        <f>Q93*H93</f>
        <v>0</v>
      </c>
      <c r="S93" s="203">
        <v>0</v>
      </c>
      <c r="T93" s="204">
        <f>S93*H93</f>
        <v>0</v>
      </c>
      <c r="AR93" s="24" t="s">
        <v>187</v>
      </c>
      <c r="AT93" s="24" t="s">
        <v>182</v>
      </c>
      <c r="AU93" s="24" t="s">
        <v>87</v>
      </c>
      <c r="AY93" s="24" t="s">
        <v>180</v>
      </c>
      <c r="BE93" s="205">
        <f>IF(N93="základní",J93,0)</f>
        <v>0</v>
      </c>
      <c r="BF93" s="205">
        <f>IF(N93="snížená",J93,0)</f>
        <v>0</v>
      </c>
      <c r="BG93" s="205">
        <f>IF(N93="zákl. přenesená",J93,0)</f>
        <v>0</v>
      </c>
      <c r="BH93" s="205">
        <f>IF(N93="sníž. přenesená",J93,0)</f>
        <v>0</v>
      </c>
      <c r="BI93" s="205">
        <f>IF(N93="nulová",J93,0)</f>
        <v>0</v>
      </c>
      <c r="BJ93" s="24" t="s">
        <v>24</v>
      </c>
      <c r="BK93" s="205">
        <f>ROUND(I93*H93,2)</f>
        <v>0</v>
      </c>
      <c r="BL93" s="24" t="s">
        <v>187</v>
      </c>
      <c r="BM93" s="24" t="s">
        <v>630</v>
      </c>
    </row>
    <row r="94" spans="2:51" s="12" customFormat="1" ht="13.5">
      <c r="B94" s="220"/>
      <c r="C94" s="221"/>
      <c r="D94" s="244" t="s">
        <v>191</v>
      </c>
      <c r="E94" s="259" t="s">
        <v>22</v>
      </c>
      <c r="F94" s="257" t="s">
        <v>473</v>
      </c>
      <c r="G94" s="221"/>
      <c r="H94" s="258">
        <v>1.008</v>
      </c>
      <c r="I94" s="225"/>
      <c r="J94" s="221"/>
      <c r="K94" s="221"/>
      <c r="L94" s="226"/>
      <c r="M94" s="227"/>
      <c r="N94" s="228"/>
      <c r="O94" s="228"/>
      <c r="P94" s="228"/>
      <c r="Q94" s="228"/>
      <c r="R94" s="228"/>
      <c r="S94" s="228"/>
      <c r="T94" s="229"/>
      <c r="AT94" s="230" t="s">
        <v>191</v>
      </c>
      <c r="AU94" s="230" t="s">
        <v>87</v>
      </c>
      <c r="AV94" s="12" t="s">
        <v>87</v>
      </c>
      <c r="AW94" s="12" t="s">
        <v>41</v>
      </c>
      <c r="AX94" s="12" t="s">
        <v>24</v>
      </c>
      <c r="AY94" s="230" t="s">
        <v>180</v>
      </c>
    </row>
    <row r="95" spans="2:65" s="1" customFormat="1" ht="31.5" customHeight="1">
      <c r="B95" s="41"/>
      <c r="C95" s="194" t="s">
        <v>195</v>
      </c>
      <c r="D95" s="194" t="s">
        <v>182</v>
      </c>
      <c r="E95" s="195" t="s">
        <v>474</v>
      </c>
      <c r="F95" s="196" t="s">
        <v>475</v>
      </c>
      <c r="G95" s="197" t="s">
        <v>118</v>
      </c>
      <c r="H95" s="198">
        <v>5.04</v>
      </c>
      <c r="I95" s="199"/>
      <c r="J95" s="200">
        <f>ROUND(I95*H95,2)</f>
        <v>0</v>
      </c>
      <c r="K95" s="196" t="s">
        <v>186</v>
      </c>
      <c r="L95" s="61"/>
      <c r="M95" s="201" t="s">
        <v>22</v>
      </c>
      <c r="N95" s="202" t="s">
        <v>48</v>
      </c>
      <c r="O95" s="42"/>
      <c r="P95" s="203">
        <f>O95*H95</f>
        <v>0</v>
      </c>
      <c r="Q95" s="203">
        <v>0</v>
      </c>
      <c r="R95" s="203">
        <f>Q95*H95</f>
        <v>0</v>
      </c>
      <c r="S95" s="203">
        <v>0</v>
      </c>
      <c r="T95" s="204">
        <f>S95*H95</f>
        <v>0</v>
      </c>
      <c r="AR95" s="24" t="s">
        <v>187</v>
      </c>
      <c r="AT95" s="24" t="s">
        <v>182</v>
      </c>
      <c r="AU95" s="24" t="s">
        <v>87</v>
      </c>
      <c r="AY95" s="24" t="s">
        <v>180</v>
      </c>
      <c r="BE95" s="205">
        <f>IF(N95="základní",J95,0)</f>
        <v>0</v>
      </c>
      <c r="BF95" s="205">
        <f>IF(N95="snížená",J95,0)</f>
        <v>0</v>
      </c>
      <c r="BG95" s="205">
        <f>IF(N95="zákl. přenesená",J95,0)</f>
        <v>0</v>
      </c>
      <c r="BH95" s="205">
        <f>IF(N95="sníž. přenesená",J95,0)</f>
        <v>0</v>
      </c>
      <c r="BI95" s="205">
        <f>IF(N95="nulová",J95,0)</f>
        <v>0</v>
      </c>
      <c r="BJ95" s="24" t="s">
        <v>24</v>
      </c>
      <c r="BK95" s="205">
        <f>ROUND(I95*H95,2)</f>
        <v>0</v>
      </c>
      <c r="BL95" s="24" t="s">
        <v>187</v>
      </c>
      <c r="BM95" s="24" t="s">
        <v>631</v>
      </c>
    </row>
    <row r="96" spans="2:51" s="12" customFormat="1" ht="13.5">
      <c r="B96" s="220"/>
      <c r="C96" s="221"/>
      <c r="D96" s="244" t="s">
        <v>191</v>
      </c>
      <c r="E96" s="259" t="s">
        <v>22</v>
      </c>
      <c r="F96" s="257" t="s">
        <v>477</v>
      </c>
      <c r="G96" s="221"/>
      <c r="H96" s="258">
        <v>5.04</v>
      </c>
      <c r="I96" s="225"/>
      <c r="J96" s="221"/>
      <c r="K96" s="221"/>
      <c r="L96" s="226"/>
      <c r="M96" s="227"/>
      <c r="N96" s="228"/>
      <c r="O96" s="228"/>
      <c r="P96" s="228"/>
      <c r="Q96" s="228"/>
      <c r="R96" s="228"/>
      <c r="S96" s="228"/>
      <c r="T96" s="229"/>
      <c r="AT96" s="230" t="s">
        <v>191</v>
      </c>
      <c r="AU96" s="230" t="s">
        <v>87</v>
      </c>
      <c r="AV96" s="12" t="s">
        <v>87</v>
      </c>
      <c r="AW96" s="12" t="s">
        <v>41</v>
      </c>
      <c r="AX96" s="12" t="s">
        <v>24</v>
      </c>
      <c r="AY96" s="230" t="s">
        <v>180</v>
      </c>
    </row>
    <row r="97" spans="2:65" s="1" customFormat="1" ht="44.25" customHeight="1">
      <c r="B97" s="41"/>
      <c r="C97" s="194" t="s">
        <v>187</v>
      </c>
      <c r="D97" s="194" t="s">
        <v>182</v>
      </c>
      <c r="E97" s="195" t="s">
        <v>478</v>
      </c>
      <c r="F97" s="196" t="s">
        <v>479</v>
      </c>
      <c r="G97" s="197" t="s">
        <v>118</v>
      </c>
      <c r="H97" s="198">
        <v>1.008</v>
      </c>
      <c r="I97" s="199"/>
      <c r="J97" s="200">
        <f>ROUND(I97*H97,2)</f>
        <v>0</v>
      </c>
      <c r="K97" s="196" t="s">
        <v>186</v>
      </c>
      <c r="L97" s="61"/>
      <c r="M97" s="201" t="s">
        <v>22</v>
      </c>
      <c r="N97" s="202" t="s">
        <v>48</v>
      </c>
      <c r="O97" s="42"/>
      <c r="P97" s="203">
        <f>O97*H97</f>
        <v>0</v>
      </c>
      <c r="Q97" s="203">
        <v>0</v>
      </c>
      <c r="R97" s="203">
        <f>Q97*H97</f>
        <v>0</v>
      </c>
      <c r="S97" s="203">
        <v>0</v>
      </c>
      <c r="T97" s="204">
        <f>S97*H97</f>
        <v>0</v>
      </c>
      <c r="AR97" s="24" t="s">
        <v>187</v>
      </c>
      <c r="AT97" s="24" t="s">
        <v>182</v>
      </c>
      <c r="AU97" s="24" t="s">
        <v>87</v>
      </c>
      <c r="AY97" s="24" t="s">
        <v>180</v>
      </c>
      <c r="BE97" s="205">
        <f>IF(N97="základní",J97,0)</f>
        <v>0</v>
      </c>
      <c r="BF97" s="205">
        <f>IF(N97="snížená",J97,0)</f>
        <v>0</v>
      </c>
      <c r="BG97" s="205">
        <f>IF(N97="zákl. přenesená",J97,0)</f>
        <v>0</v>
      </c>
      <c r="BH97" s="205">
        <f>IF(N97="sníž. přenesená",J97,0)</f>
        <v>0</v>
      </c>
      <c r="BI97" s="205">
        <f>IF(N97="nulová",J97,0)</f>
        <v>0</v>
      </c>
      <c r="BJ97" s="24" t="s">
        <v>24</v>
      </c>
      <c r="BK97" s="205">
        <f>ROUND(I97*H97,2)</f>
        <v>0</v>
      </c>
      <c r="BL97" s="24" t="s">
        <v>187</v>
      </c>
      <c r="BM97" s="24" t="s">
        <v>632</v>
      </c>
    </row>
    <row r="98" spans="2:51" s="12" customFormat="1" ht="13.5">
      <c r="B98" s="220"/>
      <c r="C98" s="221"/>
      <c r="D98" s="244" t="s">
        <v>191</v>
      </c>
      <c r="E98" s="259" t="s">
        <v>22</v>
      </c>
      <c r="F98" s="257" t="s">
        <v>473</v>
      </c>
      <c r="G98" s="221"/>
      <c r="H98" s="258">
        <v>1.008</v>
      </c>
      <c r="I98" s="225"/>
      <c r="J98" s="221"/>
      <c r="K98" s="221"/>
      <c r="L98" s="226"/>
      <c r="M98" s="227"/>
      <c r="N98" s="228"/>
      <c r="O98" s="228"/>
      <c r="P98" s="228"/>
      <c r="Q98" s="228"/>
      <c r="R98" s="228"/>
      <c r="S98" s="228"/>
      <c r="T98" s="229"/>
      <c r="AT98" s="230" t="s">
        <v>191</v>
      </c>
      <c r="AU98" s="230" t="s">
        <v>87</v>
      </c>
      <c r="AV98" s="12" t="s">
        <v>87</v>
      </c>
      <c r="AW98" s="12" t="s">
        <v>41</v>
      </c>
      <c r="AX98" s="12" t="s">
        <v>24</v>
      </c>
      <c r="AY98" s="230" t="s">
        <v>180</v>
      </c>
    </row>
    <row r="99" spans="2:65" s="1" customFormat="1" ht="31.5" customHeight="1">
      <c r="B99" s="41"/>
      <c r="C99" s="194" t="s">
        <v>127</v>
      </c>
      <c r="D99" s="194" t="s">
        <v>182</v>
      </c>
      <c r="E99" s="195" t="s">
        <v>481</v>
      </c>
      <c r="F99" s="196" t="s">
        <v>482</v>
      </c>
      <c r="G99" s="197" t="s">
        <v>118</v>
      </c>
      <c r="H99" s="198">
        <v>32.175</v>
      </c>
      <c r="I99" s="199"/>
      <c r="J99" s="200">
        <f>ROUND(I99*H99,2)</f>
        <v>0</v>
      </c>
      <c r="K99" s="196" t="s">
        <v>186</v>
      </c>
      <c r="L99" s="61"/>
      <c r="M99" s="201" t="s">
        <v>22</v>
      </c>
      <c r="N99" s="202" t="s">
        <v>48</v>
      </c>
      <c r="O99" s="42"/>
      <c r="P99" s="203">
        <f>O99*H99</f>
        <v>0</v>
      </c>
      <c r="Q99" s="203">
        <v>0</v>
      </c>
      <c r="R99" s="203">
        <f>Q99*H99</f>
        <v>0</v>
      </c>
      <c r="S99" s="203">
        <v>0</v>
      </c>
      <c r="T99" s="204">
        <f>S99*H99</f>
        <v>0</v>
      </c>
      <c r="AR99" s="24" t="s">
        <v>187</v>
      </c>
      <c r="AT99" s="24" t="s">
        <v>182</v>
      </c>
      <c r="AU99" s="24" t="s">
        <v>87</v>
      </c>
      <c r="AY99" s="24" t="s">
        <v>180</v>
      </c>
      <c r="BE99" s="205">
        <f>IF(N99="základní",J99,0)</f>
        <v>0</v>
      </c>
      <c r="BF99" s="205">
        <f>IF(N99="snížená",J99,0)</f>
        <v>0</v>
      </c>
      <c r="BG99" s="205">
        <f>IF(N99="zákl. přenesená",J99,0)</f>
        <v>0</v>
      </c>
      <c r="BH99" s="205">
        <f>IF(N99="sníž. přenesená",J99,0)</f>
        <v>0</v>
      </c>
      <c r="BI99" s="205">
        <f>IF(N99="nulová",J99,0)</f>
        <v>0</v>
      </c>
      <c r="BJ99" s="24" t="s">
        <v>24</v>
      </c>
      <c r="BK99" s="205">
        <f>ROUND(I99*H99,2)</f>
        <v>0</v>
      </c>
      <c r="BL99" s="24" t="s">
        <v>187</v>
      </c>
      <c r="BM99" s="24" t="s">
        <v>633</v>
      </c>
    </row>
    <row r="100" spans="2:51" s="11" customFormat="1" ht="13.5">
      <c r="B100" s="209"/>
      <c r="C100" s="210"/>
      <c r="D100" s="206" t="s">
        <v>191</v>
      </c>
      <c r="E100" s="211" t="s">
        <v>22</v>
      </c>
      <c r="F100" s="212" t="s">
        <v>634</v>
      </c>
      <c r="G100" s="210"/>
      <c r="H100" s="213" t="s">
        <v>22</v>
      </c>
      <c r="I100" s="214"/>
      <c r="J100" s="210"/>
      <c r="K100" s="210"/>
      <c r="L100" s="215"/>
      <c r="M100" s="216"/>
      <c r="N100" s="217"/>
      <c r="O100" s="217"/>
      <c r="P100" s="217"/>
      <c r="Q100" s="217"/>
      <c r="R100" s="217"/>
      <c r="S100" s="217"/>
      <c r="T100" s="218"/>
      <c r="AT100" s="219" t="s">
        <v>191</v>
      </c>
      <c r="AU100" s="219" t="s">
        <v>87</v>
      </c>
      <c r="AV100" s="11" t="s">
        <v>24</v>
      </c>
      <c r="AW100" s="11" t="s">
        <v>41</v>
      </c>
      <c r="AX100" s="11" t="s">
        <v>77</v>
      </c>
      <c r="AY100" s="219" t="s">
        <v>180</v>
      </c>
    </row>
    <row r="101" spans="2:51" s="12" customFormat="1" ht="13.5">
      <c r="B101" s="220"/>
      <c r="C101" s="221"/>
      <c r="D101" s="206" t="s">
        <v>191</v>
      </c>
      <c r="E101" s="222" t="s">
        <v>22</v>
      </c>
      <c r="F101" s="223" t="s">
        <v>635</v>
      </c>
      <c r="G101" s="221"/>
      <c r="H101" s="224">
        <v>21.45</v>
      </c>
      <c r="I101" s="225"/>
      <c r="J101" s="221"/>
      <c r="K101" s="221"/>
      <c r="L101" s="226"/>
      <c r="M101" s="227"/>
      <c r="N101" s="228"/>
      <c r="O101" s="228"/>
      <c r="P101" s="228"/>
      <c r="Q101" s="228"/>
      <c r="R101" s="228"/>
      <c r="S101" s="228"/>
      <c r="T101" s="229"/>
      <c r="AT101" s="230" t="s">
        <v>191</v>
      </c>
      <c r="AU101" s="230" t="s">
        <v>87</v>
      </c>
      <c r="AV101" s="12" t="s">
        <v>87</v>
      </c>
      <c r="AW101" s="12" t="s">
        <v>41</v>
      </c>
      <c r="AX101" s="12" t="s">
        <v>77</v>
      </c>
      <c r="AY101" s="230" t="s">
        <v>180</v>
      </c>
    </row>
    <row r="102" spans="2:51" s="12" customFormat="1" ht="13.5">
      <c r="B102" s="220"/>
      <c r="C102" s="221"/>
      <c r="D102" s="206" t="s">
        <v>191</v>
      </c>
      <c r="E102" s="222" t="s">
        <v>22</v>
      </c>
      <c r="F102" s="223" t="s">
        <v>636</v>
      </c>
      <c r="G102" s="221"/>
      <c r="H102" s="224">
        <v>21.45</v>
      </c>
      <c r="I102" s="225"/>
      <c r="J102" s="221"/>
      <c r="K102" s="221"/>
      <c r="L102" s="226"/>
      <c r="M102" s="227"/>
      <c r="N102" s="228"/>
      <c r="O102" s="228"/>
      <c r="P102" s="228"/>
      <c r="Q102" s="228"/>
      <c r="R102" s="228"/>
      <c r="S102" s="228"/>
      <c r="T102" s="229"/>
      <c r="AT102" s="230" t="s">
        <v>191</v>
      </c>
      <c r="AU102" s="230" t="s">
        <v>87</v>
      </c>
      <c r="AV102" s="12" t="s">
        <v>87</v>
      </c>
      <c r="AW102" s="12" t="s">
        <v>41</v>
      </c>
      <c r="AX102" s="12" t="s">
        <v>77</v>
      </c>
      <c r="AY102" s="230" t="s">
        <v>180</v>
      </c>
    </row>
    <row r="103" spans="2:51" s="12" customFormat="1" ht="13.5">
      <c r="B103" s="220"/>
      <c r="C103" s="221"/>
      <c r="D103" s="206" t="s">
        <v>191</v>
      </c>
      <c r="E103" s="222" t="s">
        <v>22</v>
      </c>
      <c r="F103" s="223" t="s">
        <v>637</v>
      </c>
      <c r="G103" s="221"/>
      <c r="H103" s="224">
        <v>21.45</v>
      </c>
      <c r="I103" s="225"/>
      <c r="J103" s="221"/>
      <c r="K103" s="221"/>
      <c r="L103" s="226"/>
      <c r="M103" s="227"/>
      <c r="N103" s="228"/>
      <c r="O103" s="228"/>
      <c r="P103" s="228"/>
      <c r="Q103" s="228"/>
      <c r="R103" s="228"/>
      <c r="S103" s="228"/>
      <c r="T103" s="229"/>
      <c r="AT103" s="230" t="s">
        <v>191</v>
      </c>
      <c r="AU103" s="230" t="s">
        <v>87</v>
      </c>
      <c r="AV103" s="12" t="s">
        <v>87</v>
      </c>
      <c r="AW103" s="12" t="s">
        <v>41</v>
      </c>
      <c r="AX103" s="12" t="s">
        <v>77</v>
      </c>
      <c r="AY103" s="230" t="s">
        <v>180</v>
      </c>
    </row>
    <row r="104" spans="2:51" s="13" customFormat="1" ht="13.5">
      <c r="B104" s="231"/>
      <c r="C104" s="232"/>
      <c r="D104" s="206" t="s">
        <v>191</v>
      </c>
      <c r="E104" s="233" t="s">
        <v>22</v>
      </c>
      <c r="F104" s="234" t="s">
        <v>194</v>
      </c>
      <c r="G104" s="232"/>
      <c r="H104" s="235">
        <v>64.35</v>
      </c>
      <c r="I104" s="236"/>
      <c r="J104" s="232"/>
      <c r="K104" s="232"/>
      <c r="L104" s="237"/>
      <c r="M104" s="238"/>
      <c r="N104" s="239"/>
      <c r="O104" s="239"/>
      <c r="P104" s="239"/>
      <c r="Q104" s="239"/>
      <c r="R104" s="239"/>
      <c r="S104" s="239"/>
      <c r="T104" s="240"/>
      <c r="AT104" s="241" t="s">
        <v>191</v>
      </c>
      <c r="AU104" s="241" t="s">
        <v>87</v>
      </c>
      <c r="AV104" s="13" t="s">
        <v>195</v>
      </c>
      <c r="AW104" s="13" t="s">
        <v>41</v>
      </c>
      <c r="AX104" s="13" t="s">
        <v>77</v>
      </c>
      <c r="AY104" s="241" t="s">
        <v>180</v>
      </c>
    </row>
    <row r="105" spans="2:51" s="14" customFormat="1" ht="13.5">
      <c r="B105" s="242"/>
      <c r="C105" s="243"/>
      <c r="D105" s="206" t="s">
        <v>191</v>
      </c>
      <c r="E105" s="254" t="s">
        <v>450</v>
      </c>
      <c r="F105" s="255" t="s">
        <v>254</v>
      </c>
      <c r="G105" s="243"/>
      <c r="H105" s="256">
        <v>64.35</v>
      </c>
      <c r="I105" s="248"/>
      <c r="J105" s="243"/>
      <c r="K105" s="243"/>
      <c r="L105" s="249"/>
      <c r="M105" s="250"/>
      <c r="N105" s="251"/>
      <c r="O105" s="251"/>
      <c r="P105" s="251"/>
      <c r="Q105" s="251"/>
      <c r="R105" s="251"/>
      <c r="S105" s="251"/>
      <c r="T105" s="252"/>
      <c r="AT105" s="253" t="s">
        <v>191</v>
      </c>
      <c r="AU105" s="253" t="s">
        <v>87</v>
      </c>
      <c r="AV105" s="14" t="s">
        <v>187</v>
      </c>
      <c r="AW105" s="14" t="s">
        <v>41</v>
      </c>
      <c r="AX105" s="14" t="s">
        <v>24</v>
      </c>
      <c r="AY105" s="253" t="s">
        <v>180</v>
      </c>
    </row>
    <row r="106" spans="2:51" s="12" customFormat="1" ht="13.5">
      <c r="B106" s="220"/>
      <c r="C106" s="221"/>
      <c r="D106" s="244" t="s">
        <v>191</v>
      </c>
      <c r="E106" s="221"/>
      <c r="F106" s="257" t="s">
        <v>638</v>
      </c>
      <c r="G106" s="221"/>
      <c r="H106" s="258">
        <v>32.175</v>
      </c>
      <c r="I106" s="225"/>
      <c r="J106" s="221"/>
      <c r="K106" s="221"/>
      <c r="L106" s="226"/>
      <c r="M106" s="227"/>
      <c r="N106" s="228"/>
      <c r="O106" s="228"/>
      <c r="P106" s="228"/>
      <c r="Q106" s="228"/>
      <c r="R106" s="228"/>
      <c r="S106" s="228"/>
      <c r="T106" s="229"/>
      <c r="AT106" s="230" t="s">
        <v>191</v>
      </c>
      <c r="AU106" s="230" t="s">
        <v>87</v>
      </c>
      <c r="AV106" s="12" t="s">
        <v>87</v>
      </c>
      <c r="AW106" s="12" t="s">
        <v>6</v>
      </c>
      <c r="AX106" s="12" t="s">
        <v>24</v>
      </c>
      <c r="AY106" s="230" t="s">
        <v>180</v>
      </c>
    </row>
    <row r="107" spans="2:65" s="1" customFormat="1" ht="31.5" customHeight="1">
      <c r="B107" s="41"/>
      <c r="C107" s="194" t="s">
        <v>215</v>
      </c>
      <c r="D107" s="194" t="s">
        <v>182</v>
      </c>
      <c r="E107" s="195" t="s">
        <v>490</v>
      </c>
      <c r="F107" s="196" t="s">
        <v>491</v>
      </c>
      <c r="G107" s="197" t="s">
        <v>118</v>
      </c>
      <c r="H107" s="198">
        <v>6.435</v>
      </c>
      <c r="I107" s="199"/>
      <c r="J107" s="200">
        <f>ROUND(I107*H107,2)</f>
        <v>0</v>
      </c>
      <c r="K107" s="196" t="s">
        <v>186</v>
      </c>
      <c r="L107" s="61"/>
      <c r="M107" s="201" t="s">
        <v>22</v>
      </c>
      <c r="N107" s="202" t="s">
        <v>48</v>
      </c>
      <c r="O107" s="42"/>
      <c r="P107" s="203">
        <f>O107*H107</f>
        <v>0</v>
      </c>
      <c r="Q107" s="203">
        <v>0</v>
      </c>
      <c r="R107" s="203">
        <f>Q107*H107</f>
        <v>0</v>
      </c>
      <c r="S107" s="203">
        <v>0</v>
      </c>
      <c r="T107" s="204">
        <f>S107*H107</f>
        <v>0</v>
      </c>
      <c r="AR107" s="24" t="s">
        <v>187</v>
      </c>
      <c r="AT107" s="24" t="s">
        <v>182</v>
      </c>
      <c r="AU107" s="24" t="s">
        <v>87</v>
      </c>
      <c r="AY107" s="24" t="s">
        <v>180</v>
      </c>
      <c r="BE107" s="205">
        <f>IF(N107="základní",J107,0)</f>
        <v>0</v>
      </c>
      <c r="BF107" s="205">
        <f>IF(N107="snížená",J107,0)</f>
        <v>0</v>
      </c>
      <c r="BG107" s="205">
        <f>IF(N107="zákl. přenesená",J107,0)</f>
        <v>0</v>
      </c>
      <c r="BH107" s="205">
        <f>IF(N107="sníž. přenesená",J107,0)</f>
        <v>0</v>
      </c>
      <c r="BI107" s="205">
        <f>IF(N107="nulová",J107,0)</f>
        <v>0</v>
      </c>
      <c r="BJ107" s="24" t="s">
        <v>24</v>
      </c>
      <c r="BK107" s="205">
        <f>ROUND(I107*H107,2)</f>
        <v>0</v>
      </c>
      <c r="BL107" s="24" t="s">
        <v>187</v>
      </c>
      <c r="BM107" s="24" t="s">
        <v>639</v>
      </c>
    </row>
    <row r="108" spans="2:51" s="12" customFormat="1" ht="13.5">
      <c r="B108" s="220"/>
      <c r="C108" s="221"/>
      <c r="D108" s="244" t="s">
        <v>191</v>
      </c>
      <c r="E108" s="259" t="s">
        <v>22</v>
      </c>
      <c r="F108" s="257" t="s">
        <v>493</v>
      </c>
      <c r="G108" s="221"/>
      <c r="H108" s="258">
        <v>6.435</v>
      </c>
      <c r="I108" s="225"/>
      <c r="J108" s="221"/>
      <c r="K108" s="221"/>
      <c r="L108" s="226"/>
      <c r="M108" s="227"/>
      <c r="N108" s="228"/>
      <c r="O108" s="228"/>
      <c r="P108" s="228"/>
      <c r="Q108" s="228"/>
      <c r="R108" s="228"/>
      <c r="S108" s="228"/>
      <c r="T108" s="229"/>
      <c r="AT108" s="230" t="s">
        <v>191</v>
      </c>
      <c r="AU108" s="230" t="s">
        <v>87</v>
      </c>
      <c r="AV108" s="12" t="s">
        <v>87</v>
      </c>
      <c r="AW108" s="12" t="s">
        <v>41</v>
      </c>
      <c r="AX108" s="12" t="s">
        <v>24</v>
      </c>
      <c r="AY108" s="230" t="s">
        <v>180</v>
      </c>
    </row>
    <row r="109" spans="2:65" s="1" customFormat="1" ht="31.5" customHeight="1">
      <c r="B109" s="41"/>
      <c r="C109" s="194" t="s">
        <v>221</v>
      </c>
      <c r="D109" s="194" t="s">
        <v>182</v>
      </c>
      <c r="E109" s="195" t="s">
        <v>494</v>
      </c>
      <c r="F109" s="196" t="s">
        <v>495</v>
      </c>
      <c r="G109" s="197" t="s">
        <v>118</v>
      </c>
      <c r="H109" s="198">
        <v>28.958</v>
      </c>
      <c r="I109" s="199"/>
      <c r="J109" s="200">
        <f>ROUND(I109*H109,2)</f>
        <v>0</v>
      </c>
      <c r="K109" s="196" t="s">
        <v>186</v>
      </c>
      <c r="L109" s="61"/>
      <c r="M109" s="201" t="s">
        <v>22</v>
      </c>
      <c r="N109" s="202" t="s">
        <v>48</v>
      </c>
      <c r="O109" s="42"/>
      <c r="P109" s="203">
        <f>O109*H109</f>
        <v>0</v>
      </c>
      <c r="Q109" s="203">
        <v>0</v>
      </c>
      <c r="R109" s="203">
        <f>Q109*H109</f>
        <v>0</v>
      </c>
      <c r="S109" s="203">
        <v>0</v>
      </c>
      <c r="T109" s="204">
        <f>S109*H109</f>
        <v>0</v>
      </c>
      <c r="AR109" s="24" t="s">
        <v>187</v>
      </c>
      <c r="AT109" s="24" t="s">
        <v>182</v>
      </c>
      <c r="AU109" s="24" t="s">
        <v>87</v>
      </c>
      <c r="AY109" s="24" t="s">
        <v>180</v>
      </c>
      <c r="BE109" s="205">
        <f>IF(N109="základní",J109,0)</f>
        <v>0</v>
      </c>
      <c r="BF109" s="205">
        <f>IF(N109="snížená",J109,0)</f>
        <v>0</v>
      </c>
      <c r="BG109" s="205">
        <f>IF(N109="zákl. přenesená",J109,0)</f>
        <v>0</v>
      </c>
      <c r="BH109" s="205">
        <f>IF(N109="sníž. přenesená",J109,0)</f>
        <v>0</v>
      </c>
      <c r="BI109" s="205">
        <f>IF(N109="nulová",J109,0)</f>
        <v>0</v>
      </c>
      <c r="BJ109" s="24" t="s">
        <v>24</v>
      </c>
      <c r="BK109" s="205">
        <f>ROUND(I109*H109,2)</f>
        <v>0</v>
      </c>
      <c r="BL109" s="24" t="s">
        <v>187</v>
      </c>
      <c r="BM109" s="24" t="s">
        <v>640</v>
      </c>
    </row>
    <row r="110" spans="2:51" s="12" customFormat="1" ht="13.5">
      <c r="B110" s="220"/>
      <c r="C110" s="221"/>
      <c r="D110" s="244" t="s">
        <v>191</v>
      </c>
      <c r="E110" s="259" t="s">
        <v>22</v>
      </c>
      <c r="F110" s="257" t="s">
        <v>497</v>
      </c>
      <c r="G110" s="221"/>
      <c r="H110" s="258">
        <v>28.958</v>
      </c>
      <c r="I110" s="225"/>
      <c r="J110" s="221"/>
      <c r="K110" s="221"/>
      <c r="L110" s="226"/>
      <c r="M110" s="227"/>
      <c r="N110" s="228"/>
      <c r="O110" s="228"/>
      <c r="P110" s="228"/>
      <c r="Q110" s="228"/>
      <c r="R110" s="228"/>
      <c r="S110" s="228"/>
      <c r="T110" s="229"/>
      <c r="AT110" s="230" t="s">
        <v>191</v>
      </c>
      <c r="AU110" s="230" t="s">
        <v>87</v>
      </c>
      <c r="AV110" s="12" t="s">
        <v>87</v>
      </c>
      <c r="AW110" s="12" t="s">
        <v>41</v>
      </c>
      <c r="AX110" s="12" t="s">
        <v>24</v>
      </c>
      <c r="AY110" s="230" t="s">
        <v>180</v>
      </c>
    </row>
    <row r="111" spans="2:65" s="1" customFormat="1" ht="31.5" customHeight="1">
      <c r="B111" s="41"/>
      <c r="C111" s="194" t="s">
        <v>228</v>
      </c>
      <c r="D111" s="194" t="s">
        <v>182</v>
      </c>
      <c r="E111" s="195" t="s">
        <v>498</v>
      </c>
      <c r="F111" s="196" t="s">
        <v>499</v>
      </c>
      <c r="G111" s="197" t="s">
        <v>118</v>
      </c>
      <c r="H111" s="198">
        <v>5.792</v>
      </c>
      <c r="I111" s="199"/>
      <c r="J111" s="200">
        <f>ROUND(I111*H111,2)</f>
        <v>0</v>
      </c>
      <c r="K111" s="196" t="s">
        <v>186</v>
      </c>
      <c r="L111" s="61"/>
      <c r="M111" s="201" t="s">
        <v>22</v>
      </c>
      <c r="N111" s="202" t="s">
        <v>48</v>
      </c>
      <c r="O111" s="42"/>
      <c r="P111" s="203">
        <f>O111*H111</f>
        <v>0</v>
      </c>
      <c r="Q111" s="203">
        <v>0</v>
      </c>
      <c r="R111" s="203">
        <f>Q111*H111</f>
        <v>0</v>
      </c>
      <c r="S111" s="203">
        <v>0</v>
      </c>
      <c r="T111" s="204">
        <f>S111*H111</f>
        <v>0</v>
      </c>
      <c r="AR111" s="24" t="s">
        <v>187</v>
      </c>
      <c r="AT111" s="24" t="s">
        <v>182</v>
      </c>
      <c r="AU111" s="24" t="s">
        <v>87</v>
      </c>
      <c r="AY111" s="24" t="s">
        <v>180</v>
      </c>
      <c r="BE111" s="205">
        <f>IF(N111="základní",J111,0)</f>
        <v>0</v>
      </c>
      <c r="BF111" s="205">
        <f>IF(N111="snížená",J111,0)</f>
        <v>0</v>
      </c>
      <c r="BG111" s="205">
        <f>IF(N111="zákl. přenesená",J111,0)</f>
        <v>0</v>
      </c>
      <c r="BH111" s="205">
        <f>IF(N111="sníž. přenesená",J111,0)</f>
        <v>0</v>
      </c>
      <c r="BI111" s="205">
        <f>IF(N111="nulová",J111,0)</f>
        <v>0</v>
      </c>
      <c r="BJ111" s="24" t="s">
        <v>24</v>
      </c>
      <c r="BK111" s="205">
        <f>ROUND(I111*H111,2)</f>
        <v>0</v>
      </c>
      <c r="BL111" s="24" t="s">
        <v>187</v>
      </c>
      <c r="BM111" s="24" t="s">
        <v>641</v>
      </c>
    </row>
    <row r="112" spans="2:51" s="12" customFormat="1" ht="13.5">
      <c r="B112" s="220"/>
      <c r="C112" s="221"/>
      <c r="D112" s="244" t="s">
        <v>191</v>
      </c>
      <c r="E112" s="259" t="s">
        <v>22</v>
      </c>
      <c r="F112" s="257" t="s">
        <v>501</v>
      </c>
      <c r="G112" s="221"/>
      <c r="H112" s="258">
        <v>5.792</v>
      </c>
      <c r="I112" s="225"/>
      <c r="J112" s="221"/>
      <c r="K112" s="221"/>
      <c r="L112" s="226"/>
      <c r="M112" s="227"/>
      <c r="N112" s="228"/>
      <c r="O112" s="228"/>
      <c r="P112" s="228"/>
      <c r="Q112" s="228"/>
      <c r="R112" s="228"/>
      <c r="S112" s="228"/>
      <c r="T112" s="229"/>
      <c r="AT112" s="230" t="s">
        <v>191</v>
      </c>
      <c r="AU112" s="230" t="s">
        <v>87</v>
      </c>
      <c r="AV112" s="12" t="s">
        <v>87</v>
      </c>
      <c r="AW112" s="12" t="s">
        <v>41</v>
      </c>
      <c r="AX112" s="12" t="s">
        <v>24</v>
      </c>
      <c r="AY112" s="230" t="s">
        <v>180</v>
      </c>
    </row>
    <row r="113" spans="2:65" s="1" customFormat="1" ht="31.5" customHeight="1">
      <c r="B113" s="41"/>
      <c r="C113" s="194" t="s">
        <v>239</v>
      </c>
      <c r="D113" s="194" t="s">
        <v>182</v>
      </c>
      <c r="E113" s="195" t="s">
        <v>502</v>
      </c>
      <c r="F113" s="196" t="s">
        <v>503</v>
      </c>
      <c r="G113" s="197" t="s">
        <v>118</v>
      </c>
      <c r="H113" s="198">
        <v>3.218</v>
      </c>
      <c r="I113" s="199"/>
      <c r="J113" s="200">
        <f>ROUND(I113*H113,2)</f>
        <v>0</v>
      </c>
      <c r="K113" s="196" t="s">
        <v>186</v>
      </c>
      <c r="L113" s="61"/>
      <c r="M113" s="201" t="s">
        <v>22</v>
      </c>
      <c r="N113" s="202" t="s">
        <v>48</v>
      </c>
      <c r="O113" s="42"/>
      <c r="P113" s="203">
        <f>O113*H113</f>
        <v>0</v>
      </c>
      <c r="Q113" s="203">
        <v>0.00350515</v>
      </c>
      <c r="R113" s="203">
        <f>Q113*H113</f>
        <v>0.011279572699999999</v>
      </c>
      <c r="S113" s="203">
        <v>0</v>
      </c>
      <c r="T113" s="204">
        <f>S113*H113</f>
        <v>0</v>
      </c>
      <c r="AR113" s="24" t="s">
        <v>187</v>
      </c>
      <c r="AT113" s="24" t="s">
        <v>182</v>
      </c>
      <c r="AU113" s="24" t="s">
        <v>87</v>
      </c>
      <c r="AY113" s="24" t="s">
        <v>180</v>
      </c>
      <c r="BE113" s="205">
        <f>IF(N113="základní",J113,0)</f>
        <v>0</v>
      </c>
      <c r="BF113" s="205">
        <f>IF(N113="snížená",J113,0)</f>
        <v>0</v>
      </c>
      <c r="BG113" s="205">
        <f>IF(N113="zákl. přenesená",J113,0)</f>
        <v>0</v>
      </c>
      <c r="BH113" s="205">
        <f>IF(N113="sníž. přenesená",J113,0)</f>
        <v>0</v>
      </c>
      <c r="BI113" s="205">
        <f>IF(N113="nulová",J113,0)</f>
        <v>0</v>
      </c>
      <c r="BJ113" s="24" t="s">
        <v>24</v>
      </c>
      <c r="BK113" s="205">
        <f>ROUND(I113*H113,2)</f>
        <v>0</v>
      </c>
      <c r="BL113" s="24" t="s">
        <v>187</v>
      </c>
      <c r="BM113" s="24" t="s">
        <v>642</v>
      </c>
    </row>
    <row r="114" spans="2:51" s="12" customFormat="1" ht="13.5">
      <c r="B114" s="220"/>
      <c r="C114" s="221"/>
      <c r="D114" s="244" t="s">
        <v>191</v>
      </c>
      <c r="E114" s="259" t="s">
        <v>22</v>
      </c>
      <c r="F114" s="257" t="s">
        <v>505</v>
      </c>
      <c r="G114" s="221"/>
      <c r="H114" s="258">
        <v>3.218</v>
      </c>
      <c r="I114" s="225"/>
      <c r="J114" s="221"/>
      <c r="K114" s="221"/>
      <c r="L114" s="226"/>
      <c r="M114" s="227"/>
      <c r="N114" s="228"/>
      <c r="O114" s="228"/>
      <c r="P114" s="228"/>
      <c r="Q114" s="228"/>
      <c r="R114" s="228"/>
      <c r="S114" s="228"/>
      <c r="T114" s="229"/>
      <c r="AT114" s="230" t="s">
        <v>191</v>
      </c>
      <c r="AU114" s="230" t="s">
        <v>87</v>
      </c>
      <c r="AV114" s="12" t="s">
        <v>87</v>
      </c>
      <c r="AW114" s="12" t="s">
        <v>41</v>
      </c>
      <c r="AX114" s="12" t="s">
        <v>24</v>
      </c>
      <c r="AY114" s="230" t="s">
        <v>180</v>
      </c>
    </row>
    <row r="115" spans="2:65" s="1" customFormat="1" ht="44.25" customHeight="1">
      <c r="B115" s="41"/>
      <c r="C115" s="194" t="s">
        <v>29</v>
      </c>
      <c r="D115" s="194" t="s">
        <v>182</v>
      </c>
      <c r="E115" s="195" t="s">
        <v>222</v>
      </c>
      <c r="F115" s="196" t="s">
        <v>223</v>
      </c>
      <c r="G115" s="197" t="s">
        <v>118</v>
      </c>
      <c r="H115" s="198">
        <v>13.5</v>
      </c>
      <c r="I115" s="199"/>
      <c r="J115" s="200">
        <f>ROUND(I115*H115,2)</f>
        <v>0</v>
      </c>
      <c r="K115" s="196" t="s">
        <v>224</v>
      </c>
      <c r="L115" s="61"/>
      <c r="M115" s="201" t="s">
        <v>22</v>
      </c>
      <c r="N115" s="202" t="s">
        <v>48</v>
      </c>
      <c r="O115" s="42"/>
      <c r="P115" s="203">
        <f>O115*H115</f>
        <v>0</v>
      </c>
      <c r="Q115" s="203">
        <v>0</v>
      </c>
      <c r="R115" s="203">
        <f>Q115*H115</f>
        <v>0</v>
      </c>
      <c r="S115" s="203">
        <v>0</v>
      </c>
      <c r="T115" s="204">
        <f>S115*H115</f>
        <v>0</v>
      </c>
      <c r="AR115" s="24" t="s">
        <v>187</v>
      </c>
      <c r="AT115" s="24" t="s">
        <v>182</v>
      </c>
      <c r="AU115" s="24" t="s">
        <v>87</v>
      </c>
      <c r="AY115" s="24" t="s">
        <v>180</v>
      </c>
      <c r="BE115" s="205">
        <f>IF(N115="základní",J115,0)</f>
        <v>0</v>
      </c>
      <c r="BF115" s="205">
        <f>IF(N115="snížená",J115,0)</f>
        <v>0</v>
      </c>
      <c r="BG115" s="205">
        <f>IF(N115="zákl. přenesená",J115,0)</f>
        <v>0</v>
      </c>
      <c r="BH115" s="205">
        <f>IF(N115="sníž. přenesená",J115,0)</f>
        <v>0</v>
      </c>
      <c r="BI115" s="205">
        <f>IF(N115="nulová",J115,0)</f>
        <v>0</v>
      </c>
      <c r="BJ115" s="24" t="s">
        <v>24</v>
      </c>
      <c r="BK115" s="205">
        <f>ROUND(I115*H115,2)</f>
        <v>0</v>
      </c>
      <c r="BL115" s="24" t="s">
        <v>187</v>
      </c>
      <c r="BM115" s="24" t="s">
        <v>643</v>
      </c>
    </row>
    <row r="116" spans="2:51" s="12" customFormat="1" ht="13.5">
      <c r="B116" s="220"/>
      <c r="C116" s="221"/>
      <c r="D116" s="206" t="s">
        <v>191</v>
      </c>
      <c r="E116" s="222" t="s">
        <v>22</v>
      </c>
      <c r="F116" s="223" t="s">
        <v>142</v>
      </c>
      <c r="G116" s="221"/>
      <c r="H116" s="224">
        <v>13.5</v>
      </c>
      <c r="I116" s="225"/>
      <c r="J116" s="221"/>
      <c r="K116" s="221"/>
      <c r="L116" s="226"/>
      <c r="M116" s="227"/>
      <c r="N116" s="228"/>
      <c r="O116" s="228"/>
      <c r="P116" s="228"/>
      <c r="Q116" s="228"/>
      <c r="R116" s="228"/>
      <c r="S116" s="228"/>
      <c r="T116" s="229"/>
      <c r="AT116" s="230" t="s">
        <v>191</v>
      </c>
      <c r="AU116" s="230" t="s">
        <v>87</v>
      </c>
      <c r="AV116" s="12" t="s">
        <v>87</v>
      </c>
      <c r="AW116" s="12" t="s">
        <v>41</v>
      </c>
      <c r="AX116" s="12" t="s">
        <v>77</v>
      </c>
      <c r="AY116" s="230" t="s">
        <v>180</v>
      </c>
    </row>
    <row r="117" spans="2:51" s="14" customFormat="1" ht="13.5">
      <c r="B117" s="242"/>
      <c r="C117" s="243"/>
      <c r="D117" s="244" t="s">
        <v>191</v>
      </c>
      <c r="E117" s="245" t="s">
        <v>22</v>
      </c>
      <c r="F117" s="246" t="s">
        <v>196</v>
      </c>
      <c r="G117" s="243"/>
      <c r="H117" s="247">
        <v>13.5</v>
      </c>
      <c r="I117" s="248"/>
      <c r="J117" s="243"/>
      <c r="K117" s="243"/>
      <c r="L117" s="249"/>
      <c r="M117" s="250"/>
      <c r="N117" s="251"/>
      <c r="O117" s="251"/>
      <c r="P117" s="251"/>
      <c r="Q117" s="251"/>
      <c r="R117" s="251"/>
      <c r="S117" s="251"/>
      <c r="T117" s="252"/>
      <c r="AT117" s="253" t="s">
        <v>191</v>
      </c>
      <c r="AU117" s="253" t="s">
        <v>87</v>
      </c>
      <c r="AV117" s="14" t="s">
        <v>187</v>
      </c>
      <c r="AW117" s="14" t="s">
        <v>41</v>
      </c>
      <c r="AX117" s="14" t="s">
        <v>24</v>
      </c>
      <c r="AY117" s="253" t="s">
        <v>180</v>
      </c>
    </row>
    <row r="118" spans="2:65" s="1" customFormat="1" ht="44.25" customHeight="1">
      <c r="B118" s="41"/>
      <c r="C118" s="194" t="s">
        <v>249</v>
      </c>
      <c r="D118" s="194" t="s">
        <v>182</v>
      </c>
      <c r="E118" s="195" t="s">
        <v>229</v>
      </c>
      <c r="F118" s="196" t="s">
        <v>230</v>
      </c>
      <c r="G118" s="197" t="s">
        <v>118</v>
      </c>
      <c r="H118" s="198">
        <v>30.465</v>
      </c>
      <c r="I118" s="199"/>
      <c r="J118" s="200">
        <f>ROUND(I118*H118,2)</f>
        <v>0</v>
      </c>
      <c r="K118" s="196" t="s">
        <v>224</v>
      </c>
      <c r="L118" s="61"/>
      <c r="M118" s="201" t="s">
        <v>22</v>
      </c>
      <c r="N118" s="202" t="s">
        <v>48</v>
      </c>
      <c r="O118" s="42"/>
      <c r="P118" s="203">
        <f>O118*H118</f>
        <v>0</v>
      </c>
      <c r="Q118" s="203">
        <v>0</v>
      </c>
      <c r="R118" s="203">
        <f>Q118*H118</f>
        <v>0</v>
      </c>
      <c r="S118" s="203">
        <v>0</v>
      </c>
      <c r="T118" s="204">
        <f>S118*H118</f>
        <v>0</v>
      </c>
      <c r="AR118" s="24" t="s">
        <v>187</v>
      </c>
      <c r="AT118" s="24" t="s">
        <v>182</v>
      </c>
      <c r="AU118" s="24" t="s">
        <v>87</v>
      </c>
      <c r="AY118" s="24" t="s">
        <v>180</v>
      </c>
      <c r="BE118" s="205">
        <f>IF(N118="základní",J118,0)</f>
        <v>0</v>
      </c>
      <c r="BF118" s="205">
        <f>IF(N118="snížená",J118,0)</f>
        <v>0</v>
      </c>
      <c r="BG118" s="205">
        <f>IF(N118="zákl. přenesená",J118,0)</f>
        <v>0</v>
      </c>
      <c r="BH118" s="205">
        <f>IF(N118="sníž. přenesená",J118,0)</f>
        <v>0</v>
      </c>
      <c r="BI118" s="205">
        <f>IF(N118="nulová",J118,0)</f>
        <v>0</v>
      </c>
      <c r="BJ118" s="24" t="s">
        <v>24</v>
      </c>
      <c r="BK118" s="205">
        <f>ROUND(I118*H118,2)</f>
        <v>0</v>
      </c>
      <c r="BL118" s="24" t="s">
        <v>187</v>
      </c>
      <c r="BM118" s="24" t="s">
        <v>644</v>
      </c>
    </row>
    <row r="119" spans="2:51" s="12" customFormat="1" ht="13.5">
      <c r="B119" s="220"/>
      <c r="C119" s="221"/>
      <c r="D119" s="206" t="s">
        <v>191</v>
      </c>
      <c r="E119" s="222" t="s">
        <v>22</v>
      </c>
      <c r="F119" s="223" t="s">
        <v>450</v>
      </c>
      <c r="G119" s="221"/>
      <c r="H119" s="224">
        <v>64.35</v>
      </c>
      <c r="I119" s="225"/>
      <c r="J119" s="221"/>
      <c r="K119" s="221"/>
      <c r="L119" s="226"/>
      <c r="M119" s="227"/>
      <c r="N119" s="228"/>
      <c r="O119" s="228"/>
      <c r="P119" s="228"/>
      <c r="Q119" s="228"/>
      <c r="R119" s="228"/>
      <c r="S119" s="228"/>
      <c r="T119" s="229"/>
      <c r="AT119" s="230" t="s">
        <v>191</v>
      </c>
      <c r="AU119" s="230" t="s">
        <v>87</v>
      </c>
      <c r="AV119" s="12" t="s">
        <v>87</v>
      </c>
      <c r="AW119" s="12" t="s">
        <v>41</v>
      </c>
      <c r="AX119" s="12" t="s">
        <v>77</v>
      </c>
      <c r="AY119" s="230" t="s">
        <v>180</v>
      </c>
    </row>
    <row r="120" spans="2:51" s="12" customFormat="1" ht="13.5">
      <c r="B120" s="220"/>
      <c r="C120" s="221"/>
      <c r="D120" s="206" t="s">
        <v>191</v>
      </c>
      <c r="E120" s="222" t="s">
        <v>22</v>
      </c>
      <c r="F120" s="223" t="s">
        <v>116</v>
      </c>
      <c r="G120" s="221"/>
      <c r="H120" s="224">
        <v>10.08</v>
      </c>
      <c r="I120" s="225"/>
      <c r="J120" s="221"/>
      <c r="K120" s="221"/>
      <c r="L120" s="226"/>
      <c r="M120" s="227"/>
      <c r="N120" s="228"/>
      <c r="O120" s="228"/>
      <c r="P120" s="228"/>
      <c r="Q120" s="228"/>
      <c r="R120" s="228"/>
      <c r="S120" s="228"/>
      <c r="T120" s="229"/>
      <c r="AT120" s="230" t="s">
        <v>191</v>
      </c>
      <c r="AU120" s="230" t="s">
        <v>87</v>
      </c>
      <c r="AV120" s="12" t="s">
        <v>87</v>
      </c>
      <c r="AW120" s="12" t="s">
        <v>41</v>
      </c>
      <c r="AX120" s="12" t="s">
        <v>77</v>
      </c>
      <c r="AY120" s="230" t="s">
        <v>180</v>
      </c>
    </row>
    <row r="121" spans="2:51" s="13" customFormat="1" ht="13.5">
      <c r="B121" s="231"/>
      <c r="C121" s="232"/>
      <c r="D121" s="206" t="s">
        <v>191</v>
      </c>
      <c r="E121" s="233" t="s">
        <v>22</v>
      </c>
      <c r="F121" s="234" t="s">
        <v>194</v>
      </c>
      <c r="G121" s="232"/>
      <c r="H121" s="235">
        <v>74.43</v>
      </c>
      <c r="I121" s="236"/>
      <c r="J121" s="232"/>
      <c r="K121" s="232"/>
      <c r="L121" s="237"/>
      <c r="M121" s="238"/>
      <c r="N121" s="239"/>
      <c r="O121" s="239"/>
      <c r="P121" s="239"/>
      <c r="Q121" s="239"/>
      <c r="R121" s="239"/>
      <c r="S121" s="239"/>
      <c r="T121" s="240"/>
      <c r="AT121" s="241" t="s">
        <v>191</v>
      </c>
      <c r="AU121" s="241" t="s">
        <v>87</v>
      </c>
      <c r="AV121" s="13" t="s">
        <v>195</v>
      </c>
      <c r="AW121" s="13" t="s">
        <v>41</v>
      </c>
      <c r="AX121" s="13" t="s">
        <v>77</v>
      </c>
      <c r="AY121" s="241" t="s">
        <v>180</v>
      </c>
    </row>
    <row r="122" spans="2:51" s="12" customFormat="1" ht="13.5">
      <c r="B122" s="220"/>
      <c r="C122" s="221"/>
      <c r="D122" s="206" t="s">
        <v>191</v>
      </c>
      <c r="E122" s="222" t="s">
        <v>22</v>
      </c>
      <c r="F122" s="223" t="s">
        <v>508</v>
      </c>
      <c r="G122" s="221"/>
      <c r="H122" s="224">
        <v>-13.5</v>
      </c>
      <c r="I122" s="225"/>
      <c r="J122" s="221"/>
      <c r="K122" s="221"/>
      <c r="L122" s="226"/>
      <c r="M122" s="227"/>
      <c r="N122" s="228"/>
      <c r="O122" s="228"/>
      <c r="P122" s="228"/>
      <c r="Q122" s="228"/>
      <c r="R122" s="228"/>
      <c r="S122" s="228"/>
      <c r="T122" s="229"/>
      <c r="AT122" s="230" t="s">
        <v>191</v>
      </c>
      <c r="AU122" s="230" t="s">
        <v>87</v>
      </c>
      <c r="AV122" s="12" t="s">
        <v>87</v>
      </c>
      <c r="AW122" s="12" t="s">
        <v>41</v>
      </c>
      <c r="AX122" s="12" t="s">
        <v>77</v>
      </c>
      <c r="AY122" s="230" t="s">
        <v>180</v>
      </c>
    </row>
    <row r="123" spans="2:51" s="13" customFormat="1" ht="13.5">
      <c r="B123" s="231"/>
      <c r="C123" s="232"/>
      <c r="D123" s="206" t="s">
        <v>191</v>
      </c>
      <c r="E123" s="233" t="s">
        <v>22</v>
      </c>
      <c r="F123" s="234" t="s">
        <v>194</v>
      </c>
      <c r="G123" s="232"/>
      <c r="H123" s="235">
        <v>-13.5</v>
      </c>
      <c r="I123" s="236"/>
      <c r="J123" s="232"/>
      <c r="K123" s="232"/>
      <c r="L123" s="237"/>
      <c r="M123" s="238"/>
      <c r="N123" s="239"/>
      <c r="O123" s="239"/>
      <c r="P123" s="239"/>
      <c r="Q123" s="239"/>
      <c r="R123" s="239"/>
      <c r="S123" s="239"/>
      <c r="T123" s="240"/>
      <c r="AT123" s="241" t="s">
        <v>191</v>
      </c>
      <c r="AU123" s="241" t="s">
        <v>87</v>
      </c>
      <c r="AV123" s="13" t="s">
        <v>195</v>
      </c>
      <c r="AW123" s="13" t="s">
        <v>41</v>
      </c>
      <c r="AX123" s="13" t="s">
        <v>77</v>
      </c>
      <c r="AY123" s="241" t="s">
        <v>180</v>
      </c>
    </row>
    <row r="124" spans="2:51" s="14" customFormat="1" ht="13.5">
      <c r="B124" s="242"/>
      <c r="C124" s="243"/>
      <c r="D124" s="206" t="s">
        <v>191</v>
      </c>
      <c r="E124" s="254" t="s">
        <v>22</v>
      </c>
      <c r="F124" s="255" t="s">
        <v>196</v>
      </c>
      <c r="G124" s="243"/>
      <c r="H124" s="256">
        <v>60.93</v>
      </c>
      <c r="I124" s="248"/>
      <c r="J124" s="243"/>
      <c r="K124" s="243"/>
      <c r="L124" s="249"/>
      <c r="M124" s="250"/>
      <c r="N124" s="251"/>
      <c r="O124" s="251"/>
      <c r="P124" s="251"/>
      <c r="Q124" s="251"/>
      <c r="R124" s="251"/>
      <c r="S124" s="251"/>
      <c r="T124" s="252"/>
      <c r="AT124" s="253" t="s">
        <v>191</v>
      </c>
      <c r="AU124" s="253" t="s">
        <v>87</v>
      </c>
      <c r="AV124" s="14" t="s">
        <v>187</v>
      </c>
      <c r="AW124" s="14" t="s">
        <v>41</v>
      </c>
      <c r="AX124" s="14" t="s">
        <v>77</v>
      </c>
      <c r="AY124" s="253" t="s">
        <v>180</v>
      </c>
    </row>
    <row r="125" spans="2:51" s="12" customFormat="1" ht="13.5">
      <c r="B125" s="220"/>
      <c r="C125" s="221"/>
      <c r="D125" s="206" t="s">
        <v>191</v>
      </c>
      <c r="E125" s="222" t="s">
        <v>22</v>
      </c>
      <c r="F125" s="223" t="s">
        <v>22</v>
      </c>
      <c r="G125" s="221"/>
      <c r="H125" s="224">
        <v>0</v>
      </c>
      <c r="I125" s="225"/>
      <c r="J125" s="221"/>
      <c r="K125" s="221"/>
      <c r="L125" s="226"/>
      <c r="M125" s="227"/>
      <c r="N125" s="228"/>
      <c r="O125" s="228"/>
      <c r="P125" s="228"/>
      <c r="Q125" s="228"/>
      <c r="R125" s="228"/>
      <c r="S125" s="228"/>
      <c r="T125" s="229"/>
      <c r="AT125" s="230" t="s">
        <v>191</v>
      </c>
      <c r="AU125" s="230" t="s">
        <v>87</v>
      </c>
      <c r="AV125" s="12" t="s">
        <v>87</v>
      </c>
      <c r="AW125" s="12" t="s">
        <v>41</v>
      </c>
      <c r="AX125" s="12" t="s">
        <v>77</v>
      </c>
      <c r="AY125" s="230" t="s">
        <v>180</v>
      </c>
    </row>
    <row r="126" spans="2:51" s="12" customFormat="1" ht="13.5">
      <c r="B126" s="220"/>
      <c r="C126" s="221"/>
      <c r="D126" s="206" t="s">
        <v>191</v>
      </c>
      <c r="E126" s="222" t="s">
        <v>22</v>
      </c>
      <c r="F126" s="223" t="s">
        <v>645</v>
      </c>
      <c r="G126" s="221"/>
      <c r="H126" s="224">
        <v>30.465</v>
      </c>
      <c r="I126" s="225"/>
      <c r="J126" s="221"/>
      <c r="K126" s="221"/>
      <c r="L126" s="226"/>
      <c r="M126" s="227"/>
      <c r="N126" s="228"/>
      <c r="O126" s="228"/>
      <c r="P126" s="228"/>
      <c r="Q126" s="228"/>
      <c r="R126" s="228"/>
      <c r="S126" s="228"/>
      <c r="T126" s="229"/>
      <c r="AT126" s="230" t="s">
        <v>191</v>
      </c>
      <c r="AU126" s="230" t="s">
        <v>87</v>
      </c>
      <c r="AV126" s="12" t="s">
        <v>87</v>
      </c>
      <c r="AW126" s="12" t="s">
        <v>41</v>
      </c>
      <c r="AX126" s="12" t="s">
        <v>77</v>
      </c>
      <c r="AY126" s="230" t="s">
        <v>180</v>
      </c>
    </row>
    <row r="127" spans="2:51" s="14" customFormat="1" ht="13.5">
      <c r="B127" s="242"/>
      <c r="C127" s="243"/>
      <c r="D127" s="244" t="s">
        <v>191</v>
      </c>
      <c r="E127" s="245" t="s">
        <v>22</v>
      </c>
      <c r="F127" s="246" t="s">
        <v>196</v>
      </c>
      <c r="G127" s="243"/>
      <c r="H127" s="247">
        <v>30.465</v>
      </c>
      <c r="I127" s="248"/>
      <c r="J127" s="243"/>
      <c r="K127" s="243"/>
      <c r="L127" s="249"/>
      <c r="M127" s="250"/>
      <c r="N127" s="251"/>
      <c r="O127" s="251"/>
      <c r="P127" s="251"/>
      <c r="Q127" s="251"/>
      <c r="R127" s="251"/>
      <c r="S127" s="251"/>
      <c r="T127" s="252"/>
      <c r="AT127" s="253" t="s">
        <v>191</v>
      </c>
      <c r="AU127" s="253" t="s">
        <v>87</v>
      </c>
      <c r="AV127" s="14" t="s">
        <v>187</v>
      </c>
      <c r="AW127" s="14" t="s">
        <v>41</v>
      </c>
      <c r="AX127" s="14" t="s">
        <v>24</v>
      </c>
      <c r="AY127" s="253" t="s">
        <v>180</v>
      </c>
    </row>
    <row r="128" spans="2:65" s="1" customFormat="1" ht="44.25" customHeight="1">
      <c r="B128" s="41"/>
      <c r="C128" s="194" t="s">
        <v>214</v>
      </c>
      <c r="D128" s="194" t="s">
        <v>182</v>
      </c>
      <c r="E128" s="195" t="s">
        <v>240</v>
      </c>
      <c r="F128" s="196" t="s">
        <v>241</v>
      </c>
      <c r="G128" s="197" t="s">
        <v>118</v>
      </c>
      <c r="H128" s="198">
        <v>60.93</v>
      </c>
      <c r="I128" s="199"/>
      <c r="J128" s="200">
        <f>ROUND(I128*H128,2)</f>
        <v>0</v>
      </c>
      <c r="K128" s="196" t="s">
        <v>224</v>
      </c>
      <c r="L128" s="61"/>
      <c r="M128" s="201" t="s">
        <v>22</v>
      </c>
      <c r="N128" s="202" t="s">
        <v>48</v>
      </c>
      <c r="O128" s="42"/>
      <c r="P128" s="203">
        <f>O128*H128</f>
        <v>0</v>
      </c>
      <c r="Q128" s="203">
        <v>0</v>
      </c>
      <c r="R128" s="203">
        <f>Q128*H128</f>
        <v>0</v>
      </c>
      <c r="S128" s="203">
        <v>0</v>
      </c>
      <c r="T128" s="204">
        <f>S128*H128</f>
        <v>0</v>
      </c>
      <c r="AR128" s="24" t="s">
        <v>187</v>
      </c>
      <c r="AT128" s="24" t="s">
        <v>182</v>
      </c>
      <c r="AU128" s="24" t="s">
        <v>87</v>
      </c>
      <c r="AY128" s="24" t="s">
        <v>180</v>
      </c>
      <c r="BE128" s="205">
        <f>IF(N128="základní",J128,0)</f>
        <v>0</v>
      </c>
      <c r="BF128" s="205">
        <f>IF(N128="snížená",J128,0)</f>
        <v>0</v>
      </c>
      <c r="BG128" s="205">
        <f>IF(N128="zákl. přenesená",J128,0)</f>
        <v>0</v>
      </c>
      <c r="BH128" s="205">
        <f>IF(N128="sníž. přenesená",J128,0)</f>
        <v>0</v>
      </c>
      <c r="BI128" s="205">
        <f>IF(N128="nulová",J128,0)</f>
        <v>0</v>
      </c>
      <c r="BJ128" s="24" t="s">
        <v>24</v>
      </c>
      <c r="BK128" s="205">
        <f>ROUND(I128*H128,2)</f>
        <v>0</v>
      </c>
      <c r="BL128" s="24" t="s">
        <v>187</v>
      </c>
      <c r="BM128" s="24" t="s">
        <v>646</v>
      </c>
    </row>
    <row r="129" spans="2:51" s="12" customFormat="1" ht="13.5">
      <c r="B129" s="220"/>
      <c r="C129" s="221"/>
      <c r="D129" s="206" t="s">
        <v>191</v>
      </c>
      <c r="E129" s="222" t="s">
        <v>22</v>
      </c>
      <c r="F129" s="223" t="s">
        <v>647</v>
      </c>
      <c r="G129" s="221"/>
      <c r="H129" s="224">
        <v>30.465</v>
      </c>
      <c r="I129" s="225"/>
      <c r="J129" s="221"/>
      <c r="K129" s="221"/>
      <c r="L129" s="226"/>
      <c r="M129" s="227"/>
      <c r="N129" s="228"/>
      <c r="O129" s="228"/>
      <c r="P129" s="228"/>
      <c r="Q129" s="228"/>
      <c r="R129" s="228"/>
      <c r="S129" s="228"/>
      <c r="T129" s="229"/>
      <c r="AT129" s="230" t="s">
        <v>191</v>
      </c>
      <c r="AU129" s="230" t="s">
        <v>87</v>
      </c>
      <c r="AV129" s="12" t="s">
        <v>87</v>
      </c>
      <c r="AW129" s="12" t="s">
        <v>41</v>
      </c>
      <c r="AX129" s="12" t="s">
        <v>77</v>
      </c>
      <c r="AY129" s="230" t="s">
        <v>180</v>
      </c>
    </row>
    <row r="130" spans="2:51" s="14" customFormat="1" ht="13.5">
      <c r="B130" s="242"/>
      <c r="C130" s="243"/>
      <c r="D130" s="206" t="s">
        <v>191</v>
      </c>
      <c r="E130" s="254" t="s">
        <v>22</v>
      </c>
      <c r="F130" s="255" t="s">
        <v>196</v>
      </c>
      <c r="G130" s="243"/>
      <c r="H130" s="256">
        <v>30.465</v>
      </c>
      <c r="I130" s="248"/>
      <c r="J130" s="243"/>
      <c r="K130" s="243"/>
      <c r="L130" s="249"/>
      <c r="M130" s="250"/>
      <c r="N130" s="251"/>
      <c r="O130" s="251"/>
      <c r="P130" s="251"/>
      <c r="Q130" s="251"/>
      <c r="R130" s="251"/>
      <c r="S130" s="251"/>
      <c r="T130" s="252"/>
      <c r="AT130" s="253" t="s">
        <v>191</v>
      </c>
      <c r="AU130" s="253" t="s">
        <v>87</v>
      </c>
      <c r="AV130" s="14" t="s">
        <v>187</v>
      </c>
      <c r="AW130" s="14" t="s">
        <v>41</v>
      </c>
      <c r="AX130" s="14" t="s">
        <v>24</v>
      </c>
      <c r="AY130" s="253" t="s">
        <v>180</v>
      </c>
    </row>
    <row r="131" spans="2:51" s="12" customFormat="1" ht="13.5">
      <c r="B131" s="220"/>
      <c r="C131" s="221"/>
      <c r="D131" s="244" t="s">
        <v>191</v>
      </c>
      <c r="E131" s="221"/>
      <c r="F131" s="257" t="s">
        <v>648</v>
      </c>
      <c r="G131" s="221"/>
      <c r="H131" s="258">
        <v>60.93</v>
      </c>
      <c r="I131" s="225"/>
      <c r="J131" s="221"/>
      <c r="K131" s="221"/>
      <c r="L131" s="226"/>
      <c r="M131" s="227"/>
      <c r="N131" s="228"/>
      <c r="O131" s="228"/>
      <c r="P131" s="228"/>
      <c r="Q131" s="228"/>
      <c r="R131" s="228"/>
      <c r="S131" s="228"/>
      <c r="T131" s="229"/>
      <c r="AT131" s="230" t="s">
        <v>191</v>
      </c>
      <c r="AU131" s="230" t="s">
        <v>87</v>
      </c>
      <c r="AV131" s="12" t="s">
        <v>87</v>
      </c>
      <c r="AW131" s="12" t="s">
        <v>6</v>
      </c>
      <c r="AX131" s="12" t="s">
        <v>24</v>
      </c>
      <c r="AY131" s="230" t="s">
        <v>180</v>
      </c>
    </row>
    <row r="132" spans="2:65" s="1" customFormat="1" ht="31.5" customHeight="1">
      <c r="B132" s="41"/>
      <c r="C132" s="194" t="s">
        <v>260</v>
      </c>
      <c r="D132" s="194" t="s">
        <v>182</v>
      </c>
      <c r="E132" s="195" t="s">
        <v>245</v>
      </c>
      <c r="F132" s="196" t="s">
        <v>246</v>
      </c>
      <c r="G132" s="197" t="s">
        <v>118</v>
      </c>
      <c r="H132" s="198">
        <v>13.5</v>
      </c>
      <c r="I132" s="199"/>
      <c r="J132" s="200">
        <f>ROUND(I132*H132,2)</f>
        <v>0</v>
      </c>
      <c r="K132" s="196" t="s">
        <v>186</v>
      </c>
      <c r="L132" s="61"/>
      <c r="M132" s="201" t="s">
        <v>22</v>
      </c>
      <c r="N132" s="202" t="s">
        <v>48</v>
      </c>
      <c r="O132" s="42"/>
      <c r="P132" s="203">
        <f>O132*H132</f>
        <v>0</v>
      </c>
      <c r="Q132" s="203">
        <v>0</v>
      </c>
      <c r="R132" s="203">
        <f>Q132*H132</f>
        <v>0</v>
      </c>
      <c r="S132" s="203">
        <v>0</v>
      </c>
      <c r="T132" s="204">
        <f>S132*H132</f>
        <v>0</v>
      </c>
      <c r="AR132" s="24" t="s">
        <v>187</v>
      </c>
      <c r="AT132" s="24" t="s">
        <v>182</v>
      </c>
      <c r="AU132" s="24" t="s">
        <v>87</v>
      </c>
      <c r="AY132" s="24" t="s">
        <v>180</v>
      </c>
      <c r="BE132" s="205">
        <f>IF(N132="základní",J132,0)</f>
        <v>0</v>
      </c>
      <c r="BF132" s="205">
        <f>IF(N132="snížená",J132,0)</f>
        <v>0</v>
      </c>
      <c r="BG132" s="205">
        <f>IF(N132="zákl. přenesená",J132,0)</f>
        <v>0</v>
      </c>
      <c r="BH132" s="205">
        <f>IF(N132="sníž. přenesená",J132,0)</f>
        <v>0</v>
      </c>
      <c r="BI132" s="205">
        <f>IF(N132="nulová",J132,0)</f>
        <v>0</v>
      </c>
      <c r="BJ132" s="24" t="s">
        <v>24</v>
      </c>
      <c r="BK132" s="205">
        <f>ROUND(I132*H132,2)</f>
        <v>0</v>
      </c>
      <c r="BL132" s="24" t="s">
        <v>187</v>
      </c>
      <c r="BM132" s="24" t="s">
        <v>649</v>
      </c>
    </row>
    <row r="133" spans="2:51" s="12" customFormat="1" ht="13.5">
      <c r="B133" s="220"/>
      <c r="C133" s="221"/>
      <c r="D133" s="206" t="s">
        <v>191</v>
      </c>
      <c r="E133" s="222" t="s">
        <v>22</v>
      </c>
      <c r="F133" s="223" t="s">
        <v>142</v>
      </c>
      <c r="G133" s="221"/>
      <c r="H133" s="224">
        <v>13.5</v>
      </c>
      <c r="I133" s="225"/>
      <c r="J133" s="221"/>
      <c r="K133" s="221"/>
      <c r="L133" s="226"/>
      <c r="M133" s="227"/>
      <c r="N133" s="228"/>
      <c r="O133" s="228"/>
      <c r="P133" s="228"/>
      <c r="Q133" s="228"/>
      <c r="R133" s="228"/>
      <c r="S133" s="228"/>
      <c r="T133" s="229"/>
      <c r="AT133" s="230" t="s">
        <v>191</v>
      </c>
      <c r="AU133" s="230" t="s">
        <v>87</v>
      </c>
      <c r="AV133" s="12" t="s">
        <v>87</v>
      </c>
      <c r="AW133" s="12" t="s">
        <v>41</v>
      </c>
      <c r="AX133" s="12" t="s">
        <v>77</v>
      </c>
      <c r="AY133" s="230" t="s">
        <v>180</v>
      </c>
    </row>
    <row r="134" spans="2:51" s="14" customFormat="1" ht="13.5">
      <c r="B134" s="242"/>
      <c r="C134" s="243"/>
      <c r="D134" s="244" t="s">
        <v>191</v>
      </c>
      <c r="E134" s="245" t="s">
        <v>22</v>
      </c>
      <c r="F134" s="246" t="s">
        <v>196</v>
      </c>
      <c r="G134" s="243"/>
      <c r="H134" s="247">
        <v>13.5</v>
      </c>
      <c r="I134" s="248"/>
      <c r="J134" s="243"/>
      <c r="K134" s="243"/>
      <c r="L134" s="249"/>
      <c r="M134" s="250"/>
      <c r="N134" s="251"/>
      <c r="O134" s="251"/>
      <c r="P134" s="251"/>
      <c r="Q134" s="251"/>
      <c r="R134" s="251"/>
      <c r="S134" s="251"/>
      <c r="T134" s="252"/>
      <c r="AT134" s="253" t="s">
        <v>191</v>
      </c>
      <c r="AU134" s="253" t="s">
        <v>87</v>
      </c>
      <c r="AV134" s="14" t="s">
        <v>187</v>
      </c>
      <c r="AW134" s="14" t="s">
        <v>41</v>
      </c>
      <c r="AX134" s="14" t="s">
        <v>24</v>
      </c>
      <c r="AY134" s="253" t="s">
        <v>180</v>
      </c>
    </row>
    <row r="135" spans="2:65" s="1" customFormat="1" ht="44.25" customHeight="1">
      <c r="B135" s="41"/>
      <c r="C135" s="194" t="s">
        <v>271</v>
      </c>
      <c r="D135" s="194" t="s">
        <v>182</v>
      </c>
      <c r="E135" s="195" t="s">
        <v>250</v>
      </c>
      <c r="F135" s="196" t="s">
        <v>251</v>
      </c>
      <c r="G135" s="197" t="s">
        <v>118</v>
      </c>
      <c r="H135" s="198">
        <v>30.465</v>
      </c>
      <c r="I135" s="199"/>
      <c r="J135" s="200">
        <f>ROUND(I135*H135,2)</f>
        <v>0</v>
      </c>
      <c r="K135" s="196" t="s">
        <v>186</v>
      </c>
      <c r="L135" s="61"/>
      <c r="M135" s="201" t="s">
        <v>22</v>
      </c>
      <c r="N135" s="202" t="s">
        <v>48</v>
      </c>
      <c r="O135" s="42"/>
      <c r="P135" s="203">
        <f>O135*H135</f>
        <v>0</v>
      </c>
      <c r="Q135" s="203">
        <v>0</v>
      </c>
      <c r="R135" s="203">
        <f>Q135*H135</f>
        <v>0</v>
      </c>
      <c r="S135" s="203">
        <v>0</v>
      </c>
      <c r="T135" s="204">
        <f>S135*H135</f>
        <v>0</v>
      </c>
      <c r="AR135" s="24" t="s">
        <v>187</v>
      </c>
      <c r="AT135" s="24" t="s">
        <v>182</v>
      </c>
      <c r="AU135" s="24" t="s">
        <v>87</v>
      </c>
      <c r="AY135" s="24" t="s">
        <v>180</v>
      </c>
      <c r="BE135" s="205">
        <f>IF(N135="základní",J135,0)</f>
        <v>0</v>
      </c>
      <c r="BF135" s="205">
        <f>IF(N135="snížená",J135,0)</f>
        <v>0</v>
      </c>
      <c r="BG135" s="205">
        <f>IF(N135="zákl. přenesená",J135,0)</f>
        <v>0</v>
      </c>
      <c r="BH135" s="205">
        <f>IF(N135="sníž. přenesená",J135,0)</f>
        <v>0</v>
      </c>
      <c r="BI135" s="205">
        <f>IF(N135="nulová",J135,0)</f>
        <v>0</v>
      </c>
      <c r="BJ135" s="24" t="s">
        <v>24</v>
      </c>
      <c r="BK135" s="205">
        <f>ROUND(I135*H135,2)</f>
        <v>0</v>
      </c>
      <c r="BL135" s="24" t="s">
        <v>187</v>
      </c>
      <c r="BM135" s="24" t="s">
        <v>650</v>
      </c>
    </row>
    <row r="136" spans="2:51" s="12" customFormat="1" ht="13.5">
      <c r="B136" s="220"/>
      <c r="C136" s="221"/>
      <c r="D136" s="206" t="s">
        <v>191</v>
      </c>
      <c r="E136" s="222" t="s">
        <v>22</v>
      </c>
      <c r="F136" s="223" t="s">
        <v>116</v>
      </c>
      <c r="G136" s="221"/>
      <c r="H136" s="224">
        <v>10.08</v>
      </c>
      <c r="I136" s="225"/>
      <c r="J136" s="221"/>
      <c r="K136" s="221"/>
      <c r="L136" s="226"/>
      <c r="M136" s="227"/>
      <c r="N136" s="228"/>
      <c r="O136" s="228"/>
      <c r="P136" s="228"/>
      <c r="Q136" s="228"/>
      <c r="R136" s="228"/>
      <c r="S136" s="228"/>
      <c r="T136" s="229"/>
      <c r="AT136" s="230" t="s">
        <v>191</v>
      </c>
      <c r="AU136" s="230" t="s">
        <v>87</v>
      </c>
      <c r="AV136" s="12" t="s">
        <v>87</v>
      </c>
      <c r="AW136" s="12" t="s">
        <v>41</v>
      </c>
      <c r="AX136" s="12" t="s">
        <v>77</v>
      </c>
      <c r="AY136" s="230" t="s">
        <v>180</v>
      </c>
    </row>
    <row r="137" spans="2:51" s="12" customFormat="1" ht="13.5">
      <c r="B137" s="220"/>
      <c r="C137" s="221"/>
      <c r="D137" s="206" t="s">
        <v>191</v>
      </c>
      <c r="E137" s="222" t="s">
        <v>22</v>
      </c>
      <c r="F137" s="223" t="s">
        <v>450</v>
      </c>
      <c r="G137" s="221"/>
      <c r="H137" s="224">
        <v>64.35</v>
      </c>
      <c r="I137" s="225"/>
      <c r="J137" s="221"/>
      <c r="K137" s="221"/>
      <c r="L137" s="226"/>
      <c r="M137" s="227"/>
      <c r="N137" s="228"/>
      <c r="O137" s="228"/>
      <c r="P137" s="228"/>
      <c r="Q137" s="228"/>
      <c r="R137" s="228"/>
      <c r="S137" s="228"/>
      <c r="T137" s="229"/>
      <c r="AT137" s="230" t="s">
        <v>191</v>
      </c>
      <c r="AU137" s="230" t="s">
        <v>87</v>
      </c>
      <c r="AV137" s="12" t="s">
        <v>87</v>
      </c>
      <c r="AW137" s="12" t="s">
        <v>41</v>
      </c>
      <c r="AX137" s="12" t="s">
        <v>77</v>
      </c>
      <c r="AY137" s="230" t="s">
        <v>180</v>
      </c>
    </row>
    <row r="138" spans="2:51" s="13" customFormat="1" ht="13.5">
      <c r="B138" s="231"/>
      <c r="C138" s="232"/>
      <c r="D138" s="206" t="s">
        <v>191</v>
      </c>
      <c r="E138" s="233" t="s">
        <v>22</v>
      </c>
      <c r="F138" s="234" t="s">
        <v>194</v>
      </c>
      <c r="G138" s="232"/>
      <c r="H138" s="235">
        <v>74.43</v>
      </c>
      <c r="I138" s="236"/>
      <c r="J138" s="232"/>
      <c r="K138" s="232"/>
      <c r="L138" s="237"/>
      <c r="M138" s="238"/>
      <c r="N138" s="239"/>
      <c r="O138" s="239"/>
      <c r="P138" s="239"/>
      <c r="Q138" s="239"/>
      <c r="R138" s="239"/>
      <c r="S138" s="239"/>
      <c r="T138" s="240"/>
      <c r="AT138" s="241" t="s">
        <v>191</v>
      </c>
      <c r="AU138" s="241" t="s">
        <v>87</v>
      </c>
      <c r="AV138" s="13" t="s">
        <v>195</v>
      </c>
      <c r="AW138" s="13" t="s">
        <v>41</v>
      </c>
      <c r="AX138" s="13" t="s">
        <v>77</v>
      </c>
      <c r="AY138" s="241" t="s">
        <v>180</v>
      </c>
    </row>
    <row r="139" spans="2:51" s="12" customFormat="1" ht="13.5">
      <c r="B139" s="220"/>
      <c r="C139" s="221"/>
      <c r="D139" s="206" t="s">
        <v>191</v>
      </c>
      <c r="E139" s="222" t="s">
        <v>22</v>
      </c>
      <c r="F139" s="223" t="s">
        <v>508</v>
      </c>
      <c r="G139" s="221"/>
      <c r="H139" s="224">
        <v>-13.5</v>
      </c>
      <c r="I139" s="225"/>
      <c r="J139" s="221"/>
      <c r="K139" s="221"/>
      <c r="L139" s="226"/>
      <c r="M139" s="227"/>
      <c r="N139" s="228"/>
      <c r="O139" s="228"/>
      <c r="P139" s="228"/>
      <c r="Q139" s="228"/>
      <c r="R139" s="228"/>
      <c r="S139" s="228"/>
      <c r="T139" s="229"/>
      <c r="AT139" s="230" t="s">
        <v>191</v>
      </c>
      <c r="AU139" s="230" t="s">
        <v>87</v>
      </c>
      <c r="AV139" s="12" t="s">
        <v>87</v>
      </c>
      <c r="AW139" s="12" t="s">
        <v>41</v>
      </c>
      <c r="AX139" s="12" t="s">
        <v>77</v>
      </c>
      <c r="AY139" s="230" t="s">
        <v>180</v>
      </c>
    </row>
    <row r="140" spans="2:51" s="14" customFormat="1" ht="13.5">
      <c r="B140" s="242"/>
      <c r="C140" s="243"/>
      <c r="D140" s="206" t="s">
        <v>191</v>
      </c>
      <c r="E140" s="254" t="s">
        <v>22</v>
      </c>
      <c r="F140" s="255" t="s">
        <v>254</v>
      </c>
      <c r="G140" s="243"/>
      <c r="H140" s="256">
        <v>60.93</v>
      </c>
      <c r="I140" s="248"/>
      <c r="J140" s="243"/>
      <c r="K140" s="243"/>
      <c r="L140" s="249"/>
      <c r="M140" s="250"/>
      <c r="N140" s="251"/>
      <c r="O140" s="251"/>
      <c r="P140" s="251"/>
      <c r="Q140" s="251"/>
      <c r="R140" s="251"/>
      <c r="S140" s="251"/>
      <c r="T140" s="252"/>
      <c r="AT140" s="253" t="s">
        <v>191</v>
      </c>
      <c r="AU140" s="253" t="s">
        <v>87</v>
      </c>
      <c r="AV140" s="14" t="s">
        <v>187</v>
      </c>
      <c r="AW140" s="14" t="s">
        <v>41</v>
      </c>
      <c r="AX140" s="14" t="s">
        <v>24</v>
      </c>
      <c r="AY140" s="253" t="s">
        <v>180</v>
      </c>
    </row>
    <row r="141" spans="2:51" s="12" customFormat="1" ht="13.5">
      <c r="B141" s="220"/>
      <c r="C141" s="221"/>
      <c r="D141" s="244" t="s">
        <v>191</v>
      </c>
      <c r="E141" s="221"/>
      <c r="F141" s="257" t="s">
        <v>651</v>
      </c>
      <c r="G141" s="221"/>
      <c r="H141" s="258">
        <v>30.465</v>
      </c>
      <c r="I141" s="225"/>
      <c r="J141" s="221"/>
      <c r="K141" s="221"/>
      <c r="L141" s="226"/>
      <c r="M141" s="227"/>
      <c r="N141" s="228"/>
      <c r="O141" s="228"/>
      <c r="P141" s="228"/>
      <c r="Q141" s="228"/>
      <c r="R141" s="228"/>
      <c r="S141" s="228"/>
      <c r="T141" s="229"/>
      <c r="AT141" s="230" t="s">
        <v>191</v>
      </c>
      <c r="AU141" s="230" t="s">
        <v>87</v>
      </c>
      <c r="AV141" s="12" t="s">
        <v>87</v>
      </c>
      <c r="AW141" s="12" t="s">
        <v>6</v>
      </c>
      <c r="AX141" s="12" t="s">
        <v>24</v>
      </c>
      <c r="AY141" s="230" t="s">
        <v>180</v>
      </c>
    </row>
    <row r="142" spans="2:65" s="1" customFormat="1" ht="22.5" customHeight="1">
      <c r="B142" s="41"/>
      <c r="C142" s="194" t="s">
        <v>10</v>
      </c>
      <c r="D142" s="194" t="s">
        <v>182</v>
      </c>
      <c r="E142" s="195" t="s">
        <v>256</v>
      </c>
      <c r="F142" s="196" t="s">
        <v>257</v>
      </c>
      <c r="G142" s="197" t="s">
        <v>118</v>
      </c>
      <c r="H142" s="198">
        <v>30.465</v>
      </c>
      <c r="I142" s="199"/>
      <c r="J142" s="200">
        <f>ROUND(I142*H142,2)</f>
        <v>0</v>
      </c>
      <c r="K142" s="196" t="s">
        <v>186</v>
      </c>
      <c r="L142" s="61"/>
      <c r="M142" s="201" t="s">
        <v>22</v>
      </c>
      <c r="N142" s="202" t="s">
        <v>48</v>
      </c>
      <c r="O142" s="42"/>
      <c r="P142" s="203">
        <f>O142*H142</f>
        <v>0</v>
      </c>
      <c r="Q142" s="203">
        <v>0</v>
      </c>
      <c r="R142" s="203">
        <f>Q142*H142</f>
        <v>0</v>
      </c>
      <c r="S142" s="203">
        <v>0</v>
      </c>
      <c r="T142" s="204">
        <f>S142*H142</f>
        <v>0</v>
      </c>
      <c r="AR142" s="24" t="s">
        <v>187</v>
      </c>
      <c r="AT142" s="24" t="s">
        <v>182</v>
      </c>
      <c r="AU142" s="24" t="s">
        <v>87</v>
      </c>
      <c r="AY142" s="24" t="s">
        <v>180</v>
      </c>
      <c r="BE142" s="205">
        <f>IF(N142="základní",J142,0)</f>
        <v>0</v>
      </c>
      <c r="BF142" s="205">
        <f>IF(N142="snížená",J142,0)</f>
        <v>0</v>
      </c>
      <c r="BG142" s="205">
        <f>IF(N142="zákl. přenesená",J142,0)</f>
        <v>0</v>
      </c>
      <c r="BH142" s="205">
        <f>IF(N142="sníž. přenesená",J142,0)</f>
        <v>0</v>
      </c>
      <c r="BI142" s="205">
        <f>IF(N142="nulová",J142,0)</f>
        <v>0</v>
      </c>
      <c r="BJ142" s="24" t="s">
        <v>24</v>
      </c>
      <c r="BK142" s="205">
        <f>ROUND(I142*H142,2)</f>
        <v>0</v>
      </c>
      <c r="BL142" s="24" t="s">
        <v>187</v>
      </c>
      <c r="BM142" s="24" t="s">
        <v>652</v>
      </c>
    </row>
    <row r="143" spans="2:51" s="12" customFormat="1" ht="13.5">
      <c r="B143" s="220"/>
      <c r="C143" s="221"/>
      <c r="D143" s="206" t="s">
        <v>191</v>
      </c>
      <c r="E143" s="222" t="s">
        <v>22</v>
      </c>
      <c r="F143" s="223" t="s">
        <v>116</v>
      </c>
      <c r="G143" s="221"/>
      <c r="H143" s="224">
        <v>10.08</v>
      </c>
      <c r="I143" s="225"/>
      <c r="J143" s="221"/>
      <c r="K143" s="221"/>
      <c r="L143" s="226"/>
      <c r="M143" s="227"/>
      <c r="N143" s="228"/>
      <c r="O143" s="228"/>
      <c r="P143" s="228"/>
      <c r="Q143" s="228"/>
      <c r="R143" s="228"/>
      <c r="S143" s="228"/>
      <c r="T143" s="229"/>
      <c r="AT143" s="230" t="s">
        <v>191</v>
      </c>
      <c r="AU143" s="230" t="s">
        <v>87</v>
      </c>
      <c r="AV143" s="12" t="s">
        <v>87</v>
      </c>
      <c r="AW143" s="12" t="s">
        <v>41</v>
      </c>
      <c r="AX143" s="12" t="s">
        <v>77</v>
      </c>
      <c r="AY143" s="230" t="s">
        <v>180</v>
      </c>
    </row>
    <row r="144" spans="2:51" s="12" customFormat="1" ht="13.5">
      <c r="B144" s="220"/>
      <c r="C144" s="221"/>
      <c r="D144" s="206" t="s">
        <v>191</v>
      </c>
      <c r="E144" s="222" t="s">
        <v>22</v>
      </c>
      <c r="F144" s="223" t="s">
        <v>450</v>
      </c>
      <c r="G144" s="221"/>
      <c r="H144" s="224">
        <v>64.35</v>
      </c>
      <c r="I144" s="225"/>
      <c r="J144" s="221"/>
      <c r="K144" s="221"/>
      <c r="L144" s="226"/>
      <c r="M144" s="227"/>
      <c r="N144" s="228"/>
      <c r="O144" s="228"/>
      <c r="P144" s="228"/>
      <c r="Q144" s="228"/>
      <c r="R144" s="228"/>
      <c r="S144" s="228"/>
      <c r="T144" s="229"/>
      <c r="AT144" s="230" t="s">
        <v>191</v>
      </c>
      <c r="AU144" s="230" t="s">
        <v>87</v>
      </c>
      <c r="AV144" s="12" t="s">
        <v>87</v>
      </c>
      <c r="AW144" s="12" t="s">
        <v>41</v>
      </c>
      <c r="AX144" s="12" t="s">
        <v>77</v>
      </c>
      <c r="AY144" s="230" t="s">
        <v>180</v>
      </c>
    </row>
    <row r="145" spans="2:51" s="13" customFormat="1" ht="13.5">
      <c r="B145" s="231"/>
      <c r="C145" s="232"/>
      <c r="D145" s="206" t="s">
        <v>191</v>
      </c>
      <c r="E145" s="233" t="s">
        <v>22</v>
      </c>
      <c r="F145" s="234" t="s">
        <v>194</v>
      </c>
      <c r="G145" s="232"/>
      <c r="H145" s="235">
        <v>74.43</v>
      </c>
      <c r="I145" s="236"/>
      <c r="J145" s="232"/>
      <c r="K145" s="232"/>
      <c r="L145" s="237"/>
      <c r="M145" s="238"/>
      <c r="N145" s="239"/>
      <c r="O145" s="239"/>
      <c r="P145" s="239"/>
      <c r="Q145" s="239"/>
      <c r="R145" s="239"/>
      <c r="S145" s="239"/>
      <c r="T145" s="240"/>
      <c r="AT145" s="241" t="s">
        <v>191</v>
      </c>
      <c r="AU145" s="241" t="s">
        <v>87</v>
      </c>
      <c r="AV145" s="13" t="s">
        <v>195</v>
      </c>
      <c r="AW145" s="13" t="s">
        <v>41</v>
      </c>
      <c r="AX145" s="13" t="s">
        <v>77</v>
      </c>
      <c r="AY145" s="241" t="s">
        <v>180</v>
      </c>
    </row>
    <row r="146" spans="2:51" s="12" customFormat="1" ht="13.5">
      <c r="B146" s="220"/>
      <c r="C146" s="221"/>
      <c r="D146" s="206" t="s">
        <v>191</v>
      </c>
      <c r="E146" s="222" t="s">
        <v>22</v>
      </c>
      <c r="F146" s="223" t="s">
        <v>508</v>
      </c>
      <c r="G146" s="221"/>
      <c r="H146" s="224">
        <v>-13.5</v>
      </c>
      <c r="I146" s="225"/>
      <c r="J146" s="221"/>
      <c r="K146" s="221"/>
      <c r="L146" s="226"/>
      <c r="M146" s="227"/>
      <c r="N146" s="228"/>
      <c r="O146" s="228"/>
      <c r="P146" s="228"/>
      <c r="Q146" s="228"/>
      <c r="R146" s="228"/>
      <c r="S146" s="228"/>
      <c r="T146" s="229"/>
      <c r="AT146" s="230" t="s">
        <v>191</v>
      </c>
      <c r="AU146" s="230" t="s">
        <v>87</v>
      </c>
      <c r="AV146" s="12" t="s">
        <v>87</v>
      </c>
      <c r="AW146" s="12" t="s">
        <v>41</v>
      </c>
      <c r="AX146" s="12" t="s">
        <v>77</v>
      </c>
      <c r="AY146" s="230" t="s">
        <v>180</v>
      </c>
    </row>
    <row r="147" spans="2:51" s="14" customFormat="1" ht="13.5">
      <c r="B147" s="242"/>
      <c r="C147" s="243"/>
      <c r="D147" s="206" t="s">
        <v>191</v>
      </c>
      <c r="E147" s="254" t="s">
        <v>22</v>
      </c>
      <c r="F147" s="255" t="s">
        <v>254</v>
      </c>
      <c r="G147" s="243"/>
      <c r="H147" s="256">
        <v>60.93</v>
      </c>
      <c r="I147" s="248"/>
      <c r="J147" s="243"/>
      <c r="K147" s="243"/>
      <c r="L147" s="249"/>
      <c r="M147" s="250"/>
      <c r="N147" s="251"/>
      <c r="O147" s="251"/>
      <c r="P147" s="251"/>
      <c r="Q147" s="251"/>
      <c r="R147" s="251"/>
      <c r="S147" s="251"/>
      <c r="T147" s="252"/>
      <c r="AT147" s="253" t="s">
        <v>191</v>
      </c>
      <c r="AU147" s="253" t="s">
        <v>87</v>
      </c>
      <c r="AV147" s="14" t="s">
        <v>187</v>
      </c>
      <c r="AW147" s="14" t="s">
        <v>41</v>
      </c>
      <c r="AX147" s="14" t="s">
        <v>24</v>
      </c>
      <c r="AY147" s="253" t="s">
        <v>180</v>
      </c>
    </row>
    <row r="148" spans="2:51" s="12" customFormat="1" ht="13.5">
      <c r="B148" s="220"/>
      <c r="C148" s="221"/>
      <c r="D148" s="244" t="s">
        <v>191</v>
      </c>
      <c r="E148" s="221"/>
      <c r="F148" s="257" t="s">
        <v>651</v>
      </c>
      <c r="G148" s="221"/>
      <c r="H148" s="258">
        <v>30.465</v>
      </c>
      <c r="I148" s="225"/>
      <c r="J148" s="221"/>
      <c r="K148" s="221"/>
      <c r="L148" s="226"/>
      <c r="M148" s="227"/>
      <c r="N148" s="228"/>
      <c r="O148" s="228"/>
      <c r="P148" s="228"/>
      <c r="Q148" s="228"/>
      <c r="R148" s="228"/>
      <c r="S148" s="228"/>
      <c r="T148" s="229"/>
      <c r="AT148" s="230" t="s">
        <v>191</v>
      </c>
      <c r="AU148" s="230" t="s">
        <v>87</v>
      </c>
      <c r="AV148" s="12" t="s">
        <v>87</v>
      </c>
      <c r="AW148" s="12" t="s">
        <v>6</v>
      </c>
      <c r="AX148" s="12" t="s">
        <v>24</v>
      </c>
      <c r="AY148" s="230" t="s">
        <v>180</v>
      </c>
    </row>
    <row r="149" spans="2:65" s="1" customFormat="1" ht="31.5" customHeight="1">
      <c r="B149" s="41"/>
      <c r="C149" s="194" t="s">
        <v>279</v>
      </c>
      <c r="D149" s="194" t="s">
        <v>182</v>
      </c>
      <c r="E149" s="195" t="s">
        <v>522</v>
      </c>
      <c r="F149" s="196" t="s">
        <v>523</v>
      </c>
      <c r="G149" s="197" t="s">
        <v>118</v>
      </c>
      <c r="H149" s="198">
        <v>13.5</v>
      </c>
      <c r="I149" s="199"/>
      <c r="J149" s="200">
        <f>ROUND(I149*H149,2)</f>
        <v>0</v>
      </c>
      <c r="K149" s="196" t="s">
        <v>186</v>
      </c>
      <c r="L149" s="61"/>
      <c r="M149" s="201" t="s">
        <v>22</v>
      </c>
      <c r="N149" s="202" t="s">
        <v>48</v>
      </c>
      <c r="O149" s="42"/>
      <c r="P149" s="203">
        <f>O149*H149</f>
        <v>0</v>
      </c>
      <c r="Q149" s="203">
        <v>0</v>
      </c>
      <c r="R149" s="203">
        <f>Q149*H149</f>
        <v>0</v>
      </c>
      <c r="S149" s="203">
        <v>0</v>
      </c>
      <c r="T149" s="204">
        <f>S149*H149</f>
        <v>0</v>
      </c>
      <c r="AR149" s="24" t="s">
        <v>187</v>
      </c>
      <c r="AT149" s="24" t="s">
        <v>182</v>
      </c>
      <c r="AU149" s="24" t="s">
        <v>87</v>
      </c>
      <c r="AY149" s="24" t="s">
        <v>180</v>
      </c>
      <c r="BE149" s="205">
        <f>IF(N149="základní",J149,0)</f>
        <v>0</v>
      </c>
      <c r="BF149" s="205">
        <f>IF(N149="snížená",J149,0)</f>
        <v>0</v>
      </c>
      <c r="BG149" s="205">
        <f>IF(N149="zákl. přenesená",J149,0)</f>
        <v>0</v>
      </c>
      <c r="BH149" s="205">
        <f>IF(N149="sníž. přenesená",J149,0)</f>
        <v>0</v>
      </c>
      <c r="BI149" s="205">
        <f>IF(N149="nulová",J149,0)</f>
        <v>0</v>
      </c>
      <c r="BJ149" s="24" t="s">
        <v>24</v>
      </c>
      <c r="BK149" s="205">
        <f>ROUND(I149*H149,2)</f>
        <v>0</v>
      </c>
      <c r="BL149" s="24" t="s">
        <v>187</v>
      </c>
      <c r="BM149" s="24" t="s">
        <v>653</v>
      </c>
    </row>
    <row r="150" spans="2:51" s="11" customFormat="1" ht="13.5">
      <c r="B150" s="209"/>
      <c r="C150" s="210"/>
      <c r="D150" s="206" t="s">
        <v>191</v>
      </c>
      <c r="E150" s="211" t="s">
        <v>22</v>
      </c>
      <c r="F150" s="212" t="s">
        <v>654</v>
      </c>
      <c r="G150" s="210"/>
      <c r="H150" s="213" t="s">
        <v>22</v>
      </c>
      <c r="I150" s="214"/>
      <c r="J150" s="210"/>
      <c r="K150" s="210"/>
      <c r="L150" s="215"/>
      <c r="M150" s="216"/>
      <c r="N150" s="217"/>
      <c r="O150" s="217"/>
      <c r="P150" s="217"/>
      <c r="Q150" s="217"/>
      <c r="R150" s="217"/>
      <c r="S150" s="217"/>
      <c r="T150" s="218"/>
      <c r="AT150" s="219" t="s">
        <v>191</v>
      </c>
      <c r="AU150" s="219" t="s">
        <v>87</v>
      </c>
      <c r="AV150" s="11" t="s">
        <v>24</v>
      </c>
      <c r="AW150" s="11" t="s">
        <v>41</v>
      </c>
      <c r="AX150" s="11" t="s">
        <v>77</v>
      </c>
      <c r="AY150" s="219" t="s">
        <v>180</v>
      </c>
    </row>
    <row r="151" spans="2:51" s="12" customFormat="1" ht="13.5">
      <c r="B151" s="220"/>
      <c r="C151" s="221"/>
      <c r="D151" s="206" t="s">
        <v>191</v>
      </c>
      <c r="E151" s="222" t="s">
        <v>22</v>
      </c>
      <c r="F151" s="223" t="s">
        <v>655</v>
      </c>
      <c r="G151" s="221"/>
      <c r="H151" s="224">
        <v>4.5</v>
      </c>
      <c r="I151" s="225"/>
      <c r="J151" s="221"/>
      <c r="K151" s="221"/>
      <c r="L151" s="226"/>
      <c r="M151" s="227"/>
      <c r="N151" s="228"/>
      <c r="O151" s="228"/>
      <c r="P151" s="228"/>
      <c r="Q151" s="228"/>
      <c r="R151" s="228"/>
      <c r="S151" s="228"/>
      <c r="T151" s="229"/>
      <c r="AT151" s="230" t="s">
        <v>191</v>
      </c>
      <c r="AU151" s="230" t="s">
        <v>87</v>
      </c>
      <c r="AV151" s="12" t="s">
        <v>87</v>
      </c>
      <c r="AW151" s="12" t="s">
        <v>41</v>
      </c>
      <c r="AX151" s="12" t="s">
        <v>77</v>
      </c>
      <c r="AY151" s="230" t="s">
        <v>180</v>
      </c>
    </row>
    <row r="152" spans="2:51" s="12" customFormat="1" ht="13.5">
      <c r="B152" s="220"/>
      <c r="C152" s="221"/>
      <c r="D152" s="206" t="s">
        <v>191</v>
      </c>
      <c r="E152" s="222" t="s">
        <v>22</v>
      </c>
      <c r="F152" s="223" t="s">
        <v>656</v>
      </c>
      <c r="G152" s="221"/>
      <c r="H152" s="224">
        <v>4.5</v>
      </c>
      <c r="I152" s="225"/>
      <c r="J152" s="221"/>
      <c r="K152" s="221"/>
      <c r="L152" s="226"/>
      <c r="M152" s="227"/>
      <c r="N152" s="228"/>
      <c r="O152" s="228"/>
      <c r="P152" s="228"/>
      <c r="Q152" s="228"/>
      <c r="R152" s="228"/>
      <c r="S152" s="228"/>
      <c r="T152" s="229"/>
      <c r="AT152" s="230" t="s">
        <v>191</v>
      </c>
      <c r="AU152" s="230" t="s">
        <v>87</v>
      </c>
      <c r="AV152" s="12" t="s">
        <v>87</v>
      </c>
      <c r="AW152" s="12" t="s">
        <v>41</v>
      </c>
      <c r="AX152" s="12" t="s">
        <v>77</v>
      </c>
      <c r="AY152" s="230" t="s">
        <v>180</v>
      </c>
    </row>
    <row r="153" spans="2:51" s="12" customFormat="1" ht="13.5">
      <c r="B153" s="220"/>
      <c r="C153" s="221"/>
      <c r="D153" s="206" t="s">
        <v>191</v>
      </c>
      <c r="E153" s="222" t="s">
        <v>22</v>
      </c>
      <c r="F153" s="223" t="s">
        <v>657</v>
      </c>
      <c r="G153" s="221"/>
      <c r="H153" s="224">
        <v>4.5</v>
      </c>
      <c r="I153" s="225"/>
      <c r="J153" s="221"/>
      <c r="K153" s="221"/>
      <c r="L153" s="226"/>
      <c r="M153" s="227"/>
      <c r="N153" s="228"/>
      <c r="O153" s="228"/>
      <c r="P153" s="228"/>
      <c r="Q153" s="228"/>
      <c r="R153" s="228"/>
      <c r="S153" s="228"/>
      <c r="T153" s="229"/>
      <c r="AT153" s="230" t="s">
        <v>191</v>
      </c>
      <c r="AU153" s="230" t="s">
        <v>87</v>
      </c>
      <c r="AV153" s="12" t="s">
        <v>87</v>
      </c>
      <c r="AW153" s="12" t="s">
        <v>41</v>
      </c>
      <c r="AX153" s="12" t="s">
        <v>77</v>
      </c>
      <c r="AY153" s="230" t="s">
        <v>180</v>
      </c>
    </row>
    <row r="154" spans="2:51" s="13" customFormat="1" ht="13.5">
      <c r="B154" s="231"/>
      <c r="C154" s="232"/>
      <c r="D154" s="206" t="s">
        <v>191</v>
      </c>
      <c r="E154" s="233" t="s">
        <v>22</v>
      </c>
      <c r="F154" s="234" t="s">
        <v>194</v>
      </c>
      <c r="G154" s="232"/>
      <c r="H154" s="235">
        <v>13.5</v>
      </c>
      <c r="I154" s="236"/>
      <c r="J154" s="232"/>
      <c r="K154" s="232"/>
      <c r="L154" s="237"/>
      <c r="M154" s="238"/>
      <c r="N154" s="239"/>
      <c r="O154" s="239"/>
      <c r="P154" s="239"/>
      <c r="Q154" s="239"/>
      <c r="R154" s="239"/>
      <c r="S154" s="239"/>
      <c r="T154" s="240"/>
      <c r="AT154" s="241" t="s">
        <v>191</v>
      </c>
      <c r="AU154" s="241" t="s">
        <v>87</v>
      </c>
      <c r="AV154" s="13" t="s">
        <v>195</v>
      </c>
      <c r="AW154" s="13" t="s">
        <v>41</v>
      </c>
      <c r="AX154" s="13" t="s">
        <v>77</v>
      </c>
      <c r="AY154" s="241" t="s">
        <v>180</v>
      </c>
    </row>
    <row r="155" spans="2:51" s="14" customFormat="1" ht="13.5">
      <c r="B155" s="242"/>
      <c r="C155" s="243"/>
      <c r="D155" s="206" t="s">
        <v>191</v>
      </c>
      <c r="E155" s="254" t="s">
        <v>142</v>
      </c>
      <c r="F155" s="255" t="s">
        <v>196</v>
      </c>
      <c r="G155" s="243"/>
      <c r="H155" s="256">
        <v>13.5</v>
      </c>
      <c r="I155" s="248"/>
      <c r="J155" s="243"/>
      <c r="K155" s="243"/>
      <c r="L155" s="249"/>
      <c r="M155" s="250"/>
      <c r="N155" s="251"/>
      <c r="O155" s="251"/>
      <c r="P155" s="251"/>
      <c r="Q155" s="251"/>
      <c r="R155" s="251"/>
      <c r="S155" s="251"/>
      <c r="T155" s="252"/>
      <c r="AT155" s="253" t="s">
        <v>191</v>
      </c>
      <c r="AU155" s="253" t="s">
        <v>87</v>
      </c>
      <c r="AV155" s="14" t="s">
        <v>187</v>
      </c>
      <c r="AW155" s="14" t="s">
        <v>41</v>
      </c>
      <c r="AX155" s="14" t="s">
        <v>24</v>
      </c>
      <c r="AY155" s="253" t="s">
        <v>180</v>
      </c>
    </row>
    <row r="156" spans="2:63" s="10" customFormat="1" ht="29.85" customHeight="1">
      <c r="B156" s="177"/>
      <c r="C156" s="178"/>
      <c r="D156" s="191" t="s">
        <v>76</v>
      </c>
      <c r="E156" s="192" t="s">
        <v>187</v>
      </c>
      <c r="F156" s="192" t="s">
        <v>530</v>
      </c>
      <c r="G156" s="178"/>
      <c r="H156" s="178"/>
      <c r="I156" s="181"/>
      <c r="J156" s="193">
        <f>BK156</f>
        <v>0</v>
      </c>
      <c r="K156" s="178"/>
      <c r="L156" s="183"/>
      <c r="M156" s="184"/>
      <c r="N156" s="185"/>
      <c r="O156" s="185"/>
      <c r="P156" s="186">
        <f>SUM(P157:P163)</f>
        <v>0</v>
      </c>
      <c r="Q156" s="185"/>
      <c r="R156" s="186">
        <f>SUM(R157:R163)</f>
        <v>20.490624</v>
      </c>
      <c r="S156" s="185"/>
      <c r="T156" s="187">
        <f>SUM(T157:T163)</f>
        <v>0</v>
      </c>
      <c r="AR156" s="188" t="s">
        <v>24</v>
      </c>
      <c r="AT156" s="189" t="s">
        <v>76</v>
      </c>
      <c r="AU156" s="189" t="s">
        <v>24</v>
      </c>
      <c r="AY156" s="188" t="s">
        <v>180</v>
      </c>
      <c r="BK156" s="190">
        <f>SUM(BK157:BK163)</f>
        <v>0</v>
      </c>
    </row>
    <row r="157" spans="2:65" s="1" customFormat="1" ht="44.25" customHeight="1">
      <c r="B157" s="41"/>
      <c r="C157" s="194" t="s">
        <v>294</v>
      </c>
      <c r="D157" s="194" t="s">
        <v>182</v>
      </c>
      <c r="E157" s="195" t="s">
        <v>658</v>
      </c>
      <c r="F157" s="196" t="s">
        <v>659</v>
      </c>
      <c r="G157" s="197" t="s">
        <v>118</v>
      </c>
      <c r="H157" s="198">
        <v>10.08</v>
      </c>
      <c r="I157" s="199"/>
      <c r="J157" s="200">
        <f>ROUND(I157*H157,2)</f>
        <v>0</v>
      </c>
      <c r="K157" s="196" t="s">
        <v>186</v>
      </c>
      <c r="L157" s="61"/>
      <c r="M157" s="201" t="s">
        <v>22</v>
      </c>
      <c r="N157" s="202" t="s">
        <v>48</v>
      </c>
      <c r="O157" s="42"/>
      <c r="P157" s="203">
        <f>O157*H157</f>
        <v>0</v>
      </c>
      <c r="Q157" s="203">
        <v>2.0328</v>
      </c>
      <c r="R157" s="203">
        <f>Q157*H157</f>
        <v>20.490624</v>
      </c>
      <c r="S157" s="203">
        <v>0</v>
      </c>
      <c r="T157" s="204">
        <f>S157*H157</f>
        <v>0</v>
      </c>
      <c r="AR157" s="24" t="s">
        <v>187</v>
      </c>
      <c r="AT157" s="24" t="s">
        <v>182</v>
      </c>
      <c r="AU157" s="24" t="s">
        <v>87</v>
      </c>
      <c r="AY157" s="24" t="s">
        <v>180</v>
      </c>
      <c r="BE157" s="205">
        <f>IF(N157="základní",J157,0)</f>
        <v>0</v>
      </c>
      <c r="BF157" s="205">
        <f>IF(N157="snížená",J157,0)</f>
        <v>0</v>
      </c>
      <c r="BG157" s="205">
        <f>IF(N157="zákl. přenesená",J157,0)</f>
        <v>0</v>
      </c>
      <c r="BH157" s="205">
        <f>IF(N157="sníž. přenesená",J157,0)</f>
        <v>0</v>
      </c>
      <c r="BI157" s="205">
        <f>IF(N157="nulová",J157,0)</f>
        <v>0</v>
      </c>
      <c r="BJ157" s="24" t="s">
        <v>24</v>
      </c>
      <c r="BK157" s="205">
        <f>ROUND(I157*H157,2)</f>
        <v>0</v>
      </c>
      <c r="BL157" s="24" t="s">
        <v>187</v>
      </c>
      <c r="BM157" s="24" t="s">
        <v>660</v>
      </c>
    </row>
    <row r="158" spans="2:51" s="11" customFormat="1" ht="13.5">
      <c r="B158" s="209"/>
      <c r="C158" s="210"/>
      <c r="D158" s="206" t="s">
        <v>191</v>
      </c>
      <c r="E158" s="211" t="s">
        <v>22</v>
      </c>
      <c r="F158" s="212" t="s">
        <v>661</v>
      </c>
      <c r="G158" s="210"/>
      <c r="H158" s="213" t="s">
        <v>22</v>
      </c>
      <c r="I158" s="214"/>
      <c r="J158" s="210"/>
      <c r="K158" s="210"/>
      <c r="L158" s="215"/>
      <c r="M158" s="216"/>
      <c r="N158" s="217"/>
      <c r="O158" s="217"/>
      <c r="P158" s="217"/>
      <c r="Q158" s="217"/>
      <c r="R158" s="217"/>
      <c r="S158" s="217"/>
      <c r="T158" s="218"/>
      <c r="AT158" s="219" t="s">
        <v>191</v>
      </c>
      <c r="AU158" s="219" t="s">
        <v>87</v>
      </c>
      <c r="AV158" s="11" t="s">
        <v>24</v>
      </c>
      <c r="AW158" s="11" t="s">
        <v>41</v>
      </c>
      <c r="AX158" s="11" t="s">
        <v>77</v>
      </c>
      <c r="AY158" s="219" t="s">
        <v>180</v>
      </c>
    </row>
    <row r="159" spans="2:51" s="12" customFormat="1" ht="13.5">
      <c r="B159" s="220"/>
      <c r="C159" s="221"/>
      <c r="D159" s="206" t="s">
        <v>191</v>
      </c>
      <c r="E159" s="222" t="s">
        <v>22</v>
      </c>
      <c r="F159" s="223" t="s">
        <v>626</v>
      </c>
      <c r="G159" s="221"/>
      <c r="H159" s="224">
        <v>3.36</v>
      </c>
      <c r="I159" s="225"/>
      <c r="J159" s="221"/>
      <c r="K159" s="221"/>
      <c r="L159" s="226"/>
      <c r="M159" s="227"/>
      <c r="N159" s="228"/>
      <c r="O159" s="228"/>
      <c r="P159" s="228"/>
      <c r="Q159" s="228"/>
      <c r="R159" s="228"/>
      <c r="S159" s="228"/>
      <c r="T159" s="229"/>
      <c r="AT159" s="230" t="s">
        <v>191</v>
      </c>
      <c r="AU159" s="230" t="s">
        <v>87</v>
      </c>
      <c r="AV159" s="12" t="s">
        <v>87</v>
      </c>
      <c r="AW159" s="12" t="s">
        <v>41</v>
      </c>
      <c r="AX159" s="12" t="s">
        <v>77</v>
      </c>
      <c r="AY159" s="230" t="s">
        <v>180</v>
      </c>
    </row>
    <row r="160" spans="2:51" s="12" customFormat="1" ht="13.5">
      <c r="B160" s="220"/>
      <c r="C160" s="221"/>
      <c r="D160" s="206" t="s">
        <v>191</v>
      </c>
      <c r="E160" s="222" t="s">
        <v>22</v>
      </c>
      <c r="F160" s="223" t="s">
        <v>627</v>
      </c>
      <c r="G160" s="221"/>
      <c r="H160" s="224">
        <v>3.36</v>
      </c>
      <c r="I160" s="225"/>
      <c r="J160" s="221"/>
      <c r="K160" s="221"/>
      <c r="L160" s="226"/>
      <c r="M160" s="227"/>
      <c r="N160" s="228"/>
      <c r="O160" s="228"/>
      <c r="P160" s="228"/>
      <c r="Q160" s="228"/>
      <c r="R160" s="228"/>
      <c r="S160" s="228"/>
      <c r="T160" s="229"/>
      <c r="AT160" s="230" t="s">
        <v>191</v>
      </c>
      <c r="AU160" s="230" t="s">
        <v>87</v>
      </c>
      <c r="AV160" s="12" t="s">
        <v>87</v>
      </c>
      <c r="AW160" s="12" t="s">
        <v>41</v>
      </c>
      <c r="AX160" s="12" t="s">
        <v>77</v>
      </c>
      <c r="AY160" s="230" t="s">
        <v>180</v>
      </c>
    </row>
    <row r="161" spans="2:51" s="12" customFormat="1" ht="13.5">
      <c r="B161" s="220"/>
      <c r="C161" s="221"/>
      <c r="D161" s="206" t="s">
        <v>191</v>
      </c>
      <c r="E161" s="222" t="s">
        <v>22</v>
      </c>
      <c r="F161" s="223" t="s">
        <v>628</v>
      </c>
      <c r="G161" s="221"/>
      <c r="H161" s="224">
        <v>3.36</v>
      </c>
      <c r="I161" s="225"/>
      <c r="J161" s="221"/>
      <c r="K161" s="221"/>
      <c r="L161" s="226"/>
      <c r="M161" s="227"/>
      <c r="N161" s="228"/>
      <c r="O161" s="228"/>
      <c r="P161" s="228"/>
      <c r="Q161" s="228"/>
      <c r="R161" s="228"/>
      <c r="S161" s="228"/>
      <c r="T161" s="229"/>
      <c r="AT161" s="230" t="s">
        <v>191</v>
      </c>
      <c r="AU161" s="230" t="s">
        <v>87</v>
      </c>
      <c r="AV161" s="12" t="s">
        <v>87</v>
      </c>
      <c r="AW161" s="12" t="s">
        <v>41</v>
      </c>
      <c r="AX161" s="12" t="s">
        <v>77</v>
      </c>
      <c r="AY161" s="230" t="s">
        <v>180</v>
      </c>
    </row>
    <row r="162" spans="2:51" s="13" customFormat="1" ht="13.5">
      <c r="B162" s="231"/>
      <c r="C162" s="232"/>
      <c r="D162" s="206" t="s">
        <v>191</v>
      </c>
      <c r="E162" s="233" t="s">
        <v>22</v>
      </c>
      <c r="F162" s="234" t="s">
        <v>194</v>
      </c>
      <c r="G162" s="232"/>
      <c r="H162" s="235">
        <v>10.08</v>
      </c>
      <c r="I162" s="236"/>
      <c r="J162" s="232"/>
      <c r="K162" s="232"/>
      <c r="L162" s="237"/>
      <c r="M162" s="238"/>
      <c r="N162" s="239"/>
      <c r="O162" s="239"/>
      <c r="P162" s="239"/>
      <c r="Q162" s="239"/>
      <c r="R162" s="239"/>
      <c r="S162" s="239"/>
      <c r="T162" s="240"/>
      <c r="AT162" s="241" t="s">
        <v>191</v>
      </c>
      <c r="AU162" s="241" t="s">
        <v>87</v>
      </c>
      <c r="AV162" s="13" t="s">
        <v>195</v>
      </c>
      <c r="AW162" s="13" t="s">
        <v>41</v>
      </c>
      <c r="AX162" s="13" t="s">
        <v>77</v>
      </c>
      <c r="AY162" s="241" t="s">
        <v>180</v>
      </c>
    </row>
    <row r="163" spans="2:51" s="14" customFormat="1" ht="13.5">
      <c r="B163" s="242"/>
      <c r="C163" s="243"/>
      <c r="D163" s="206" t="s">
        <v>191</v>
      </c>
      <c r="E163" s="254" t="s">
        <v>22</v>
      </c>
      <c r="F163" s="255" t="s">
        <v>196</v>
      </c>
      <c r="G163" s="243"/>
      <c r="H163" s="256">
        <v>10.08</v>
      </c>
      <c r="I163" s="248"/>
      <c r="J163" s="243"/>
      <c r="K163" s="243"/>
      <c r="L163" s="249"/>
      <c r="M163" s="250"/>
      <c r="N163" s="251"/>
      <c r="O163" s="251"/>
      <c r="P163" s="251"/>
      <c r="Q163" s="251"/>
      <c r="R163" s="251"/>
      <c r="S163" s="251"/>
      <c r="T163" s="252"/>
      <c r="AT163" s="253" t="s">
        <v>191</v>
      </c>
      <c r="AU163" s="253" t="s">
        <v>87</v>
      </c>
      <c r="AV163" s="14" t="s">
        <v>187</v>
      </c>
      <c r="AW163" s="14" t="s">
        <v>41</v>
      </c>
      <c r="AX163" s="14" t="s">
        <v>24</v>
      </c>
      <c r="AY163" s="253" t="s">
        <v>180</v>
      </c>
    </row>
    <row r="164" spans="2:63" s="10" customFormat="1" ht="29.85" customHeight="1">
      <c r="B164" s="177"/>
      <c r="C164" s="178"/>
      <c r="D164" s="191" t="s">
        <v>76</v>
      </c>
      <c r="E164" s="192" t="s">
        <v>239</v>
      </c>
      <c r="F164" s="192" t="s">
        <v>359</v>
      </c>
      <c r="G164" s="178"/>
      <c r="H164" s="178"/>
      <c r="I164" s="181"/>
      <c r="J164" s="193">
        <f>BK164</f>
        <v>0</v>
      </c>
      <c r="K164" s="178"/>
      <c r="L164" s="183"/>
      <c r="M164" s="184"/>
      <c r="N164" s="185"/>
      <c r="O164" s="185"/>
      <c r="P164" s="186">
        <f>SUM(P165:P193)</f>
        <v>0</v>
      </c>
      <c r="Q164" s="185"/>
      <c r="R164" s="186">
        <f>SUM(R165:R193)</f>
        <v>21.3543</v>
      </c>
      <c r="S164" s="185"/>
      <c r="T164" s="187">
        <f>SUM(T165:T193)</f>
        <v>6.31</v>
      </c>
      <c r="AR164" s="188" t="s">
        <v>24</v>
      </c>
      <c r="AT164" s="189" t="s">
        <v>76</v>
      </c>
      <c r="AU164" s="189" t="s">
        <v>24</v>
      </c>
      <c r="AY164" s="188" t="s">
        <v>180</v>
      </c>
      <c r="BK164" s="190">
        <f>SUM(BK165:BK193)</f>
        <v>0</v>
      </c>
    </row>
    <row r="165" spans="2:65" s="1" customFormat="1" ht="22.5" customHeight="1">
      <c r="B165" s="41"/>
      <c r="C165" s="194" t="s">
        <v>299</v>
      </c>
      <c r="D165" s="194" t="s">
        <v>182</v>
      </c>
      <c r="E165" s="195" t="s">
        <v>662</v>
      </c>
      <c r="F165" s="196" t="s">
        <v>663</v>
      </c>
      <c r="G165" s="197" t="s">
        <v>122</v>
      </c>
      <c r="H165" s="198">
        <v>22.5</v>
      </c>
      <c r="I165" s="199"/>
      <c r="J165" s="200">
        <f>ROUND(I165*H165,2)</f>
        <v>0</v>
      </c>
      <c r="K165" s="196" t="s">
        <v>186</v>
      </c>
      <c r="L165" s="61"/>
      <c r="M165" s="201" t="s">
        <v>22</v>
      </c>
      <c r="N165" s="202" t="s">
        <v>48</v>
      </c>
      <c r="O165" s="42"/>
      <c r="P165" s="203">
        <f>O165*H165</f>
        <v>0</v>
      </c>
      <c r="Q165" s="203">
        <v>0.61348</v>
      </c>
      <c r="R165" s="203">
        <f>Q165*H165</f>
        <v>13.8033</v>
      </c>
      <c r="S165" s="203">
        <v>0</v>
      </c>
      <c r="T165" s="204">
        <f>S165*H165</f>
        <v>0</v>
      </c>
      <c r="AR165" s="24" t="s">
        <v>187</v>
      </c>
      <c r="AT165" s="24" t="s">
        <v>182</v>
      </c>
      <c r="AU165" s="24" t="s">
        <v>87</v>
      </c>
      <c r="AY165" s="24" t="s">
        <v>180</v>
      </c>
      <c r="BE165" s="205">
        <f>IF(N165="základní",J165,0)</f>
        <v>0</v>
      </c>
      <c r="BF165" s="205">
        <f>IF(N165="snížená",J165,0)</f>
        <v>0</v>
      </c>
      <c r="BG165" s="205">
        <f>IF(N165="zákl. přenesená",J165,0)</f>
        <v>0</v>
      </c>
      <c r="BH165" s="205">
        <f>IF(N165="sníž. přenesená",J165,0)</f>
        <v>0</v>
      </c>
      <c r="BI165" s="205">
        <f>IF(N165="nulová",J165,0)</f>
        <v>0</v>
      </c>
      <c r="BJ165" s="24" t="s">
        <v>24</v>
      </c>
      <c r="BK165" s="205">
        <f>ROUND(I165*H165,2)</f>
        <v>0</v>
      </c>
      <c r="BL165" s="24" t="s">
        <v>187</v>
      </c>
      <c r="BM165" s="24" t="s">
        <v>664</v>
      </c>
    </row>
    <row r="166" spans="2:51" s="11" customFormat="1" ht="13.5">
      <c r="B166" s="209"/>
      <c r="C166" s="210"/>
      <c r="D166" s="206" t="s">
        <v>191</v>
      </c>
      <c r="E166" s="211" t="s">
        <v>22</v>
      </c>
      <c r="F166" s="212" t="s">
        <v>654</v>
      </c>
      <c r="G166" s="210"/>
      <c r="H166" s="213" t="s">
        <v>22</v>
      </c>
      <c r="I166" s="214"/>
      <c r="J166" s="210"/>
      <c r="K166" s="210"/>
      <c r="L166" s="215"/>
      <c r="M166" s="216"/>
      <c r="N166" s="217"/>
      <c r="O166" s="217"/>
      <c r="P166" s="217"/>
      <c r="Q166" s="217"/>
      <c r="R166" s="217"/>
      <c r="S166" s="217"/>
      <c r="T166" s="218"/>
      <c r="AT166" s="219" t="s">
        <v>191</v>
      </c>
      <c r="AU166" s="219" t="s">
        <v>87</v>
      </c>
      <c r="AV166" s="11" t="s">
        <v>24</v>
      </c>
      <c r="AW166" s="11" t="s">
        <v>41</v>
      </c>
      <c r="AX166" s="11" t="s">
        <v>77</v>
      </c>
      <c r="AY166" s="219" t="s">
        <v>180</v>
      </c>
    </row>
    <row r="167" spans="2:51" s="12" customFormat="1" ht="13.5">
      <c r="B167" s="220"/>
      <c r="C167" s="221"/>
      <c r="D167" s="206" t="s">
        <v>191</v>
      </c>
      <c r="E167" s="222" t="s">
        <v>22</v>
      </c>
      <c r="F167" s="223" t="s">
        <v>665</v>
      </c>
      <c r="G167" s="221"/>
      <c r="H167" s="224">
        <v>7.5</v>
      </c>
      <c r="I167" s="225"/>
      <c r="J167" s="221"/>
      <c r="K167" s="221"/>
      <c r="L167" s="226"/>
      <c r="M167" s="227"/>
      <c r="N167" s="228"/>
      <c r="O167" s="228"/>
      <c r="P167" s="228"/>
      <c r="Q167" s="228"/>
      <c r="R167" s="228"/>
      <c r="S167" s="228"/>
      <c r="T167" s="229"/>
      <c r="AT167" s="230" t="s">
        <v>191</v>
      </c>
      <c r="AU167" s="230" t="s">
        <v>87</v>
      </c>
      <c r="AV167" s="12" t="s">
        <v>87</v>
      </c>
      <c r="AW167" s="12" t="s">
        <v>41</v>
      </c>
      <c r="AX167" s="12" t="s">
        <v>77</v>
      </c>
      <c r="AY167" s="230" t="s">
        <v>180</v>
      </c>
    </row>
    <row r="168" spans="2:51" s="12" customFormat="1" ht="13.5">
      <c r="B168" s="220"/>
      <c r="C168" s="221"/>
      <c r="D168" s="206" t="s">
        <v>191</v>
      </c>
      <c r="E168" s="222" t="s">
        <v>22</v>
      </c>
      <c r="F168" s="223" t="s">
        <v>666</v>
      </c>
      <c r="G168" s="221"/>
      <c r="H168" s="224">
        <v>7.5</v>
      </c>
      <c r="I168" s="225"/>
      <c r="J168" s="221"/>
      <c r="K168" s="221"/>
      <c r="L168" s="226"/>
      <c r="M168" s="227"/>
      <c r="N168" s="228"/>
      <c r="O168" s="228"/>
      <c r="P168" s="228"/>
      <c r="Q168" s="228"/>
      <c r="R168" s="228"/>
      <c r="S168" s="228"/>
      <c r="T168" s="229"/>
      <c r="AT168" s="230" t="s">
        <v>191</v>
      </c>
      <c r="AU168" s="230" t="s">
        <v>87</v>
      </c>
      <c r="AV168" s="12" t="s">
        <v>87</v>
      </c>
      <c r="AW168" s="12" t="s">
        <v>41</v>
      </c>
      <c r="AX168" s="12" t="s">
        <v>77</v>
      </c>
      <c r="AY168" s="230" t="s">
        <v>180</v>
      </c>
    </row>
    <row r="169" spans="2:51" s="12" customFormat="1" ht="13.5">
      <c r="B169" s="220"/>
      <c r="C169" s="221"/>
      <c r="D169" s="206" t="s">
        <v>191</v>
      </c>
      <c r="E169" s="222" t="s">
        <v>22</v>
      </c>
      <c r="F169" s="223" t="s">
        <v>667</v>
      </c>
      <c r="G169" s="221"/>
      <c r="H169" s="224">
        <v>7.5</v>
      </c>
      <c r="I169" s="225"/>
      <c r="J169" s="221"/>
      <c r="K169" s="221"/>
      <c r="L169" s="226"/>
      <c r="M169" s="227"/>
      <c r="N169" s="228"/>
      <c r="O169" s="228"/>
      <c r="P169" s="228"/>
      <c r="Q169" s="228"/>
      <c r="R169" s="228"/>
      <c r="S169" s="228"/>
      <c r="T169" s="229"/>
      <c r="AT169" s="230" t="s">
        <v>191</v>
      </c>
      <c r="AU169" s="230" t="s">
        <v>87</v>
      </c>
      <c r="AV169" s="12" t="s">
        <v>87</v>
      </c>
      <c r="AW169" s="12" t="s">
        <v>41</v>
      </c>
      <c r="AX169" s="12" t="s">
        <v>77</v>
      </c>
      <c r="AY169" s="230" t="s">
        <v>180</v>
      </c>
    </row>
    <row r="170" spans="2:51" s="13" customFormat="1" ht="13.5">
      <c r="B170" s="231"/>
      <c r="C170" s="232"/>
      <c r="D170" s="206" t="s">
        <v>191</v>
      </c>
      <c r="E170" s="233" t="s">
        <v>22</v>
      </c>
      <c r="F170" s="234" t="s">
        <v>194</v>
      </c>
      <c r="G170" s="232"/>
      <c r="H170" s="235">
        <v>22.5</v>
      </c>
      <c r="I170" s="236"/>
      <c r="J170" s="232"/>
      <c r="K170" s="232"/>
      <c r="L170" s="237"/>
      <c r="M170" s="238"/>
      <c r="N170" s="239"/>
      <c r="O170" s="239"/>
      <c r="P170" s="239"/>
      <c r="Q170" s="239"/>
      <c r="R170" s="239"/>
      <c r="S170" s="239"/>
      <c r="T170" s="240"/>
      <c r="AT170" s="241" t="s">
        <v>191</v>
      </c>
      <c r="AU170" s="241" t="s">
        <v>87</v>
      </c>
      <c r="AV170" s="13" t="s">
        <v>195</v>
      </c>
      <c r="AW170" s="13" t="s">
        <v>41</v>
      </c>
      <c r="AX170" s="13" t="s">
        <v>77</v>
      </c>
      <c r="AY170" s="241" t="s">
        <v>180</v>
      </c>
    </row>
    <row r="171" spans="2:51" s="14" customFormat="1" ht="13.5">
      <c r="B171" s="242"/>
      <c r="C171" s="243"/>
      <c r="D171" s="244" t="s">
        <v>191</v>
      </c>
      <c r="E171" s="245" t="s">
        <v>22</v>
      </c>
      <c r="F171" s="246" t="s">
        <v>196</v>
      </c>
      <c r="G171" s="243"/>
      <c r="H171" s="247">
        <v>22.5</v>
      </c>
      <c r="I171" s="248"/>
      <c r="J171" s="243"/>
      <c r="K171" s="243"/>
      <c r="L171" s="249"/>
      <c r="M171" s="250"/>
      <c r="N171" s="251"/>
      <c r="O171" s="251"/>
      <c r="P171" s="251"/>
      <c r="Q171" s="251"/>
      <c r="R171" s="251"/>
      <c r="S171" s="251"/>
      <c r="T171" s="252"/>
      <c r="AT171" s="253" t="s">
        <v>191</v>
      </c>
      <c r="AU171" s="253" t="s">
        <v>87</v>
      </c>
      <c r="AV171" s="14" t="s">
        <v>187</v>
      </c>
      <c r="AW171" s="14" t="s">
        <v>41</v>
      </c>
      <c r="AX171" s="14" t="s">
        <v>24</v>
      </c>
      <c r="AY171" s="253" t="s">
        <v>180</v>
      </c>
    </row>
    <row r="172" spans="2:65" s="1" customFormat="1" ht="31.5" customHeight="1">
      <c r="B172" s="41"/>
      <c r="C172" s="261" t="s">
        <v>315</v>
      </c>
      <c r="D172" s="261" t="s">
        <v>300</v>
      </c>
      <c r="E172" s="262" t="s">
        <v>668</v>
      </c>
      <c r="F172" s="263" t="s">
        <v>669</v>
      </c>
      <c r="G172" s="264" t="s">
        <v>126</v>
      </c>
      <c r="H172" s="265">
        <v>9</v>
      </c>
      <c r="I172" s="266"/>
      <c r="J172" s="267">
        <f>ROUND(I172*H172,2)</f>
        <v>0</v>
      </c>
      <c r="K172" s="263" t="s">
        <v>186</v>
      </c>
      <c r="L172" s="268"/>
      <c r="M172" s="269" t="s">
        <v>22</v>
      </c>
      <c r="N172" s="270" t="s">
        <v>48</v>
      </c>
      <c r="O172" s="42"/>
      <c r="P172" s="203">
        <f>O172*H172</f>
        <v>0</v>
      </c>
      <c r="Q172" s="203">
        <v>0.749</v>
      </c>
      <c r="R172" s="203">
        <f>Q172*H172</f>
        <v>6.741</v>
      </c>
      <c r="S172" s="203">
        <v>0</v>
      </c>
      <c r="T172" s="204">
        <f>S172*H172</f>
        <v>0</v>
      </c>
      <c r="AR172" s="24" t="s">
        <v>228</v>
      </c>
      <c r="AT172" s="24" t="s">
        <v>300</v>
      </c>
      <c r="AU172" s="24" t="s">
        <v>87</v>
      </c>
      <c r="AY172" s="24" t="s">
        <v>180</v>
      </c>
      <c r="BE172" s="205">
        <f>IF(N172="základní",J172,0)</f>
        <v>0</v>
      </c>
      <c r="BF172" s="205">
        <f>IF(N172="snížená",J172,0)</f>
        <v>0</v>
      </c>
      <c r="BG172" s="205">
        <f>IF(N172="zákl. přenesená",J172,0)</f>
        <v>0</v>
      </c>
      <c r="BH172" s="205">
        <f>IF(N172="sníž. přenesená",J172,0)</f>
        <v>0</v>
      </c>
      <c r="BI172" s="205">
        <f>IF(N172="nulová",J172,0)</f>
        <v>0</v>
      </c>
      <c r="BJ172" s="24" t="s">
        <v>24</v>
      </c>
      <c r="BK172" s="205">
        <f>ROUND(I172*H172,2)</f>
        <v>0</v>
      </c>
      <c r="BL172" s="24" t="s">
        <v>187</v>
      </c>
      <c r="BM172" s="24" t="s">
        <v>670</v>
      </c>
    </row>
    <row r="173" spans="2:51" s="11" customFormat="1" ht="13.5">
      <c r="B173" s="209"/>
      <c r="C173" s="210"/>
      <c r="D173" s="206" t="s">
        <v>191</v>
      </c>
      <c r="E173" s="211" t="s">
        <v>22</v>
      </c>
      <c r="F173" s="212" t="s">
        <v>634</v>
      </c>
      <c r="G173" s="210"/>
      <c r="H173" s="213" t="s">
        <v>22</v>
      </c>
      <c r="I173" s="214"/>
      <c r="J173" s="210"/>
      <c r="K173" s="210"/>
      <c r="L173" s="215"/>
      <c r="M173" s="216"/>
      <c r="N173" s="217"/>
      <c r="O173" s="217"/>
      <c r="P173" s="217"/>
      <c r="Q173" s="217"/>
      <c r="R173" s="217"/>
      <c r="S173" s="217"/>
      <c r="T173" s="218"/>
      <c r="AT173" s="219" t="s">
        <v>191</v>
      </c>
      <c r="AU173" s="219" t="s">
        <v>87</v>
      </c>
      <c r="AV173" s="11" t="s">
        <v>24</v>
      </c>
      <c r="AW173" s="11" t="s">
        <v>41</v>
      </c>
      <c r="AX173" s="11" t="s">
        <v>77</v>
      </c>
      <c r="AY173" s="219" t="s">
        <v>180</v>
      </c>
    </row>
    <row r="174" spans="2:51" s="12" customFormat="1" ht="13.5">
      <c r="B174" s="220"/>
      <c r="C174" s="221"/>
      <c r="D174" s="206" t="s">
        <v>191</v>
      </c>
      <c r="E174" s="222" t="s">
        <v>22</v>
      </c>
      <c r="F174" s="223" t="s">
        <v>671</v>
      </c>
      <c r="G174" s="221"/>
      <c r="H174" s="224">
        <v>3</v>
      </c>
      <c r="I174" s="225"/>
      <c r="J174" s="221"/>
      <c r="K174" s="221"/>
      <c r="L174" s="226"/>
      <c r="M174" s="227"/>
      <c r="N174" s="228"/>
      <c r="O174" s="228"/>
      <c r="P174" s="228"/>
      <c r="Q174" s="228"/>
      <c r="R174" s="228"/>
      <c r="S174" s="228"/>
      <c r="T174" s="229"/>
      <c r="AT174" s="230" t="s">
        <v>191</v>
      </c>
      <c r="AU174" s="230" t="s">
        <v>87</v>
      </c>
      <c r="AV174" s="12" t="s">
        <v>87</v>
      </c>
      <c r="AW174" s="12" t="s">
        <v>41</v>
      </c>
      <c r="AX174" s="12" t="s">
        <v>77</v>
      </c>
      <c r="AY174" s="230" t="s">
        <v>180</v>
      </c>
    </row>
    <row r="175" spans="2:51" s="12" customFormat="1" ht="13.5">
      <c r="B175" s="220"/>
      <c r="C175" s="221"/>
      <c r="D175" s="206" t="s">
        <v>191</v>
      </c>
      <c r="E175" s="222" t="s">
        <v>22</v>
      </c>
      <c r="F175" s="223" t="s">
        <v>672</v>
      </c>
      <c r="G175" s="221"/>
      <c r="H175" s="224">
        <v>3</v>
      </c>
      <c r="I175" s="225"/>
      <c r="J175" s="221"/>
      <c r="K175" s="221"/>
      <c r="L175" s="226"/>
      <c r="M175" s="227"/>
      <c r="N175" s="228"/>
      <c r="O175" s="228"/>
      <c r="P175" s="228"/>
      <c r="Q175" s="228"/>
      <c r="R175" s="228"/>
      <c r="S175" s="228"/>
      <c r="T175" s="229"/>
      <c r="AT175" s="230" t="s">
        <v>191</v>
      </c>
      <c r="AU175" s="230" t="s">
        <v>87</v>
      </c>
      <c r="AV175" s="12" t="s">
        <v>87</v>
      </c>
      <c r="AW175" s="12" t="s">
        <v>41</v>
      </c>
      <c r="AX175" s="12" t="s">
        <v>77</v>
      </c>
      <c r="AY175" s="230" t="s">
        <v>180</v>
      </c>
    </row>
    <row r="176" spans="2:51" s="12" customFormat="1" ht="13.5">
      <c r="B176" s="220"/>
      <c r="C176" s="221"/>
      <c r="D176" s="206" t="s">
        <v>191</v>
      </c>
      <c r="E176" s="222" t="s">
        <v>22</v>
      </c>
      <c r="F176" s="223" t="s">
        <v>673</v>
      </c>
      <c r="G176" s="221"/>
      <c r="H176" s="224">
        <v>3</v>
      </c>
      <c r="I176" s="225"/>
      <c r="J176" s="221"/>
      <c r="K176" s="221"/>
      <c r="L176" s="226"/>
      <c r="M176" s="227"/>
      <c r="N176" s="228"/>
      <c r="O176" s="228"/>
      <c r="P176" s="228"/>
      <c r="Q176" s="228"/>
      <c r="R176" s="228"/>
      <c r="S176" s="228"/>
      <c r="T176" s="229"/>
      <c r="AT176" s="230" t="s">
        <v>191</v>
      </c>
      <c r="AU176" s="230" t="s">
        <v>87</v>
      </c>
      <c r="AV176" s="12" t="s">
        <v>87</v>
      </c>
      <c r="AW176" s="12" t="s">
        <v>41</v>
      </c>
      <c r="AX176" s="12" t="s">
        <v>77</v>
      </c>
      <c r="AY176" s="230" t="s">
        <v>180</v>
      </c>
    </row>
    <row r="177" spans="2:51" s="13" customFormat="1" ht="13.5">
      <c r="B177" s="231"/>
      <c r="C177" s="232"/>
      <c r="D177" s="206" t="s">
        <v>191</v>
      </c>
      <c r="E177" s="233" t="s">
        <v>22</v>
      </c>
      <c r="F177" s="234" t="s">
        <v>194</v>
      </c>
      <c r="G177" s="232"/>
      <c r="H177" s="235">
        <v>9</v>
      </c>
      <c r="I177" s="236"/>
      <c r="J177" s="232"/>
      <c r="K177" s="232"/>
      <c r="L177" s="237"/>
      <c r="M177" s="238"/>
      <c r="N177" s="239"/>
      <c r="O177" s="239"/>
      <c r="P177" s="239"/>
      <c r="Q177" s="239"/>
      <c r="R177" s="239"/>
      <c r="S177" s="239"/>
      <c r="T177" s="240"/>
      <c r="AT177" s="241" t="s">
        <v>191</v>
      </c>
      <c r="AU177" s="241" t="s">
        <v>87</v>
      </c>
      <c r="AV177" s="13" t="s">
        <v>195</v>
      </c>
      <c r="AW177" s="13" t="s">
        <v>41</v>
      </c>
      <c r="AX177" s="13" t="s">
        <v>77</v>
      </c>
      <c r="AY177" s="241" t="s">
        <v>180</v>
      </c>
    </row>
    <row r="178" spans="2:51" s="14" customFormat="1" ht="13.5">
      <c r="B178" s="242"/>
      <c r="C178" s="243"/>
      <c r="D178" s="244" t="s">
        <v>191</v>
      </c>
      <c r="E178" s="245" t="s">
        <v>22</v>
      </c>
      <c r="F178" s="246" t="s">
        <v>196</v>
      </c>
      <c r="G178" s="243"/>
      <c r="H178" s="247">
        <v>9</v>
      </c>
      <c r="I178" s="248"/>
      <c r="J178" s="243"/>
      <c r="K178" s="243"/>
      <c r="L178" s="249"/>
      <c r="M178" s="250"/>
      <c r="N178" s="251"/>
      <c r="O178" s="251"/>
      <c r="P178" s="251"/>
      <c r="Q178" s="251"/>
      <c r="R178" s="251"/>
      <c r="S178" s="251"/>
      <c r="T178" s="252"/>
      <c r="AT178" s="253" t="s">
        <v>191</v>
      </c>
      <c r="AU178" s="253" t="s">
        <v>87</v>
      </c>
      <c r="AV178" s="14" t="s">
        <v>187</v>
      </c>
      <c r="AW178" s="14" t="s">
        <v>41</v>
      </c>
      <c r="AX178" s="14" t="s">
        <v>24</v>
      </c>
      <c r="AY178" s="253" t="s">
        <v>180</v>
      </c>
    </row>
    <row r="179" spans="2:65" s="1" customFormat="1" ht="31.5" customHeight="1">
      <c r="B179" s="41"/>
      <c r="C179" s="261" t="s">
        <v>321</v>
      </c>
      <c r="D179" s="261" t="s">
        <v>300</v>
      </c>
      <c r="E179" s="262" t="s">
        <v>674</v>
      </c>
      <c r="F179" s="263" t="s">
        <v>675</v>
      </c>
      <c r="G179" s="264" t="s">
        <v>126</v>
      </c>
      <c r="H179" s="265">
        <v>18</v>
      </c>
      <c r="I179" s="266"/>
      <c r="J179" s="267">
        <f>ROUND(I179*H179,2)</f>
        <v>0</v>
      </c>
      <c r="K179" s="263" t="s">
        <v>186</v>
      </c>
      <c r="L179" s="268"/>
      <c r="M179" s="269" t="s">
        <v>22</v>
      </c>
      <c r="N179" s="270" t="s">
        <v>48</v>
      </c>
      <c r="O179" s="42"/>
      <c r="P179" s="203">
        <f>O179*H179</f>
        <v>0</v>
      </c>
      <c r="Q179" s="203">
        <v>0.045</v>
      </c>
      <c r="R179" s="203">
        <f>Q179*H179</f>
        <v>0.8099999999999999</v>
      </c>
      <c r="S179" s="203">
        <v>0</v>
      </c>
      <c r="T179" s="204">
        <f>S179*H179</f>
        <v>0</v>
      </c>
      <c r="AR179" s="24" t="s">
        <v>228</v>
      </c>
      <c r="AT179" s="24" t="s">
        <v>300</v>
      </c>
      <c r="AU179" s="24" t="s">
        <v>87</v>
      </c>
      <c r="AY179" s="24" t="s">
        <v>180</v>
      </c>
      <c r="BE179" s="205">
        <f>IF(N179="základní",J179,0)</f>
        <v>0</v>
      </c>
      <c r="BF179" s="205">
        <f>IF(N179="snížená",J179,0)</f>
        <v>0</v>
      </c>
      <c r="BG179" s="205">
        <f>IF(N179="zákl. přenesená",J179,0)</f>
        <v>0</v>
      </c>
      <c r="BH179" s="205">
        <f>IF(N179="sníž. přenesená",J179,0)</f>
        <v>0</v>
      </c>
      <c r="BI179" s="205">
        <f>IF(N179="nulová",J179,0)</f>
        <v>0</v>
      </c>
      <c r="BJ179" s="24" t="s">
        <v>24</v>
      </c>
      <c r="BK179" s="205">
        <f>ROUND(I179*H179,2)</f>
        <v>0</v>
      </c>
      <c r="BL179" s="24" t="s">
        <v>187</v>
      </c>
      <c r="BM179" s="24" t="s">
        <v>676</v>
      </c>
    </row>
    <row r="180" spans="2:51" s="11" customFormat="1" ht="13.5">
      <c r="B180" s="209"/>
      <c r="C180" s="210"/>
      <c r="D180" s="206" t="s">
        <v>191</v>
      </c>
      <c r="E180" s="211" t="s">
        <v>22</v>
      </c>
      <c r="F180" s="212" t="s">
        <v>677</v>
      </c>
      <c r="G180" s="210"/>
      <c r="H180" s="213" t="s">
        <v>22</v>
      </c>
      <c r="I180" s="214"/>
      <c r="J180" s="210"/>
      <c r="K180" s="210"/>
      <c r="L180" s="215"/>
      <c r="M180" s="216"/>
      <c r="N180" s="217"/>
      <c r="O180" s="217"/>
      <c r="P180" s="217"/>
      <c r="Q180" s="217"/>
      <c r="R180" s="217"/>
      <c r="S180" s="217"/>
      <c r="T180" s="218"/>
      <c r="AT180" s="219" t="s">
        <v>191</v>
      </c>
      <c r="AU180" s="219" t="s">
        <v>87</v>
      </c>
      <c r="AV180" s="11" t="s">
        <v>24</v>
      </c>
      <c r="AW180" s="11" t="s">
        <v>41</v>
      </c>
      <c r="AX180" s="11" t="s">
        <v>77</v>
      </c>
      <c r="AY180" s="219" t="s">
        <v>180</v>
      </c>
    </row>
    <row r="181" spans="2:51" s="12" customFormat="1" ht="13.5">
      <c r="B181" s="220"/>
      <c r="C181" s="221"/>
      <c r="D181" s="206" t="s">
        <v>191</v>
      </c>
      <c r="E181" s="222" t="s">
        <v>22</v>
      </c>
      <c r="F181" s="223" t="s">
        <v>678</v>
      </c>
      <c r="G181" s="221"/>
      <c r="H181" s="224">
        <v>6</v>
      </c>
      <c r="I181" s="225"/>
      <c r="J181" s="221"/>
      <c r="K181" s="221"/>
      <c r="L181" s="226"/>
      <c r="M181" s="227"/>
      <c r="N181" s="228"/>
      <c r="O181" s="228"/>
      <c r="P181" s="228"/>
      <c r="Q181" s="228"/>
      <c r="R181" s="228"/>
      <c r="S181" s="228"/>
      <c r="T181" s="229"/>
      <c r="AT181" s="230" t="s">
        <v>191</v>
      </c>
      <c r="AU181" s="230" t="s">
        <v>87</v>
      </c>
      <c r="AV181" s="12" t="s">
        <v>87</v>
      </c>
      <c r="AW181" s="12" t="s">
        <v>41</v>
      </c>
      <c r="AX181" s="12" t="s">
        <v>77</v>
      </c>
      <c r="AY181" s="230" t="s">
        <v>180</v>
      </c>
    </row>
    <row r="182" spans="2:51" s="12" customFormat="1" ht="13.5">
      <c r="B182" s="220"/>
      <c r="C182" s="221"/>
      <c r="D182" s="206" t="s">
        <v>191</v>
      </c>
      <c r="E182" s="222" t="s">
        <v>22</v>
      </c>
      <c r="F182" s="223" t="s">
        <v>679</v>
      </c>
      <c r="G182" s="221"/>
      <c r="H182" s="224">
        <v>6</v>
      </c>
      <c r="I182" s="225"/>
      <c r="J182" s="221"/>
      <c r="K182" s="221"/>
      <c r="L182" s="226"/>
      <c r="M182" s="227"/>
      <c r="N182" s="228"/>
      <c r="O182" s="228"/>
      <c r="P182" s="228"/>
      <c r="Q182" s="228"/>
      <c r="R182" s="228"/>
      <c r="S182" s="228"/>
      <c r="T182" s="229"/>
      <c r="AT182" s="230" t="s">
        <v>191</v>
      </c>
      <c r="AU182" s="230" t="s">
        <v>87</v>
      </c>
      <c r="AV182" s="12" t="s">
        <v>87</v>
      </c>
      <c r="AW182" s="12" t="s">
        <v>41</v>
      </c>
      <c r="AX182" s="12" t="s">
        <v>77</v>
      </c>
      <c r="AY182" s="230" t="s">
        <v>180</v>
      </c>
    </row>
    <row r="183" spans="2:51" s="12" customFormat="1" ht="13.5">
      <c r="B183" s="220"/>
      <c r="C183" s="221"/>
      <c r="D183" s="206" t="s">
        <v>191</v>
      </c>
      <c r="E183" s="222" t="s">
        <v>22</v>
      </c>
      <c r="F183" s="223" t="s">
        <v>680</v>
      </c>
      <c r="G183" s="221"/>
      <c r="H183" s="224">
        <v>6</v>
      </c>
      <c r="I183" s="225"/>
      <c r="J183" s="221"/>
      <c r="K183" s="221"/>
      <c r="L183" s="226"/>
      <c r="M183" s="227"/>
      <c r="N183" s="228"/>
      <c r="O183" s="228"/>
      <c r="P183" s="228"/>
      <c r="Q183" s="228"/>
      <c r="R183" s="228"/>
      <c r="S183" s="228"/>
      <c r="T183" s="229"/>
      <c r="AT183" s="230" t="s">
        <v>191</v>
      </c>
      <c r="AU183" s="230" t="s">
        <v>87</v>
      </c>
      <c r="AV183" s="12" t="s">
        <v>87</v>
      </c>
      <c r="AW183" s="12" t="s">
        <v>41</v>
      </c>
      <c r="AX183" s="12" t="s">
        <v>77</v>
      </c>
      <c r="AY183" s="230" t="s">
        <v>180</v>
      </c>
    </row>
    <row r="184" spans="2:51" s="13" customFormat="1" ht="13.5">
      <c r="B184" s="231"/>
      <c r="C184" s="232"/>
      <c r="D184" s="206" t="s">
        <v>191</v>
      </c>
      <c r="E184" s="233" t="s">
        <v>22</v>
      </c>
      <c r="F184" s="234" t="s">
        <v>194</v>
      </c>
      <c r="G184" s="232"/>
      <c r="H184" s="235">
        <v>18</v>
      </c>
      <c r="I184" s="236"/>
      <c r="J184" s="232"/>
      <c r="K184" s="232"/>
      <c r="L184" s="237"/>
      <c r="M184" s="238"/>
      <c r="N184" s="239"/>
      <c r="O184" s="239"/>
      <c r="P184" s="239"/>
      <c r="Q184" s="239"/>
      <c r="R184" s="239"/>
      <c r="S184" s="239"/>
      <c r="T184" s="240"/>
      <c r="AT184" s="241" t="s">
        <v>191</v>
      </c>
      <c r="AU184" s="241" t="s">
        <v>87</v>
      </c>
      <c r="AV184" s="13" t="s">
        <v>195</v>
      </c>
      <c r="AW184" s="13" t="s">
        <v>41</v>
      </c>
      <c r="AX184" s="13" t="s">
        <v>77</v>
      </c>
      <c r="AY184" s="241" t="s">
        <v>180</v>
      </c>
    </row>
    <row r="185" spans="2:51" s="14" customFormat="1" ht="13.5">
      <c r="B185" s="242"/>
      <c r="C185" s="243"/>
      <c r="D185" s="244" t="s">
        <v>191</v>
      </c>
      <c r="E185" s="245" t="s">
        <v>22</v>
      </c>
      <c r="F185" s="246" t="s">
        <v>196</v>
      </c>
      <c r="G185" s="243"/>
      <c r="H185" s="247">
        <v>18</v>
      </c>
      <c r="I185" s="248"/>
      <c r="J185" s="243"/>
      <c r="K185" s="243"/>
      <c r="L185" s="249"/>
      <c r="M185" s="250"/>
      <c r="N185" s="251"/>
      <c r="O185" s="251"/>
      <c r="P185" s="251"/>
      <c r="Q185" s="251"/>
      <c r="R185" s="251"/>
      <c r="S185" s="251"/>
      <c r="T185" s="252"/>
      <c r="AT185" s="253" t="s">
        <v>191</v>
      </c>
      <c r="AU185" s="253" t="s">
        <v>87</v>
      </c>
      <c r="AV185" s="14" t="s">
        <v>187</v>
      </c>
      <c r="AW185" s="14" t="s">
        <v>41</v>
      </c>
      <c r="AX185" s="14" t="s">
        <v>24</v>
      </c>
      <c r="AY185" s="253" t="s">
        <v>180</v>
      </c>
    </row>
    <row r="186" spans="2:65" s="1" customFormat="1" ht="44.25" customHeight="1">
      <c r="B186" s="41"/>
      <c r="C186" s="194" t="s">
        <v>9</v>
      </c>
      <c r="D186" s="194" t="s">
        <v>182</v>
      </c>
      <c r="E186" s="195" t="s">
        <v>681</v>
      </c>
      <c r="F186" s="196" t="s">
        <v>682</v>
      </c>
      <c r="G186" s="197" t="s">
        <v>122</v>
      </c>
      <c r="H186" s="198">
        <v>10</v>
      </c>
      <c r="I186" s="199"/>
      <c r="J186" s="200">
        <f>ROUND(I186*H186,2)</f>
        <v>0</v>
      </c>
      <c r="K186" s="196" t="s">
        <v>186</v>
      </c>
      <c r="L186" s="61"/>
      <c r="M186" s="201" t="s">
        <v>22</v>
      </c>
      <c r="N186" s="202" t="s">
        <v>48</v>
      </c>
      <c r="O186" s="42"/>
      <c r="P186" s="203">
        <f>O186*H186</f>
        <v>0</v>
      </c>
      <c r="Q186" s="203">
        <v>0</v>
      </c>
      <c r="R186" s="203">
        <f>Q186*H186</f>
        <v>0</v>
      </c>
      <c r="S186" s="203">
        <v>0.043</v>
      </c>
      <c r="T186" s="204">
        <f>S186*H186</f>
        <v>0.42999999999999994</v>
      </c>
      <c r="AR186" s="24" t="s">
        <v>187</v>
      </c>
      <c r="AT186" s="24" t="s">
        <v>182</v>
      </c>
      <c r="AU186" s="24" t="s">
        <v>87</v>
      </c>
      <c r="AY186" s="24" t="s">
        <v>180</v>
      </c>
      <c r="BE186" s="205">
        <f>IF(N186="základní",J186,0)</f>
        <v>0</v>
      </c>
      <c r="BF186" s="205">
        <f>IF(N186="snížená",J186,0)</f>
        <v>0</v>
      </c>
      <c r="BG186" s="205">
        <f>IF(N186="zákl. přenesená",J186,0)</f>
        <v>0</v>
      </c>
      <c r="BH186" s="205">
        <f>IF(N186="sníž. přenesená",J186,0)</f>
        <v>0</v>
      </c>
      <c r="BI186" s="205">
        <f>IF(N186="nulová",J186,0)</f>
        <v>0</v>
      </c>
      <c r="BJ186" s="24" t="s">
        <v>24</v>
      </c>
      <c r="BK186" s="205">
        <f>ROUND(I186*H186,2)</f>
        <v>0</v>
      </c>
      <c r="BL186" s="24" t="s">
        <v>187</v>
      </c>
      <c r="BM186" s="24" t="s">
        <v>683</v>
      </c>
    </row>
    <row r="187" spans="2:51" s="11" customFormat="1" ht="13.5">
      <c r="B187" s="209"/>
      <c r="C187" s="210"/>
      <c r="D187" s="206" t="s">
        <v>191</v>
      </c>
      <c r="E187" s="211" t="s">
        <v>22</v>
      </c>
      <c r="F187" s="212" t="s">
        <v>684</v>
      </c>
      <c r="G187" s="210"/>
      <c r="H187" s="213" t="s">
        <v>22</v>
      </c>
      <c r="I187" s="214"/>
      <c r="J187" s="210"/>
      <c r="K187" s="210"/>
      <c r="L187" s="215"/>
      <c r="M187" s="216"/>
      <c r="N187" s="217"/>
      <c r="O187" s="217"/>
      <c r="P187" s="217"/>
      <c r="Q187" s="217"/>
      <c r="R187" s="217"/>
      <c r="S187" s="217"/>
      <c r="T187" s="218"/>
      <c r="AT187" s="219" t="s">
        <v>191</v>
      </c>
      <c r="AU187" s="219" t="s">
        <v>87</v>
      </c>
      <c r="AV187" s="11" t="s">
        <v>24</v>
      </c>
      <c r="AW187" s="11" t="s">
        <v>41</v>
      </c>
      <c r="AX187" s="11" t="s">
        <v>77</v>
      </c>
      <c r="AY187" s="219" t="s">
        <v>180</v>
      </c>
    </row>
    <row r="188" spans="2:51" s="12" customFormat="1" ht="13.5">
      <c r="B188" s="220"/>
      <c r="C188" s="221"/>
      <c r="D188" s="206" t="s">
        <v>191</v>
      </c>
      <c r="E188" s="222" t="s">
        <v>22</v>
      </c>
      <c r="F188" s="223" t="s">
        <v>685</v>
      </c>
      <c r="G188" s="221"/>
      <c r="H188" s="224">
        <v>10</v>
      </c>
      <c r="I188" s="225"/>
      <c r="J188" s="221"/>
      <c r="K188" s="221"/>
      <c r="L188" s="226"/>
      <c r="M188" s="227"/>
      <c r="N188" s="228"/>
      <c r="O188" s="228"/>
      <c r="P188" s="228"/>
      <c r="Q188" s="228"/>
      <c r="R188" s="228"/>
      <c r="S188" s="228"/>
      <c r="T188" s="229"/>
      <c r="AT188" s="230" t="s">
        <v>191</v>
      </c>
      <c r="AU188" s="230" t="s">
        <v>87</v>
      </c>
      <c r="AV188" s="12" t="s">
        <v>87</v>
      </c>
      <c r="AW188" s="12" t="s">
        <v>41</v>
      </c>
      <c r="AX188" s="12" t="s">
        <v>77</v>
      </c>
      <c r="AY188" s="230" t="s">
        <v>180</v>
      </c>
    </row>
    <row r="189" spans="2:51" s="13" customFormat="1" ht="13.5">
      <c r="B189" s="231"/>
      <c r="C189" s="232"/>
      <c r="D189" s="206" t="s">
        <v>191</v>
      </c>
      <c r="E189" s="233" t="s">
        <v>22</v>
      </c>
      <c r="F189" s="234" t="s">
        <v>194</v>
      </c>
      <c r="G189" s="232"/>
      <c r="H189" s="235">
        <v>10</v>
      </c>
      <c r="I189" s="236"/>
      <c r="J189" s="232"/>
      <c r="K189" s="232"/>
      <c r="L189" s="237"/>
      <c r="M189" s="238"/>
      <c r="N189" s="239"/>
      <c r="O189" s="239"/>
      <c r="P189" s="239"/>
      <c r="Q189" s="239"/>
      <c r="R189" s="239"/>
      <c r="S189" s="239"/>
      <c r="T189" s="240"/>
      <c r="AT189" s="241" t="s">
        <v>191</v>
      </c>
      <c r="AU189" s="241" t="s">
        <v>87</v>
      </c>
      <c r="AV189" s="13" t="s">
        <v>195</v>
      </c>
      <c r="AW189" s="13" t="s">
        <v>41</v>
      </c>
      <c r="AX189" s="13" t="s">
        <v>77</v>
      </c>
      <c r="AY189" s="241" t="s">
        <v>180</v>
      </c>
    </row>
    <row r="190" spans="2:51" s="14" customFormat="1" ht="13.5">
      <c r="B190" s="242"/>
      <c r="C190" s="243"/>
      <c r="D190" s="244" t="s">
        <v>191</v>
      </c>
      <c r="E190" s="245" t="s">
        <v>22</v>
      </c>
      <c r="F190" s="246" t="s">
        <v>196</v>
      </c>
      <c r="G190" s="243"/>
      <c r="H190" s="247">
        <v>10</v>
      </c>
      <c r="I190" s="248"/>
      <c r="J190" s="243"/>
      <c r="K190" s="243"/>
      <c r="L190" s="249"/>
      <c r="M190" s="250"/>
      <c r="N190" s="251"/>
      <c r="O190" s="251"/>
      <c r="P190" s="251"/>
      <c r="Q190" s="251"/>
      <c r="R190" s="251"/>
      <c r="S190" s="251"/>
      <c r="T190" s="252"/>
      <c r="AT190" s="253" t="s">
        <v>191</v>
      </c>
      <c r="AU190" s="253" t="s">
        <v>87</v>
      </c>
      <c r="AV190" s="14" t="s">
        <v>187</v>
      </c>
      <c r="AW190" s="14" t="s">
        <v>41</v>
      </c>
      <c r="AX190" s="14" t="s">
        <v>24</v>
      </c>
      <c r="AY190" s="253" t="s">
        <v>180</v>
      </c>
    </row>
    <row r="191" spans="2:65" s="1" customFormat="1" ht="44.25" customHeight="1">
      <c r="B191" s="41"/>
      <c r="C191" s="194" t="s">
        <v>335</v>
      </c>
      <c r="D191" s="194" t="s">
        <v>182</v>
      </c>
      <c r="E191" s="195" t="s">
        <v>686</v>
      </c>
      <c r="F191" s="196" t="s">
        <v>687</v>
      </c>
      <c r="G191" s="197" t="s">
        <v>122</v>
      </c>
      <c r="H191" s="198">
        <v>6</v>
      </c>
      <c r="I191" s="199"/>
      <c r="J191" s="200">
        <f>ROUND(I191*H191,2)</f>
        <v>0</v>
      </c>
      <c r="K191" s="196" t="s">
        <v>186</v>
      </c>
      <c r="L191" s="61"/>
      <c r="M191" s="201" t="s">
        <v>22</v>
      </c>
      <c r="N191" s="202" t="s">
        <v>48</v>
      </c>
      <c r="O191" s="42"/>
      <c r="P191" s="203">
        <f>O191*H191</f>
        <v>0</v>
      </c>
      <c r="Q191" s="203">
        <v>0</v>
      </c>
      <c r="R191" s="203">
        <f>Q191*H191</f>
        <v>0</v>
      </c>
      <c r="S191" s="203">
        <v>0.98</v>
      </c>
      <c r="T191" s="204">
        <f>S191*H191</f>
        <v>5.88</v>
      </c>
      <c r="AR191" s="24" t="s">
        <v>187</v>
      </c>
      <c r="AT191" s="24" t="s">
        <v>182</v>
      </c>
      <c r="AU191" s="24" t="s">
        <v>87</v>
      </c>
      <c r="AY191" s="24" t="s">
        <v>180</v>
      </c>
      <c r="BE191" s="205">
        <f>IF(N191="základní",J191,0)</f>
        <v>0</v>
      </c>
      <c r="BF191" s="205">
        <f>IF(N191="snížená",J191,0)</f>
        <v>0</v>
      </c>
      <c r="BG191" s="205">
        <f>IF(N191="zákl. přenesená",J191,0)</f>
        <v>0</v>
      </c>
      <c r="BH191" s="205">
        <f>IF(N191="sníž. přenesená",J191,0)</f>
        <v>0</v>
      </c>
      <c r="BI191" s="205">
        <f>IF(N191="nulová",J191,0)</f>
        <v>0</v>
      </c>
      <c r="BJ191" s="24" t="s">
        <v>24</v>
      </c>
      <c r="BK191" s="205">
        <f>ROUND(I191*H191,2)</f>
        <v>0</v>
      </c>
      <c r="BL191" s="24" t="s">
        <v>187</v>
      </c>
      <c r="BM191" s="24" t="s">
        <v>688</v>
      </c>
    </row>
    <row r="192" spans="2:51" s="12" customFormat="1" ht="13.5">
      <c r="B192" s="220"/>
      <c r="C192" s="221"/>
      <c r="D192" s="206" t="s">
        <v>191</v>
      </c>
      <c r="E192" s="222" t="s">
        <v>22</v>
      </c>
      <c r="F192" s="223" t="s">
        <v>689</v>
      </c>
      <c r="G192" s="221"/>
      <c r="H192" s="224">
        <v>6</v>
      </c>
      <c r="I192" s="225"/>
      <c r="J192" s="221"/>
      <c r="K192" s="221"/>
      <c r="L192" s="226"/>
      <c r="M192" s="227"/>
      <c r="N192" s="228"/>
      <c r="O192" s="228"/>
      <c r="P192" s="228"/>
      <c r="Q192" s="228"/>
      <c r="R192" s="228"/>
      <c r="S192" s="228"/>
      <c r="T192" s="229"/>
      <c r="AT192" s="230" t="s">
        <v>191</v>
      </c>
      <c r="AU192" s="230" t="s">
        <v>87</v>
      </c>
      <c r="AV192" s="12" t="s">
        <v>87</v>
      </c>
      <c r="AW192" s="12" t="s">
        <v>41</v>
      </c>
      <c r="AX192" s="12" t="s">
        <v>77</v>
      </c>
      <c r="AY192" s="230" t="s">
        <v>180</v>
      </c>
    </row>
    <row r="193" spans="2:51" s="14" customFormat="1" ht="13.5">
      <c r="B193" s="242"/>
      <c r="C193" s="243"/>
      <c r="D193" s="206" t="s">
        <v>191</v>
      </c>
      <c r="E193" s="254" t="s">
        <v>22</v>
      </c>
      <c r="F193" s="255" t="s">
        <v>196</v>
      </c>
      <c r="G193" s="243"/>
      <c r="H193" s="256">
        <v>6</v>
      </c>
      <c r="I193" s="248"/>
      <c r="J193" s="243"/>
      <c r="K193" s="243"/>
      <c r="L193" s="249"/>
      <c r="M193" s="250"/>
      <c r="N193" s="251"/>
      <c r="O193" s="251"/>
      <c r="P193" s="251"/>
      <c r="Q193" s="251"/>
      <c r="R193" s="251"/>
      <c r="S193" s="251"/>
      <c r="T193" s="252"/>
      <c r="AT193" s="253" t="s">
        <v>191</v>
      </c>
      <c r="AU193" s="253" t="s">
        <v>87</v>
      </c>
      <c r="AV193" s="14" t="s">
        <v>187</v>
      </c>
      <c r="AW193" s="14" t="s">
        <v>41</v>
      </c>
      <c r="AX193" s="14" t="s">
        <v>24</v>
      </c>
      <c r="AY193" s="253" t="s">
        <v>180</v>
      </c>
    </row>
    <row r="194" spans="2:63" s="10" customFormat="1" ht="29.85" customHeight="1">
      <c r="B194" s="177"/>
      <c r="C194" s="178"/>
      <c r="D194" s="191" t="s">
        <v>76</v>
      </c>
      <c r="E194" s="192" t="s">
        <v>604</v>
      </c>
      <c r="F194" s="192" t="s">
        <v>605</v>
      </c>
      <c r="G194" s="178"/>
      <c r="H194" s="178"/>
      <c r="I194" s="181"/>
      <c r="J194" s="193">
        <f>BK194</f>
        <v>0</v>
      </c>
      <c r="K194" s="178"/>
      <c r="L194" s="183"/>
      <c r="M194" s="184"/>
      <c r="N194" s="185"/>
      <c r="O194" s="185"/>
      <c r="P194" s="186">
        <f>SUM(P195:P198)</f>
        <v>0</v>
      </c>
      <c r="Q194" s="185"/>
      <c r="R194" s="186">
        <f>SUM(R195:R198)</f>
        <v>0</v>
      </c>
      <c r="S194" s="185"/>
      <c r="T194" s="187">
        <f>SUM(T195:T198)</f>
        <v>0</v>
      </c>
      <c r="AR194" s="188" t="s">
        <v>24</v>
      </c>
      <c r="AT194" s="189" t="s">
        <v>76</v>
      </c>
      <c r="AU194" s="189" t="s">
        <v>24</v>
      </c>
      <c r="AY194" s="188" t="s">
        <v>180</v>
      </c>
      <c r="BK194" s="190">
        <f>SUM(BK195:BK198)</f>
        <v>0</v>
      </c>
    </row>
    <row r="195" spans="2:65" s="1" customFormat="1" ht="22.5" customHeight="1">
      <c r="B195" s="41"/>
      <c r="C195" s="194" t="s">
        <v>341</v>
      </c>
      <c r="D195" s="194" t="s">
        <v>182</v>
      </c>
      <c r="E195" s="195" t="s">
        <v>606</v>
      </c>
      <c r="F195" s="196" t="s">
        <v>607</v>
      </c>
      <c r="G195" s="197" t="s">
        <v>263</v>
      </c>
      <c r="H195" s="198">
        <v>6.31</v>
      </c>
      <c r="I195" s="199"/>
      <c r="J195" s="200">
        <f>ROUND(I195*H195,2)</f>
        <v>0</v>
      </c>
      <c r="K195" s="196" t="s">
        <v>186</v>
      </c>
      <c r="L195" s="61"/>
      <c r="M195" s="201" t="s">
        <v>22</v>
      </c>
      <c r="N195" s="202" t="s">
        <v>48</v>
      </c>
      <c r="O195" s="42"/>
      <c r="P195" s="203">
        <f>O195*H195</f>
        <v>0</v>
      </c>
      <c r="Q195" s="203">
        <v>0</v>
      </c>
      <c r="R195" s="203">
        <f>Q195*H195</f>
        <v>0</v>
      </c>
      <c r="S195" s="203">
        <v>0</v>
      </c>
      <c r="T195" s="204">
        <f>S195*H195</f>
        <v>0</v>
      </c>
      <c r="AR195" s="24" t="s">
        <v>187</v>
      </c>
      <c r="AT195" s="24" t="s">
        <v>182</v>
      </c>
      <c r="AU195" s="24" t="s">
        <v>87</v>
      </c>
      <c r="AY195" s="24" t="s">
        <v>180</v>
      </c>
      <c r="BE195" s="205">
        <f>IF(N195="základní",J195,0)</f>
        <v>0</v>
      </c>
      <c r="BF195" s="205">
        <f>IF(N195="snížená",J195,0)</f>
        <v>0</v>
      </c>
      <c r="BG195" s="205">
        <f>IF(N195="zákl. přenesená",J195,0)</f>
        <v>0</v>
      </c>
      <c r="BH195" s="205">
        <f>IF(N195="sníž. přenesená",J195,0)</f>
        <v>0</v>
      </c>
      <c r="BI195" s="205">
        <f>IF(N195="nulová",J195,0)</f>
        <v>0</v>
      </c>
      <c r="BJ195" s="24" t="s">
        <v>24</v>
      </c>
      <c r="BK195" s="205">
        <f>ROUND(I195*H195,2)</f>
        <v>0</v>
      </c>
      <c r="BL195" s="24" t="s">
        <v>187</v>
      </c>
      <c r="BM195" s="24" t="s">
        <v>690</v>
      </c>
    </row>
    <row r="196" spans="2:65" s="1" customFormat="1" ht="31.5" customHeight="1">
      <c r="B196" s="41"/>
      <c r="C196" s="194" t="s">
        <v>351</v>
      </c>
      <c r="D196" s="194" t="s">
        <v>182</v>
      </c>
      <c r="E196" s="195" t="s">
        <v>612</v>
      </c>
      <c r="F196" s="196" t="s">
        <v>613</v>
      </c>
      <c r="G196" s="197" t="s">
        <v>263</v>
      </c>
      <c r="H196" s="198">
        <v>6.31</v>
      </c>
      <c r="I196" s="199"/>
      <c r="J196" s="200">
        <f>ROUND(I196*H196,2)</f>
        <v>0</v>
      </c>
      <c r="K196" s="196" t="s">
        <v>186</v>
      </c>
      <c r="L196" s="61"/>
      <c r="M196" s="201" t="s">
        <v>22</v>
      </c>
      <c r="N196" s="202" t="s">
        <v>48</v>
      </c>
      <c r="O196" s="42"/>
      <c r="P196" s="203">
        <f>O196*H196</f>
        <v>0</v>
      </c>
      <c r="Q196" s="203">
        <v>0</v>
      </c>
      <c r="R196" s="203">
        <f>Q196*H196</f>
        <v>0</v>
      </c>
      <c r="S196" s="203">
        <v>0</v>
      </c>
      <c r="T196" s="204">
        <f>S196*H196</f>
        <v>0</v>
      </c>
      <c r="AR196" s="24" t="s">
        <v>187</v>
      </c>
      <c r="AT196" s="24" t="s">
        <v>182</v>
      </c>
      <c r="AU196" s="24" t="s">
        <v>87</v>
      </c>
      <c r="AY196" s="24" t="s">
        <v>180</v>
      </c>
      <c r="BE196" s="205">
        <f>IF(N196="základní",J196,0)</f>
        <v>0</v>
      </c>
      <c r="BF196" s="205">
        <f>IF(N196="snížená",J196,0)</f>
        <v>0</v>
      </c>
      <c r="BG196" s="205">
        <f>IF(N196="zákl. přenesená",J196,0)</f>
        <v>0</v>
      </c>
      <c r="BH196" s="205">
        <f>IF(N196="sníž. přenesená",J196,0)</f>
        <v>0</v>
      </c>
      <c r="BI196" s="205">
        <f>IF(N196="nulová",J196,0)</f>
        <v>0</v>
      </c>
      <c r="BJ196" s="24" t="s">
        <v>24</v>
      </c>
      <c r="BK196" s="205">
        <f>ROUND(I196*H196,2)</f>
        <v>0</v>
      </c>
      <c r="BL196" s="24" t="s">
        <v>187</v>
      </c>
      <c r="BM196" s="24" t="s">
        <v>691</v>
      </c>
    </row>
    <row r="197" spans="2:65" s="1" customFormat="1" ht="31.5" customHeight="1">
      <c r="B197" s="41"/>
      <c r="C197" s="194" t="s">
        <v>360</v>
      </c>
      <c r="D197" s="194" t="s">
        <v>182</v>
      </c>
      <c r="E197" s="195" t="s">
        <v>616</v>
      </c>
      <c r="F197" s="196" t="s">
        <v>617</v>
      </c>
      <c r="G197" s="197" t="s">
        <v>263</v>
      </c>
      <c r="H197" s="198">
        <v>189.3</v>
      </c>
      <c r="I197" s="199"/>
      <c r="J197" s="200">
        <f>ROUND(I197*H197,2)</f>
        <v>0</v>
      </c>
      <c r="K197" s="196" t="s">
        <v>186</v>
      </c>
      <c r="L197" s="61"/>
      <c r="M197" s="201" t="s">
        <v>22</v>
      </c>
      <c r="N197" s="202" t="s">
        <v>48</v>
      </c>
      <c r="O197" s="42"/>
      <c r="P197" s="203">
        <f>O197*H197</f>
        <v>0</v>
      </c>
      <c r="Q197" s="203">
        <v>0</v>
      </c>
      <c r="R197" s="203">
        <f>Q197*H197</f>
        <v>0</v>
      </c>
      <c r="S197" s="203">
        <v>0</v>
      </c>
      <c r="T197" s="204">
        <f>S197*H197</f>
        <v>0</v>
      </c>
      <c r="AR197" s="24" t="s">
        <v>187</v>
      </c>
      <c r="AT197" s="24" t="s">
        <v>182</v>
      </c>
      <c r="AU197" s="24" t="s">
        <v>87</v>
      </c>
      <c r="AY197" s="24" t="s">
        <v>180</v>
      </c>
      <c r="BE197" s="205">
        <f>IF(N197="základní",J197,0)</f>
        <v>0</v>
      </c>
      <c r="BF197" s="205">
        <f>IF(N197="snížená",J197,0)</f>
        <v>0</v>
      </c>
      <c r="BG197" s="205">
        <f>IF(N197="zákl. přenesená",J197,0)</f>
        <v>0</v>
      </c>
      <c r="BH197" s="205">
        <f>IF(N197="sníž. přenesená",J197,0)</f>
        <v>0</v>
      </c>
      <c r="BI197" s="205">
        <f>IF(N197="nulová",J197,0)</f>
        <v>0</v>
      </c>
      <c r="BJ197" s="24" t="s">
        <v>24</v>
      </c>
      <c r="BK197" s="205">
        <f>ROUND(I197*H197,2)</f>
        <v>0</v>
      </c>
      <c r="BL197" s="24" t="s">
        <v>187</v>
      </c>
      <c r="BM197" s="24" t="s">
        <v>692</v>
      </c>
    </row>
    <row r="198" spans="2:51" s="12" customFormat="1" ht="13.5">
      <c r="B198" s="220"/>
      <c r="C198" s="221"/>
      <c r="D198" s="206" t="s">
        <v>191</v>
      </c>
      <c r="E198" s="221"/>
      <c r="F198" s="223" t="s">
        <v>693</v>
      </c>
      <c r="G198" s="221"/>
      <c r="H198" s="224">
        <v>189.3</v>
      </c>
      <c r="I198" s="225"/>
      <c r="J198" s="221"/>
      <c r="K198" s="221"/>
      <c r="L198" s="226"/>
      <c r="M198" s="227"/>
      <c r="N198" s="228"/>
      <c r="O198" s="228"/>
      <c r="P198" s="228"/>
      <c r="Q198" s="228"/>
      <c r="R198" s="228"/>
      <c r="S198" s="228"/>
      <c r="T198" s="229"/>
      <c r="AT198" s="230" t="s">
        <v>191</v>
      </c>
      <c r="AU198" s="230" t="s">
        <v>87</v>
      </c>
      <c r="AV198" s="12" t="s">
        <v>87</v>
      </c>
      <c r="AW198" s="12" t="s">
        <v>6</v>
      </c>
      <c r="AX198" s="12" t="s">
        <v>24</v>
      </c>
      <c r="AY198" s="230" t="s">
        <v>180</v>
      </c>
    </row>
    <row r="199" spans="2:63" s="10" customFormat="1" ht="29.85" customHeight="1">
      <c r="B199" s="177"/>
      <c r="C199" s="178"/>
      <c r="D199" s="191" t="s">
        <v>76</v>
      </c>
      <c r="E199" s="192" t="s">
        <v>390</v>
      </c>
      <c r="F199" s="192" t="s">
        <v>391</v>
      </c>
      <c r="G199" s="178"/>
      <c r="H199" s="178"/>
      <c r="I199" s="181"/>
      <c r="J199" s="193">
        <f>BK199</f>
        <v>0</v>
      </c>
      <c r="K199" s="178"/>
      <c r="L199" s="183"/>
      <c r="M199" s="184"/>
      <c r="N199" s="185"/>
      <c r="O199" s="185"/>
      <c r="P199" s="186">
        <f>SUM(P200:P201)</f>
        <v>0</v>
      </c>
      <c r="Q199" s="185"/>
      <c r="R199" s="186">
        <f>SUM(R200:R201)</f>
        <v>0</v>
      </c>
      <c r="S199" s="185"/>
      <c r="T199" s="187">
        <f>SUM(T200:T201)</f>
        <v>0</v>
      </c>
      <c r="AR199" s="188" t="s">
        <v>24</v>
      </c>
      <c r="AT199" s="189" t="s">
        <v>76</v>
      </c>
      <c r="AU199" s="189" t="s">
        <v>24</v>
      </c>
      <c r="AY199" s="188" t="s">
        <v>180</v>
      </c>
      <c r="BK199" s="190">
        <f>SUM(BK200:BK201)</f>
        <v>0</v>
      </c>
    </row>
    <row r="200" spans="2:65" s="1" customFormat="1" ht="31.5" customHeight="1">
      <c r="B200" s="41"/>
      <c r="C200" s="194" t="s">
        <v>367</v>
      </c>
      <c r="D200" s="194" t="s">
        <v>182</v>
      </c>
      <c r="E200" s="195" t="s">
        <v>393</v>
      </c>
      <c r="F200" s="196" t="s">
        <v>394</v>
      </c>
      <c r="G200" s="197" t="s">
        <v>263</v>
      </c>
      <c r="H200" s="198">
        <v>41.856</v>
      </c>
      <c r="I200" s="199"/>
      <c r="J200" s="200">
        <f>ROUND(I200*H200,2)</f>
        <v>0</v>
      </c>
      <c r="K200" s="196" t="s">
        <v>186</v>
      </c>
      <c r="L200" s="61"/>
      <c r="M200" s="201" t="s">
        <v>22</v>
      </c>
      <c r="N200" s="202" t="s">
        <v>48</v>
      </c>
      <c r="O200" s="42"/>
      <c r="P200" s="203">
        <f>O200*H200</f>
        <v>0</v>
      </c>
      <c r="Q200" s="203">
        <v>0</v>
      </c>
      <c r="R200" s="203">
        <f>Q200*H200</f>
        <v>0</v>
      </c>
      <c r="S200" s="203">
        <v>0</v>
      </c>
      <c r="T200" s="204">
        <f>S200*H200</f>
        <v>0</v>
      </c>
      <c r="AR200" s="24" t="s">
        <v>187</v>
      </c>
      <c r="AT200" s="24" t="s">
        <v>182</v>
      </c>
      <c r="AU200" s="24" t="s">
        <v>87</v>
      </c>
      <c r="AY200" s="24" t="s">
        <v>180</v>
      </c>
      <c r="BE200" s="205">
        <f>IF(N200="základní",J200,0)</f>
        <v>0</v>
      </c>
      <c r="BF200" s="205">
        <f>IF(N200="snížená",J200,0)</f>
        <v>0</v>
      </c>
      <c r="BG200" s="205">
        <f>IF(N200="zákl. přenesená",J200,0)</f>
        <v>0</v>
      </c>
      <c r="BH200" s="205">
        <f>IF(N200="sníž. přenesená",J200,0)</f>
        <v>0</v>
      </c>
      <c r="BI200" s="205">
        <f>IF(N200="nulová",J200,0)</f>
        <v>0</v>
      </c>
      <c r="BJ200" s="24" t="s">
        <v>24</v>
      </c>
      <c r="BK200" s="205">
        <f>ROUND(I200*H200,2)</f>
        <v>0</v>
      </c>
      <c r="BL200" s="24" t="s">
        <v>187</v>
      </c>
      <c r="BM200" s="24" t="s">
        <v>694</v>
      </c>
    </row>
    <row r="201" spans="2:65" s="1" customFormat="1" ht="44.25" customHeight="1">
      <c r="B201" s="41"/>
      <c r="C201" s="194" t="s">
        <v>374</v>
      </c>
      <c r="D201" s="194" t="s">
        <v>182</v>
      </c>
      <c r="E201" s="195" t="s">
        <v>398</v>
      </c>
      <c r="F201" s="196" t="s">
        <v>399</v>
      </c>
      <c r="G201" s="197" t="s">
        <v>263</v>
      </c>
      <c r="H201" s="198">
        <v>41.856</v>
      </c>
      <c r="I201" s="199"/>
      <c r="J201" s="200">
        <f>ROUND(I201*H201,2)</f>
        <v>0</v>
      </c>
      <c r="K201" s="196" t="s">
        <v>186</v>
      </c>
      <c r="L201" s="61"/>
      <c r="M201" s="201" t="s">
        <v>22</v>
      </c>
      <c r="N201" s="271" t="s">
        <v>48</v>
      </c>
      <c r="O201" s="272"/>
      <c r="P201" s="273">
        <f>O201*H201</f>
        <v>0</v>
      </c>
      <c r="Q201" s="273">
        <v>0</v>
      </c>
      <c r="R201" s="273">
        <f>Q201*H201</f>
        <v>0</v>
      </c>
      <c r="S201" s="273">
        <v>0</v>
      </c>
      <c r="T201" s="274">
        <f>S201*H201</f>
        <v>0</v>
      </c>
      <c r="AR201" s="24" t="s">
        <v>187</v>
      </c>
      <c r="AT201" s="24" t="s">
        <v>182</v>
      </c>
      <c r="AU201" s="24" t="s">
        <v>87</v>
      </c>
      <c r="AY201" s="24" t="s">
        <v>180</v>
      </c>
      <c r="BE201" s="205">
        <f>IF(N201="základní",J201,0)</f>
        <v>0</v>
      </c>
      <c r="BF201" s="205">
        <f>IF(N201="snížená",J201,0)</f>
        <v>0</v>
      </c>
      <c r="BG201" s="205">
        <f>IF(N201="zákl. přenesená",J201,0)</f>
        <v>0</v>
      </c>
      <c r="BH201" s="205">
        <f>IF(N201="sníž. přenesená",J201,0)</f>
        <v>0</v>
      </c>
      <c r="BI201" s="205">
        <f>IF(N201="nulová",J201,0)</f>
        <v>0</v>
      </c>
      <c r="BJ201" s="24" t="s">
        <v>24</v>
      </c>
      <c r="BK201" s="205">
        <f>ROUND(I201*H201,2)</f>
        <v>0</v>
      </c>
      <c r="BL201" s="24" t="s">
        <v>187</v>
      </c>
      <c r="BM201" s="24" t="s">
        <v>695</v>
      </c>
    </row>
    <row r="202" spans="2:12" s="1" customFormat="1" ht="6.95" customHeight="1">
      <c r="B202" s="56"/>
      <c r="C202" s="57"/>
      <c r="D202" s="57"/>
      <c r="E202" s="57"/>
      <c r="F202" s="57"/>
      <c r="G202" s="57"/>
      <c r="H202" s="57"/>
      <c r="I202" s="140"/>
      <c r="J202" s="57"/>
      <c r="K202" s="57"/>
      <c r="L202" s="61"/>
    </row>
  </sheetData>
  <sheetProtection password="CC35" sheet="1" objects="1" scenarios="1" formatCells="0" formatColumns="0" formatRows="0" sort="0" autoFilter="0"/>
  <autoFilter ref="C81:K201"/>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96</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696</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11" s="1" customFormat="1" ht="14.45" customHeight="1">
      <c r="B12" s="41"/>
      <c r="C12" s="42"/>
      <c r="D12" s="37" t="s">
        <v>25</v>
      </c>
      <c r="E12" s="42"/>
      <c r="F12" s="35" t="s">
        <v>144</v>
      </c>
      <c r="G12" s="42"/>
      <c r="H12" s="42"/>
      <c r="I12" s="120" t="s">
        <v>27</v>
      </c>
      <c r="J12" s="121" t="str">
        <f>'Rekapitulace stavby'!AN8</f>
        <v>27.01.2017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ROUND(J80,2)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ROUND(SUM(BE80:BE173),2)</f>
        <v>0</v>
      </c>
      <c r="G30" s="42"/>
      <c r="H30" s="42"/>
      <c r="I30" s="132">
        <v>0.21</v>
      </c>
      <c r="J30" s="131">
        <f>ROUND(ROUND((SUM(BE80:BE173)),2)*I30,2)</f>
        <v>0</v>
      </c>
      <c r="K30" s="45"/>
    </row>
    <row r="31" spans="2:11" s="1" customFormat="1" ht="14.45" customHeight="1">
      <c r="B31" s="41"/>
      <c r="C31" s="42"/>
      <c r="D31" s="42"/>
      <c r="E31" s="49" t="s">
        <v>49</v>
      </c>
      <c r="F31" s="131">
        <f>ROUND(SUM(BF80:BF173),2)</f>
        <v>0</v>
      </c>
      <c r="G31" s="42"/>
      <c r="H31" s="42"/>
      <c r="I31" s="132">
        <v>0.15</v>
      </c>
      <c r="J31" s="131">
        <f>ROUND(ROUND((SUM(BF80:BF173)),2)*I31,2)</f>
        <v>0</v>
      </c>
      <c r="K31" s="45"/>
    </row>
    <row r="32" spans="2:11" s="1" customFormat="1" ht="14.45" customHeight="1" hidden="1">
      <c r="B32" s="41"/>
      <c r="C32" s="42"/>
      <c r="D32" s="42"/>
      <c r="E32" s="49" t="s">
        <v>50</v>
      </c>
      <c r="F32" s="131">
        <f>ROUND(SUM(BG80:BG173),2)</f>
        <v>0</v>
      </c>
      <c r="G32" s="42"/>
      <c r="H32" s="42"/>
      <c r="I32" s="132">
        <v>0.21</v>
      </c>
      <c r="J32" s="131">
        <v>0</v>
      </c>
      <c r="K32" s="45"/>
    </row>
    <row r="33" spans="2:11" s="1" customFormat="1" ht="14.45" customHeight="1" hidden="1">
      <c r="B33" s="41"/>
      <c r="C33" s="42"/>
      <c r="D33" s="42"/>
      <c r="E33" s="49" t="s">
        <v>51</v>
      </c>
      <c r="F33" s="131">
        <f>ROUND(SUM(BH80:BH173),2)</f>
        <v>0</v>
      </c>
      <c r="G33" s="42"/>
      <c r="H33" s="42"/>
      <c r="I33" s="132">
        <v>0.15</v>
      </c>
      <c r="J33" s="131">
        <v>0</v>
      </c>
      <c r="K33" s="45"/>
    </row>
    <row r="34" spans="2:11" s="1" customFormat="1" ht="14.45" customHeight="1" hidden="1">
      <c r="B34" s="41"/>
      <c r="C34" s="42"/>
      <c r="D34" s="42"/>
      <c r="E34" s="49" t="s">
        <v>52</v>
      </c>
      <c r="F34" s="131">
        <f>ROUND(SUM(BI80:BI173),2)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16104-14XC-HT-04 - Sjezdy</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J80</f>
        <v>0</v>
      </c>
      <c r="K56" s="45"/>
      <c r="AU56" s="24" t="s">
        <v>152</v>
      </c>
    </row>
    <row r="57" spans="2:11" s="7" customFormat="1" ht="24.95" customHeight="1">
      <c r="B57" s="150"/>
      <c r="C57" s="151"/>
      <c r="D57" s="152" t="s">
        <v>153</v>
      </c>
      <c r="E57" s="153"/>
      <c r="F57" s="153"/>
      <c r="G57" s="153"/>
      <c r="H57" s="153"/>
      <c r="I57" s="154"/>
      <c r="J57" s="155">
        <f>J81</f>
        <v>0</v>
      </c>
      <c r="K57" s="156"/>
    </row>
    <row r="58" spans="2:11" s="8" customFormat="1" ht="19.9" customHeight="1">
      <c r="B58" s="157"/>
      <c r="C58" s="158"/>
      <c r="D58" s="159" t="s">
        <v>154</v>
      </c>
      <c r="E58" s="160"/>
      <c r="F58" s="160"/>
      <c r="G58" s="160"/>
      <c r="H58" s="160"/>
      <c r="I58" s="161"/>
      <c r="J58" s="162">
        <f>J82</f>
        <v>0</v>
      </c>
      <c r="K58" s="163"/>
    </row>
    <row r="59" spans="2:11" s="8" customFormat="1" ht="19.9" customHeight="1">
      <c r="B59" s="157"/>
      <c r="C59" s="158"/>
      <c r="D59" s="159" t="s">
        <v>156</v>
      </c>
      <c r="E59" s="160"/>
      <c r="F59" s="160"/>
      <c r="G59" s="160"/>
      <c r="H59" s="160"/>
      <c r="I59" s="161"/>
      <c r="J59" s="162">
        <f>J129</f>
        <v>0</v>
      </c>
      <c r="K59" s="163"/>
    </row>
    <row r="60" spans="2:11" s="8" customFormat="1" ht="19.9" customHeight="1">
      <c r="B60" s="157"/>
      <c r="C60" s="158"/>
      <c r="D60" s="159" t="s">
        <v>158</v>
      </c>
      <c r="E60" s="160"/>
      <c r="F60" s="160"/>
      <c r="G60" s="160"/>
      <c r="H60" s="160"/>
      <c r="I60" s="161"/>
      <c r="J60" s="162">
        <f>J169</f>
        <v>0</v>
      </c>
      <c r="K60" s="163"/>
    </row>
    <row r="61" spans="2:11" s="1" customFormat="1" ht="21.75" customHeight="1">
      <c r="B61" s="41"/>
      <c r="C61" s="42"/>
      <c r="D61" s="42"/>
      <c r="E61" s="42"/>
      <c r="F61" s="42"/>
      <c r="G61" s="42"/>
      <c r="H61" s="42"/>
      <c r="I61" s="119"/>
      <c r="J61" s="42"/>
      <c r="K61" s="45"/>
    </row>
    <row r="62" spans="2:11" s="1" customFormat="1" ht="6.95" customHeight="1">
      <c r="B62" s="56"/>
      <c r="C62" s="57"/>
      <c r="D62" s="57"/>
      <c r="E62" s="57"/>
      <c r="F62" s="57"/>
      <c r="G62" s="57"/>
      <c r="H62" s="57"/>
      <c r="I62" s="140"/>
      <c r="J62" s="57"/>
      <c r="K62" s="58"/>
    </row>
    <row r="66" spans="2:12" s="1" customFormat="1" ht="6.95" customHeight="1">
      <c r="B66" s="59"/>
      <c r="C66" s="60"/>
      <c r="D66" s="60"/>
      <c r="E66" s="60"/>
      <c r="F66" s="60"/>
      <c r="G66" s="60"/>
      <c r="H66" s="60"/>
      <c r="I66" s="143"/>
      <c r="J66" s="60"/>
      <c r="K66" s="60"/>
      <c r="L66" s="61"/>
    </row>
    <row r="67" spans="2:12" s="1" customFormat="1" ht="36.95" customHeight="1">
      <c r="B67" s="41"/>
      <c r="C67" s="62" t="s">
        <v>164</v>
      </c>
      <c r="D67" s="63"/>
      <c r="E67" s="63"/>
      <c r="F67" s="63"/>
      <c r="G67" s="63"/>
      <c r="H67" s="63"/>
      <c r="I67" s="164"/>
      <c r="J67" s="63"/>
      <c r="K67" s="63"/>
      <c r="L67" s="61"/>
    </row>
    <row r="68" spans="2:12" s="1" customFormat="1" ht="6.95" customHeight="1">
      <c r="B68" s="41"/>
      <c r="C68" s="63"/>
      <c r="D68" s="63"/>
      <c r="E68" s="63"/>
      <c r="F68" s="63"/>
      <c r="G68" s="63"/>
      <c r="H68" s="63"/>
      <c r="I68" s="164"/>
      <c r="J68" s="63"/>
      <c r="K68" s="63"/>
      <c r="L68" s="61"/>
    </row>
    <row r="69" spans="2:12" s="1" customFormat="1" ht="14.45" customHeight="1">
      <c r="B69" s="41"/>
      <c r="C69" s="65" t="s">
        <v>18</v>
      </c>
      <c r="D69" s="63"/>
      <c r="E69" s="63"/>
      <c r="F69" s="63"/>
      <c r="G69" s="63"/>
      <c r="H69" s="63"/>
      <c r="I69" s="164"/>
      <c r="J69" s="63"/>
      <c r="K69" s="63"/>
      <c r="L69" s="61"/>
    </row>
    <row r="70" spans="2:12" s="1" customFormat="1" ht="22.5" customHeight="1">
      <c r="B70" s="41"/>
      <c r="C70" s="63"/>
      <c r="D70" s="63"/>
      <c r="E70" s="393" t="str">
        <f>E7</f>
        <v>LC Kočárová</v>
      </c>
      <c r="F70" s="394"/>
      <c r="G70" s="394"/>
      <c r="H70" s="394"/>
      <c r="I70" s="164"/>
      <c r="J70" s="63"/>
      <c r="K70" s="63"/>
      <c r="L70" s="61"/>
    </row>
    <row r="71" spans="2:12" s="1" customFormat="1" ht="14.45" customHeight="1">
      <c r="B71" s="41"/>
      <c r="C71" s="65" t="s">
        <v>131</v>
      </c>
      <c r="D71" s="63"/>
      <c r="E71" s="63"/>
      <c r="F71" s="63"/>
      <c r="G71" s="63"/>
      <c r="H71" s="63"/>
      <c r="I71" s="164"/>
      <c r="J71" s="63"/>
      <c r="K71" s="63"/>
      <c r="L71" s="61"/>
    </row>
    <row r="72" spans="2:12" s="1" customFormat="1" ht="23.25" customHeight="1">
      <c r="B72" s="41"/>
      <c r="C72" s="63"/>
      <c r="D72" s="63"/>
      <c r="E72" s="361" t="str">
        <f>E9</f>
        <v>16104-14XC-HT-04 - Sjezdy</v>
      </c>
      <c r="F72" s="395"/>
      <c r="G72" s="395"/>
      <c r="H72" s="395"/>
      <c r="I72" s="164"/>
      <c r="J72" s="63"/>
      <c r="K72" s="63"/>
      <c r="L72" s="61"/>
    </row>
    <row r="73" spans="2:12" s="1" customFormat="1" ht="6.95" customHeight="1">
      <c r="B73" s="41"/>
      <c r="C73" s="63"/>
      <c r="D73" s="63"/>
      <c r="E73" s="63"/>
      <c r="F73" s="63"/>
      <c r="G73" s="63"/>
      <c r="H73" s="63"/>
      <c r="I73" s="164"/>
      <c r="J73" s="63"/>
      <c r="K73" s="63"/>
      <c r="L73" s="61"/>
    </row>
    <row r="74" spans="2:12" s="1" customFormat="1" ht="18" customHeight="1">
      <c r="B74" s="41"/>
      <c r="C74" s="65" t="s">
        <v>25</v>
      </c>
      <c r="D74" s="63"/>
      <c r="E74" s="63"/>
      <c r="F74" s="165" t="str">
        <f>F12</f>
        <v>K.Ú. Habrůvka</v>
      </c>
      <c r="G74" s="63"/>
      <c r="H74" s="63"/>
      <c r="I74" s="166" t="s">
        <v>27</v>
      </c>
      <c r="J74" s="73" t="str">
        <f>IF(J12="","",J12)</f>
        <v>27.01.2017</v>
      </c>
      <c r="K74" s="63"/>
      <c r="L74" s="61"/>
    </row>
    <row r="75" spans="2:12" s="1" customFormat="1" ht="6.95" customHeight="1">
      <c r="B75" s="41"/>
      <c r="C75" s="63"/>
      <c r="D75" s="63"/>
      <c r="E75" s="63"/>
      <c r="F75" s="63"/>
      <c r="G75" s="63"/>
      <c r="H75" s="63"/>
      <c r="I75" s="164"/>
      <c r="J75" s="63"/>
      <c r="K75" s="63"/>
      <c r="L75" s="61"/>
    </row>
    <row r="76" spans="2:12" s="1" customFormat="1" ht="15">
      <c r="B76" s="41"/>
      <c r="C76" s="65" t="s">
        <v>31</v>
      </c>
      <c r="D76" s="63"/>
      <c r="E76" s="63"/>
      <c r="F76" s="165" t="str">
        <f>E15</f>
        <v>MeU, Školní lesní podnik Masarykův les Křtiny</v>
      </c>
      <c r="G76" s="63"/>
      <c r="H76" s="63"/>
      <c r="I76" s="166" t="s">
        <v>37</v>
      </c>
      <c r="J76" s="165" t="str">
        <f>E21</f>
        <v>Regioprojekt Brno, s.r.o</v>
      </c>
      <c r="K76" s="63"/>
      <c r="L76" s="61"/>
    </row>
    <row r="77" spans="2:12" s="1" customFormat="1" ht="14.45" customHeight="1">
      <c r="B77" s="41"/>
      <c r="C77" s="65" t="s">
        <v>35</v>
      </c>
      <c r="D77" s="63"/>
      <c r="E77" s="63"/>
      <c r="F77" s="165" t="str">
        <f>IF(E18="","",E18)</f>
        <v/>
      </c>
      <c r="G77" s="63"/>
      <c r="H77" s="63"/>
      <c r="I77" s="164"/>
      <c r="J77" s="63"/>
      <c r="K77" s="63"/>
      <c r="L77" s="61"/>
    </row>
    <row r="78" spans="2:12" s="1" customFormat="1" ht="10.35" customHeight="1">
      <c r="B78" s="41"/>
      <c r="C78" s="63"/>
      <c r="D78" s="63"/>
      <c r="E78" s="63"/>
      <c r="F78" s="63"/>
      <c r="G78" s="63"/>
      <c r="H78" s="63"/>
      <c r="I78" s="164"/>
      <c r="J78" s="63"/>
      <c r="K78" s="63"/>
      <c r="L78" s="61"/>
    </row>
    <row r="79" spans="2:20" s="9" customFormat="1" ht="29.25" customHeight="1">
      <c r="B79" s="167"/>
      <c r="C79" s="168" t="s">
        <v>165</v>
      </c>
      <c r="D79" s="169" t="s">
        <v>62</v>
      </c>
      <c r="E79" s="169" t="s">
        <v>58</v>
      </c>
      <c r="F79" s="169" t="s">
        <v>166</v>
      </c>
      <c r="G79" s="169" t="s">
        <v>167</v>
      </c>
      <c r="H79" s="169" t="s">
        <v>168</v>
      </c>
      <c r="I79" s="170" t="s">
        <v>169</v>
      </c>
      <c r="J79" s="169" t="s">
        <v>150</v>
      </c>
      <c r="K79" s="171" t="s">
        <v>170</v>
      </c>
      <c r="L79" s="172"/>
      <c r="M79" s="81" t="s">
        <v>171</v>
      </c>
      <c r="N79" s="82" t="s">
        <v>47</v>
      </c>
      <c r="O79" s="82" t="s">
        <v>172</v>
      </c>
      <c r="P79" s="82" t="s">
        <v>173</v>
      </c>
      <c r="Q79" s="82" t="s">
        <v>174</v>
      </c>
      <c r="R79" s="82" t="s">
        <v>175</v>
      </c>
      <c r="S79" s="82" t="s">
        <v>176</v>
      </c>
      <c r="T79" s="83" t="s">
        <v>177</v>
      </c>
    </row>
    <row r="80" spans="2:63" s="1" customFormat="1" ht="29.25" customHeight="1">
      <c r="B80" s="41"/>
      <c r="C80" s="87" t="s">
        <v>151</v>
      </c>
      <c r="D80" s="63"/>
      <c r="E80" s="63"/>
      <c r="F80" s="63"/>
      <c r="G80" s="63"/>
      <c r="H80" s="63"/>
      <c r="I80" s="164"/>
      <c r="J80" s="173">
        <f>BK80</f>
        <v>0</v>
      </c>
      <c r="K80" s="63"/>
      <c r="L80" s="61"/>
      <c r="M80" s="84"/>
      <c r="N80" s="85"/>
      <c r="O80" s="85"/>
      <c r="P80" s="174">
        <f>P81</f>
        <v>0</v>
      </c>
      <c r="Q80" s="85"/>
      <c r="R80" s="174">
        <f>R81</f>
        <v>100.33600000000001</v>
      </c>
      <c r="S80" s="85"/>
      <c r="T80" s="175">
        <f>T81</f>
        <v>0</v>
      </c>
      <c r="AT80" s="24" t="s">
        <v>76</v>
      </c>
      <c r="AU80" s="24" t="s">
        <v>152</v>
      </c>
      <c r="BK80" s="176">
        <f>BK81</f>
        <v>0</v>
      </c>
    </row>
    <row r="81" spans="2:63" s="10" customFormat="1" ht="37.35" customHeight="1">
      <c r="B81" s="177"/>
      <c r="C81" s="178"/>
      <c r="D81" s="179" t="s">
        <v>76</v>
      </c>
      <c r="E81" s="180" t="s">
        <v>178</v>
      </c>
      <c r="F81" s="180" t="s">
        <v>179</v>
      </c>
      <c r="G81" s="178"/>
      <c r="H81" s="178"/>
      <c r="I81" s="181"/>
      <c r="J81" s="182">
        <f>BK81</f>
        <v>0</v>
      </c>
      <c r="K81" s="178"/>
      <c r="L81" s="183"/>
      <c r="M81" s="184"/>
      <c r="N81" s="185"/>
      <c r="O81" s="185"/>
      <c r="P81" s="186">
        <f>P82+P129+P169</f>
        <v>0</v>
      </c>
      <c r="Q81" s="185"/>
      <c r="R81" s="186">
        <f>R82+R129+R169</f>
        <v>100.33600000000001</v>
      </c>
      <c r="S81" s="185"/>
      <c r="T81" s="187">
        <f>T82+T129+T169</f>
        <v>0</v>
      </c>
      <c r="AR81" s="188" t="s">
        <v>24</v>
      </c>
      <c r="AT81" s="189" t="s">
        <v>76</v>
      </c>
      <c r="AU81" s="189" t="s">
        <v>77</v>
      </c>
      <c r="AY81" s="188" t="s">
        <v>180</v>
      </c>
      <c r="BK81" s="190">
        <f>BK82+BK129+BK169</f>
        <v>0</v>
      </c>
    </row>
    <row r="82" spans="2:63" s="10" customFormat="1" ht="19.9" customHeight="1">
      <c r="B82" s="177"/>
      <c r="C82" s="178"/>
      <c r="D82" s="191" t="s">
        <v>76</v>
      </c>
      <c r="E82" s="192" t="s">
        <v>24</v>
      </c>
      <c r="F82" s="192" t="s">
        <v>181</v>
      </c>
      <c r="G82" s="178"/>
      <c r="H82" s="178"/>
      <c r="I82" s="181"/>
      <c r="J82" s="193">
        <f>BK82</f>
        <v>0</v>
      </c>
      <c r="K82" s="178"/>
      <c r="L82" s="183"/>
      <c r="M82" s="184"/>
      <c r="N82" s="185"/>
      <c r="O82" s="185"/>
      <c r="P82" s="186">
        <f>SUM(P83:P128)</f>
        <v>0</v>
      </c>
      <c r="Q82" s="185"/>
      <c r="R82" s="186">
        <f>SUM(R83:R128)</f>
        <v>0</v>
      </c>
      <c r="S82" s="185"/>
      <c r="T82" s="187">
        <f>SUM(T83:T128)</f>
        <v>0</v>
      </c>
      <c r="AR82" s="188" t="s">
        <v>24</v>
      </c>
      <c r="AT82" s="189" t="s">
        <v>76</v>
      </c>
      <c r="AU82" s="189" t="s">
        <v>24</v>
      </c>
      <c r="AY82" s="188" t="s">
        <v>180</v>
      </c>
      <c r="BK82" s="190">
        <f>SUM(BK83:BK128)</f>
        <v>0</v>
      </c>
    </row>
    <row r="83" spans="2:65" s="1" customFormat="1" ht="31.5" customHeight="1">
      <c r="B83" s="41"/>
      <c r="C83" s="194" t="s">
        <v>24</v>
      </c>
      <c r="D83" s="194" t="s">
        <v>182</v>
      </c>
      <c r="E83" s="195" t="s">
        <v>216</v>
      </c>
      <c r="F83" s="196" t="s">
        <v>217</v>
      </c>
      <c r="G83" s="197" t="s">
        <v>110</v>
      </c>
      <c r="H83" s="198">
        <v>55</v>
      </c>
      <c r="I83" s="199"/>
      <c r="J83" s="200">
        <f>ROUND(I83*H83,2)</f>
        <v>0</v>
      </c>
      <c r="K83" s="196" t="s">
        <v>186</v>
      </c>
      <c r="L83" s="61"/>
      <c r="M83" s="201" t="s">
        <v>22</v>
      </c>
      <c r="N83" s="202" t="s">
        <v>48</v>
      </c>
      <c r="O83" s="42"/>
      <c r="P83" s="203">
        <f>O83*H83</f>
        <v>0</v>
      </c>
      <c r="Q83" s="203">
        <v>0</v>
      </c>
      <c r="R83" s="203">
        <f>Q83*H83</f>
        <v>0</v>
      </c>
      <c r="S83" s="203">
        <v>0</v>
      </c>
      <c r="T83" s="204">
        <f>S83*H83</f>
        <v>0</v>
      </c>
      <c r="AR83" s="24" t="s">
        <v>187</v>
      </c>
      <c r="AT83" s="24" t="s">
        <v>182</v>
      </c>
      <c r="AU83" s="24" t="s">
        <v>87</v>
      </c>
      <c r="AY83" s="24" t="s">
        <v>180</v>
      </c>
      <c r="BE83" s="205">
        <f>IF(N83="základní",J83,0)</f>
        <v>0</v>
      </c>
      <c r="BF83" s="205">
        <f>IF(N83="snížená",J83,0)</f>
        <v>0</v>
      </c>
      <c r="BG83" s="205">
        <f>IF(N83="zákl. přenesená",J83,0)</f>
        <v>0</v>
      </c>
      <c r="BH83" s="205">
        <f>IF(N83="sníž. přenesená",J83,0)</f>
        <v>0</v>
      </c>
      <c r="BI83" s="205">
        <f>IF(N83="nulová",J83,0)</f>
        <v>0</v>
      </c>
      <c r="BJ83" s="24" t="s">
        <v>24</v>
      </c>
      <c r="BK83" s="205">
        <f>ROUND(I83*H83,2)</f>
        <v>0</v>
      </c>
      <c r="BL83" s="24" t="s">
        <v>187</v>
      </c>
      <c r="BM83" s="24" t="s">
        <v>697</v>
      </c>
    </row>
    <row r="84" spans="2:47" s="1" customFormat="1" ht="54">
      <c r="B84" s="41"/>
      <c r="C84" s="63"/>
      <c r="D84" s="206" t="s">
        <v>189</v>
      </c>
      <c r="E84" s="63"/>
      <c r="F84" s="207" t="s">
        <v>219</v>
      </c>
      <c r="G84" s="63"/>
      <c r="H84" s="63"/>
      <c r="I84" s="164"/>
      <c r="J84" s="63"/>
      <c r="K84" s="63"/>
      <c r="L84" s="61"/>
      <c r="M84" s="208"/>
      <c r="N84" s="42"/>
      <c r="O84" s="42"/>
      <c r="P84" s="42"/>
      <c r="Q84" s="42"/>
      <c r="R84" s="42"/>
      <c r="S84" s="42"/>
      <c r="T84" s="78"/>
      <c r="AT84" s="24" t="s">
        <v>189</v>
      </c>
      <c r="AU84" s="24" t="s">
        <v>87</v>
      </c>
    </row>
    <row r="85" spans="2:51" s="11" customFormat="1" ht="13.5">
      <c r="B85" s="209"/>
      <c r="C85" s="210"/>
      <c r="D85" s="206" t="s">
        <v>191</v>
      </c>
      <c r="E85" s="211" t="s">
        <v>22</v>
      </c>
      <c r="F85" s="212" t="s">
        <v>698</v>
      </c>
      <c r="G85" s="210"/>
      <c r="H85" s="213" t="s">
        <v>22</v>
      </c>
      <c r="I85" s="214"/>
      <c r="J85" s="210"/>
      <c r="K85" s="210"/>
      <c r="L85" s="215"/>
      <c r="M85" s="216"/>
      <c r="N85" s="217"/>
      <c r="O85" s="217"/>
      <c r="P85" s="217"/>
      <c r="Q85" s="217"/>
      <c r="R85" s="217"/>
      <c r="S85" s="217"/>
      <c r="T85" s="218"/>
      <c r="AT85" s="219" t="s">
        <v>191</v>
      </c>
      <c r="AU85" s="219" t="s">
        <v>87</v>
      </c>
      <c r="AV85" s="11" t="s">
        <v>24</v>
      </c>
      <c r="AW85" s="11" t="s">
        <v>41</v>
      </c>
      <c r="AX85" s="11" t="s">
        <v>77</v>
      </c>
      <c r="AY85" s="219" t="s">
        <v>180</v>
      </c>
    </row>
    <row r="86" spans="2:51" s="12" customFormat="1" ht="13.5">
      <c r="B86" s="220"/>
      <c r="C86" s="221"/>
      <c r="D86" s="206" t="s">
        <v>191</v>
      </c>
      <c r="E86" s="222" t="s">
        <v>22</v>
      </c>
      <c r="F86" s="223" t="s">
        <v>699</v>
      </c>
      <c r="G86" s="221"/>
      <c r="H86" s="224">
        <v>55</v>
      </c>
      <c r="I86" s="225"/>
      <c r="J86" s="221"/>
      <c r="K86" s="221"/>
      <c r="L86" s="226"/>
      <c r="M86" s="227"/>
      <c r="N86" s="228"/>
      <c r="O86" s="228"/>
      <c r="P86" s="228"/>
      <c r="Q86" s="228"/>
      <c r="R86" s="228"/>
      <c r="S86" s="228"/>
      <c r="T86" s="229"/>
      <c r="AT86" s="230" t="s">
        <v>191</v>
      </c>
      <c r="AU86" s="230" t="s">
        <v>87</v>
      </c>
      <c r="AV86" s="12" t="s">
        <v>87</v>
      </c>
      <c r="AW86" s="12" t="s">
        <v>41</v>
      </c>
      <c r="AX86" s="12" t="s">
        <v>77</v>
      </c>
      <c r="AY86" s="230" t="s">
        <v>180</v>
      </c>
    </row>
    <row r="87" spans="2:51" s="13" customFormat="1" ht="13.5">
      <c r="B87" s="231"/>
      <c r="C87" s="232"/>
      <c r="D87" s="206" t="s">
        <v>191</v>
      </c>
      <c r="E87" s="233" t="s">
        <v>22</v>
      </c>
      <c r="F87" s="234" t="s">
        <v>194</v>
      </c>
      <c r="G87" s="232"/>
      <c r="H87" s="235">
        <v>55</v>
      </c>
      <c r="I87" s="236"/>
      <c r="J87" s="232"/>
      <c r="K87" s="232"/>
      <c r="L87" s="237"/>
      <c r="M87" s="238"/>
      <c r="N87" s="239"/>
      <c r="O87" s="239"/>
      <c r="P87" s="239"/>
      <c r="Q87" s="239"/>
      <c r="R87" s="239"/>
      <c r="S87" s="239"/>
      <c r="T87" s="240"/>
      <c r="AT87" s="241" t="s">
        <v>191</v>
      </c>
      <c r="AU87" s="241" t="s">
        <v>87</v>
      </c>
      <c r="AV87" s="13" t="s">
        <v>195</v>
      </c>
      <c r="AW87" s="13" t="s">
        <v>41</v>
      </c>
      <c r="AX87" s="13" t="s">
        <v>77</v>
      </c>
      <c r="AY87" s="241" t="s">
        <v>180</v>
      </c>
    </row>
    <row r="88" spans="2:51" s="14" customFormat="1" ht="13.5">
      <c r="B88" s="242"/>
      <c r="C88" s="243"/>
      <c r="D88" s="244" t="s">
        <v>191</v>
      </c>
      <c r="E88" s="245" t="s">
        <v>135</v>
      </c>
      <c r="F88" s="246" t="s">
        <v>196</v>
      </c>
      <c r="G88" s="243"/>
      <c r="H88" s="247">
        <v>55</v>
      </c>
      <c r="I88" s="248"/>
      <c r="J88" s="243"/>
      <c r="K88" s="243"/>
      <c r="L88" s="249"/>
      <c r="M88" s="250"/>
      <c r="N88" s="251"/>
      <c r="O88" s="251"/>
      <c r="P88" s="251"/>
      <c r="Q88" s="251"/>
      <c r="R88" s="251"/>
      <c r="S88" s="251"/>
      <c r="T88" s="252"/>
      <c r="AT88" s="253" t="s">
        <v>191</v>
      </c>
      <c r="AU88" s="253" t="s">
        <v>87</v>
      </c>
      <c r="AV88" s="14" t="s">
        <v>187</v>
      </c>
      <c r="AW88" s="14" t="s">
        <v>41</v>
      </c>
      <c r="AX88" s="14" t="s">
        <v>24</v>
      </c>
      <c r="AY88" s="253" t="s">
        <v>180</v>
      </c>
    </row>
    <row r="89" spans="2:65" s="1" customFormat="1" ht="31.5" customHeight="1">
      <c r="B89" s="41"/>
      <c r="C89" s="194" t="s">
        <v>87</v>
      </c>
      <c r="D89" s="194" t="s">
        <v>182</v>
      </c>
      <c r="E89" s="195" t="s">
        <v>455</v>
      </c>
      <c r="F89" s="196" t="s">
        <v>456</v>
      </c>
      <c r="G89" s="197" t="s">
        <v>118</v>
      </c>
      <c r="H89" s="198">
        <v>5</v>
      </c>
      <c r="I89" s="199"/>
      <c r="J89" s="200">
        <f>ROUND(I89*H89,2)</f>
        <v>0</v>
      </c>
      <c r="K89" s="196" t="s">
        <v>186</v>
      </c>
      <c r="L89" s="61"/>
      <c r="M89" s="201" t="s">
        <v>22</v>
      </c>
      <c r="N89" s="202" t="s">
        <v>48</v>
      </c>
      <c r="O89" s="42"/>
      <c r="P89" s="203">
        <f>O89*H89</f>
        <v>0</v>
      </c>
      <c r="Q89" s="203">
        <v>0</v>
      </c>
      <c r="R89" s="203">
        <f>Q89*H89</f>
        <v>0</v>
      </c>
      <c r="S89" s="203">
        <v>0</v>
      </c>
      <c r="T89" s="204">
        <f>S89*H89</f>
        <v>0</v>
      </c>
      <c r="AR89" s="24" t="s">
        <v>187</v>
      </c>
      <c r="AT89" s="24" t="s">
        <v>182</v>
      </c>
      <c r="AU89" s="24" t="s">
        <v>87</v>
      </c>
      <c r="AY89" s="24" t="s">
        <v>180</v>
      </c>
      <c r="BE89" s="205">
        <f>IF(N89="základní",J89,0)</f>
        <v>0</v>
      </c>
      <c r="BF89" s="205">
        <f>IF(N89="snížená",J89,0)</f>
        <v>0</v>
      </c>
      <c r="BG89" s="205">
        <f>IF(N89="zákl. přenesená",J89,0)</f>
        <v>0</v>
      </c>
      <c r="BH89" s="205">
        <f>IF(N89="sníž. přenesená",J89,0)</f>
        <v>0</v>
      </c>
      <c r="BI89" s="205">
        <f>IF(N89="nulová",J89,0)</f>
        <v>0</v>
      </c>
      <c r="BJ89" s="24" t="s">
        <v>24</v>
      </c>
      <c r="BK89" s="205">
        <f>ROUND(I89*H89,2)</f>
        <v>0</v>
      </c>
      <c r="BL89" s="24" t="s">
        <v>187</v>
      </c>
      <c r="BM89" s="24" t="s">
        <v>700</v>
      </c>
    </row>
    <row r="90" spans="2:47" s="1" customFormat="1" ht="108">
      <c r="B90" s="41"/>
      <c r="C90" s="63"/>
      <c r="D90" s="206" t="s">
        <v>189</v>
      </c>
      <c r="E90" s="63"/>
      <c r="F90" s="207" t="s">
        <v>458</v>
      </c>
      <c r="G90" s="63"/>
      <c r="H90" s="63"/>
      <c r="I90" s="164"/>
      <c r="J90" s="63"/>
      <c r="K90" s="63"/>
      <c r="L90" s="61"/>
      <c r="M90" s="208"/>
      <c r="N90" s="42"/>
      <c r="O90" s="42"/>
      <c r="P90" s="42"/>
      <c r="Q90" s="42"/>
      <c r="R90" s="42"/>
      <c r="S90" s="42"/>
      <c r="T90" s="78"/>
      <c r="AT90" s="24" t="s">
        <v>189</v>
      </c>
      <c r="AU90" s="24" t="s">
        <v>87</v>
      </c>
    </row>
    <row r="91" spans="2:51" s="11" customFormat="1" ht="13.5">
      <c r="B91" s="209"/>
      <c r="C91" s="210"/>
      <c r="D91" s="206" t="s">
        <v>191</v>
      </c>
      <c r="E91" s="211" t="s">
        <v>22</v>
      </c>
      <c r="F91" s="212" t="s">
        <v>701</v>
      </c>
      <c r="G91" s="210"/>
      <c r="H91" s="213" t="s">
        <v>22</v>
      </c>
      <c r="I91" s="214"/>
      <c r="J91" s="210"/>
      <c r="K91" s="210"/>
      <c r="L91" s="215"/>
      <c r="M91" s="216"/>
      <c r="N91" s="217"/>
      <c r="O91" s="217"/>
      <c r="P91" s="217"/>
      <c r="Q91" s="217"/>
      <c r="R91" s="217"/>
      <c r="S91" s="217"/>
      <c r="T91" s="218"/>
      <c r="AT91" s="219" t="s">
        <v>191</v>
      </c>
      <c r="AU91" s="219" t="s">
        <v>87</v>
      </c>
      <c r="AV91" s="11" t="s">
        <v>24</v>
      </c>
      <c r="AW91" s="11" t="s">
        <v>41</v>
      </c>
      <c r="AX91" s="11" t="s">
        <v>77</v>
      </c>
      <c r="AY91" s="219" t="s">
        <v>180</v>
      </c>
    </row>
    <row r="92" spans="2:51" s="12" customFormat="1" ht="13.5">
      <c r="B92" s="220"/>
      <c r="C92" s="221"/>
      <c r="D92" s="206" t="s">
        <v>191</v>
      </c>
      <c r="E92" s="222" t="s">
        <v>22</v>
      </c>
      <c r="F92" s="223" t="s">
        <v>702</v>
      </c>
      <c r="G92" s="221"/>
      <c r="H92" s="224">
        <v>10</v>
      </c>
      <c r="I92" s="225"/>
      <c r="J92" s="221"/>
      <c r="K92" s="221"/>
      <c r="L92" s="226"/>
      <c r="M92" s="227"/>
      <c r="N92" s="228"/>
      <c r="O92" s="228"/>
      <c r="P92" s="228"/>
      <c r="Q92" s="228"/>
      <c r="R92" s="228"/>
      <c r="S92" s="228"/>
      <c r="T92" s="229"/>
      <c r="AT92" s="230" t="s">
        <v>191</v>
      </c>
      <c r="AU92" s="230" t="s">
        <v>87</v>
      </c>
      <c r="AV92" s="12" t="s">
        <v>87</v>
      </c>
      <c r="AW92" s="12" t="s">
        <v>41</v>
      </c>
      <c r="AX92" s="12" t="s">
        <v>77</v>
      </c>
      <c r="AY92" s="230" t="s">
        <v>180</v>
      </c>
    </row>
    <row r="93" spans="2:51" s="13" customFormat="1" ht="13.5">
      <c r="B93" s="231"/>
      <c r="C93" s="232"/>
      <c r="D93" s="206" t="s">
        <v>191</v>
      </c>
      <c r="E93" s="233" t="s">
        <v>22</v>
      </c>
      <c r="F93" s="234" t="s">
        <v>194</v>
      </c>
      <c r="G93" s="232"/>
      <c r="H93" s="235">
        <v>10</v>
      </c>
      <c r="I93" s="236"/>
      <c r="J93" s="232"/>
      <c r="K93" s="232"/>
      <c r="L93" s="237"/>
      <c r="M93" s="238"/>
      <c r="N93" s="239"/>
      <c r="O93" s="239"/>
      <c r="P93" s="239"/>
      <c r="Q93" s="239"/>
      <c r="R93" s="239"/>
      <c r="S93" s="239"/>
      <c r="T93" s="240"/>
      <c r="AT93" s="241" t="s">
        <v>191</v>
      </c>
      <c r="AU93" s="241" t="s">
        <v>87</v>
      </c>
      <c r="AV93" s="13" t="s">
        <v>195</v>
      </c>
      <c r="AW93" s="13" t="s">
        <v>41</v>
      </c>
      <c r="AX93" s="13" t="s">
        <v>77</v>
      </c>
      <c r="AY93" s="241" t="s">
        <v>180</v>
      </c>
    </row>
    <row r="94" spans="2:51" s="14" customFormat="1" ht="13.5">
      <c r="B94" s="242"/>
      <c r="C94" s="243"/>
      <c r="D94" s="206" t="s">
        <v>191</v>
      </c>
      <c r="E94" s="254" t="s">
        <v>116</v>
      </c>
      <c r="F94" s="255" t="s">
        <v>468</v>
      </c>
      <c r="G94" s="243"/>
      <c r="H94" s="256">
        <v>10</v>
      </c>
      <c r="I94" s="248"/>
      <c r="J94" s="243"/>
      <c r="K94" s="243"/>
      <c r="L94" s="249"/>
      <c r="M94" s="250"/>
      <c r="N94" s="251"/>
      <c r="O94" s="251"/>
      <c r="P94" s="251"/>
      <c r="Q94" s="251"/>
      <c r="R94" s="251"/>
      <c r="S94" s="251"/>
      <c r="T94" s="252"/>
      <c r="AT94" s="253" t="s">
        <v>191</v>
      </c>
      <c r="AU94" s="253" t="s">
        <v>87</v>
      </c>
      <c r="AV94" s="14" t="s">
        <v>187</v>
      </c>
      <c r="AW94" s="14" t="s">
        <v>41</v>
      </c>
      <c r="AX94" s="14" t="s">
        <v>24</v>
      </c>
      <c r="AY94" s="253" t="s">
        <v>180</v>
      </c>
    </row>
    <row r="95" spans="2:51" s="12" customFormat="1" ht="13.5">
      <c r="B95" s="220"/>
      <c r="C95" s="221"/>
      <c r="D95" s="244" t="s">
        <v>191</v>
      </c>
      <c r="E95" s="221"/>
      <c r="F95" s="257" t="s">
        <v>703</v>
      </c>
      <c r="G95" s="221"/>
      <c r="H95" s="258">
        <v>5</v>
      </c>
      <c r="I95" s="225"/>
      <c r="J95" s="221"/>
      <c r="K95" s="221"/>
      <c r="L95" s="226"/>
      <c r="M95" s="227"/>
      <c r="N95" s="228"/>
      <c r="O95" s="228"/>
      <c r="P95" s="228"/>
      <c r="Q95" s="228"/>
      <c r="R95" s="228"/>
      <c r="S95" s="228"/>
      <c r="T95" s="229"/>
      <c r="AT95" s="230" t="s">
        <v>191</v>
      </c>
      <c r="AU95" s="230" t="s">
        <v>87</v>
      </c>
      <c r="AV95" s="12" t="s">
        <v>87</v>
      </c>
      <c r="AW95" s="12" t="s">
        <v>6</v>
      </c>
      <c r="AX95" s="12" t="s">
        <v>24</v>
      </c>
      <c r="AY95" s="230" t="s">
        <v>180</v>
      </c>
    </row>
    <row r="96" spans="2:65" s="1" customFormat="1" ht="44.25" customHeight="1">
      <c r="B96" s="41"/>
      <c r="C96" s="194" t="s">
        <v>195</v>
      </c>
      <c r="D96" s="194" t="s">
        <v>182</v>
      </c>
      <c r="E96" s="195" t="s">
        <v>470</v>
      </c>
      <c r="F96" s="196" t="s">
        <v>471</v>
      </c>
      <c r="G96" s="197" t="s">
        <v>118</v>
      </c>
      <c r="H96" s="198">
        <v>1</v>
      </c>
      <c r="I96" s="199"/>
      <c r="J96" s="200">
        <f>ROUND(I96*H96,2)</f>
        <v>0</v>
      </c>
      <c r="K96" s="196" t="s">
        <v>186</v>
      </c>
      <c r="L96" s="61"/>
      <c r="M96" s="201" t="s">
        <v>22</v>
      </c>
      <c r="N96" s="202" t="s">
        <v>48</v>
      </c>
      <c r="O96" s="42"/>
      <c r="P96" s="203">
        <f>O96*H96</f>
        <v>0</v>
      </c>
      <c r="Q96" s="203">
        <v>0</v>
      </c>
      <c r="R96" s="203">
        <f>Q96*H96</f>
        <v>0</v>
      </c>
      <c r="S96" s="203">
        <v>0</v>
      </c>
      <c r="T96" s="204">
        <f>S96*H96</f>
        <v>0</v>
      </c>
      <c r="AR96" s="24" t="s">
        <v>187</v>
      </c>
      <c r="AT96" s="24" t="s">
        <v>182</v>
      </c>
      <c r="AU96" s="24" t="s">
        <v>87</v>
      </c>
      <c r="AY96" s="24" t="s">
        <v>180</v>
      </c>
      <c r="BE96" s="205">
        <f>IF(N96="základní",J96,0)</f>
        <v>0</v>
      </c>
      <c r="BF96" s="205">
        <f>IF(N96="snížená",J96,0)</f>
        <v>0</v>
      </c>
      <c r="BG96" s="205">
        <f>IF(N96="zákl. přenesená",J96,0)</f>
        <v>0</v>
      </c>
      <c r="BH96" s="205">
        <f>IF(N96="sníž. přenesená",J96,0)</f>
        <v>0</v>
      </c>
      <c r="BI96" s="205">
        <f>IF(N96="nulová",J96,0)</f>
        <v>0</v>
      </c>
      <c r="BJ96" s="24" t="s">
        <v>24</v>
      </c>
      <c r="BK96" s="205">
        <f>ROUND(I96*H96,2)</f>
        <v>0</v>
      </c>
      <c r="BL96" s="24" t="s">
        <v>187</v>
      </c>
      <c r="BM96" s="24" t="s">
        <v>704</v>
      </c>
    </row>
    <row r="97" spans="2:47" s="1" customFormat="1" ht="108">
      <c r="B97" s="41"/>
      <c r="C97" s="63"/>
      <c r="D97" s="206" t="s">
        <v>189</v>
      </c>
      <c r="E97" s="63"/>
      <c r="F97" s="207" t="s">
        <v>458</v>
      </c>
      <c r="G97" s="63"/>
      <c r="H97" s="63"/>
      <c r="I97" s="164"/>
      <c r="J97" s="63"/>
      <c r="K97" s="63"/>
      <c r="L97" s="61"/>
      <c r="M97" s="208"/>
      <c r="N97" s="42"/>
      <c r="O97" s="42"/>
      <c r="P97" s="42"/>
      <c r="Q97" s="42"/>
      <c r="R97" s="42"/>
      <c r="S97" s="42"/>
      <c r="T97" s="78"/>
      <c r="AT97" s="24" t="s">
        <v>189</v>
      </c>
      <c r="AU97" s="24" t="s">
        <v>87</v>
      </c>
    </row>
    <row r="98" spans="2:51" s="12" customFormat="1" ht="13.5">
      <c r="B98" s="220"/>
      <c r="C98" s="221"/>
      <c r="D98" s="244" t="s">
        <v>191</v>
      </c>
      <c r="E98" s="259" t="s">
        <v>22</v>
      </c>
      <c r="F98" s="257" t="s">
        <v>473</v>
      </c>
      <c r="G98" s="221"/>
      <c r="H98" s="258">
        <v>1</v>
      </c>
      <c r="I98" s="225"/>
      <c r="J98" s="221"/>
      <c r="K98" s="221"/>
      <c r="L98" s="226"/>
      <c r="M98" s="227"/>
      <c r="N98" s="228"/>
      <c r="O98" s="228"/>
      <c r="P98" s="228"/>
      <c r="Q98" s="228"/>
      <c r="R98" s="228"/>
      <c r="S98" s="228"/>
      <c r="T98" s="229"/>
      <c r="AT98" s="230" t="s">
        <v>191</v>
      </c>
      <c r="AU98" s="230" t="s">
        <v>87</v>
      </c>
      <c r="AV98" s="12" t="s">
        <v>87</v>
      </c>
      <c r="AW98" s="12" t="s">
        <v>41</v>
      </c>
      <c r="AX98" s="12" t="s">
        <v>24</v>
      </c>
      <c r="AY98" s="230" t="s">
        <v>180</v>
      </c>
    </row>
    <row r="99" spans="2:65" s="1" customFormat="1" ht="31.5" customHeight="1">
      <c r="B99" s="41"/>
      <c r="C99" s="194" t="s">
        <v>187</v>
      </c>
      <c r="D99" s="194" t="s">
        <v>182</v>
      </c>
      <c r="E99" s="195" t="s">
        <v>474</v>
      </c>
      <c r="F99" s="196" t="s">
        <v>475</v>
      </c>
      <c r="G99" s="197" t="s">
        <v>118</v>
      </c>
      <c r="H99" s="198">
        <v>5</v>
      </c>
      <c r="I99" s="199"/>
      <c r="J99" s="200">
        <f>ROUND(I99*H99,2)</f>
        <v>0</v>
      </c>
      <c r="K99" s="196" t="s">
        <v>186</v>
      </c>
      <c r="L99" s="61"/>
      <c r="M99" s="201" t="s">
        <v>22</v>
      </c>
      <c r="N99" s="202" t="s">
        <v>48</v>
      </c>
      <c r="O99" s="42"/>
      <c r="P99" s="203">
        <f>O99*H99</f>
        <v>0</v>
      </c>
      <c r="Q99" s="203">
        <v>0</v>
      </c>
      <c r="R99" s="203">
        <f>Q99*H99</f>
        <v>0</v>
      </c>
      <c r="S99" s="203">
        <v>0</v>
      </c>
      <c r="T99" s="204">
        <f>S99*H99</f>
        <v>0</v>
      </c>
      <c r="AR99" s="24" t="s">
        <v>187</v>
      </c>
      <c r="AT99" s="24" t="s">
        <v>182</v>
      </c>
      <c r="AU99" s="24" t="s">
        <v>87</v>
      </c>
      <c r="AY99" s="24" t="s">
        <v>180</v>
      </c>
      <c r="BE99" s="205">
        <f>IF(N99="základní",J99,0)</f>
        <v>0</v>
      </c>
      <c r="BF99" s="205">
        <f>IF(N99="snížená",J99,0)</f>
        <v>0</v>
      </c>
      <c r="BG99" s="205">
        <f>IF(N99="zákl. přenesená",J99,0)</f>
        <v>0</v>
      </c>
      <c r="BH99" s="205">
        <f>IF(N99="sníž. přenesená",J99,0)</f>
        <v>0</v>
      </c>
      <c r="BI99" s="205">
        <f>IF(N99="nulová",J99,0)</f>
        <v>0</v>
      </c>
      <c r="BJ99" s="24" t="s">
        <v>24</v>
      </c>
      <c r="BK99" s="205">
        <f>ROUND(I99*H99,2)</f>
        <v>0</v>
      </c>
      <c r="BL99" s="24" t="s">
        <v>187</v>
      </c>
      <c r="BM99" s="24" t="s">
        <v>705</v>
      </c>
    </row>
    <row r="100" spans="2:47" s="1" customFormat="1" ht="108">
      <c r="B100" s="41"/>
      <c r="C100" s="63"/>
      <c r="D100" s="206" t="s">
        <v>189</v>
      </c>
      <c r="E100" s="63"/>
      <c r="F100" s="207" t="s">
        <v>458</v>
      </c>
      <c r="G100" s="63"/>
      <c r="H100" s="63"/>
      <c r="I100" s="164"/>
      <c r="J100" s="63"/>
      <c r="K100" s="63"/>
      <c r="L100" s="61"/>
      <c r="M100" s="208"/>
      <c r="N100" s="42"/>
      <c r="O100" s="42"/>
      <c r="P100" s="42"/>
      <c r="Q100" s="42"/>
      <c r="R100" s="42"/>
      <c r="S100" s="42"/>
      <c r="T100" s="78"/>
      <c r="AT100" s="24" t="s">
        <v>189</v>
      </c>
      <c r="AU100" s="24" t="s">
        <v>87</v>
      </c>
    </row>
    <row r="101" spans="2:51" s="12" customFormat="1" ht="13.5">
      <c r="B101" s="220"/>
      <c r="C101" s="221"/>
      <c r="D101" s="244" t="s">
        <v>191</v>
      </c>
      <c r="E101" s="259" t="s">
        <v>22</v>
      </c>
      <c r="F101" s="257" t="s">
        <v>477</v>
      </c>
      <c r="G101" s="221"/>
      <c r="H101" s="258">
        <v>5</v>
      </c>
      <c r="I101" s="225"/>
      <c r="J101" s="221"/>
      <c r="K101" s="221"/>
      <c r="L101" s="226"/>
      <c r="M101" s="227"/>
      <c r="N101" s="228"/>
      <c r="O101" s="228"/>
      <c r="P101" s="228"/>
      <c r="Q101" s="228"/>
      <c r="R101" s="228"/>
      <c r="S101" s="228"/>
      <c r="T101" s="229"/>
      <c r="AT101" s="230" t="s">
        <v>191</v>
      </c>
      <c r="AU101" s="230" t="s">
        <v>87</v>
      </c>
      <c r="AV101" s="12" t="s">
        <v>87</v>
      </c>
      <c r="AW101" s="12" t="s">
        <v>41</v>
      </c>
      <c r="AX101" s="12" t="s">
        <v>24</v>
      </c>
      <c r="AY101" s="230" t="s">
        <v>180</v>
      </c>
    </row>
    <row r="102" spans="2:65" s="1" customFormat="1" ht="44.25" customHeight="1">
      <c r="B102" s="41"/>
      <c r="C102" s="194" t="s">
        <v>127</v>
      </c>
      <c r="D102" s="194" t="s">
        <v>182</v>
      </c>
      <c r="E102" s="195" t="s">
        <v>478</v>
      </c>
      <c r="F102" s="196" t="s">
        <v>479</v>
      </c>
      <c r="G102" s="197" t="s">
        <v>118</v>
      </c>
      <c r="H102" s="198">
        <v>1</v>
      </c>
      <c r="I102" s="199"/>
      <c r="J102" s="200">
        <f>ROUND(I102*H102,2)</f>
        <v>0</v>
      </c>
      <c r="K102" s="196" t="s">
        <v>186</v>
      </c>
      <c r="L102" s="61"/>
      <c r="M102" s="201" t="s">
        <v>22</v>
      </c>
      <c r="N102" s="202" t="s">
        <v>48</v>
      </c>
      <c r="O102" s="42"/>
      <c r="P102" s="203">
        <f>O102*H102</f>
        <v>0</v>
      </c>
      <c r="Q102" s="203">
        <v>0</v>
      </c>
      <c r="R102" s="203">
        <f>Q102*H102</f>
        <v>0</v>
      </c>
      <c r="S102" s="203">
        <v>0</v>
      </c>
      <c r="T102" s="204">
        <f>S102*H102</f>
        <v>0</v>
      </c>
      <c r="AR102" s="24" t="s">
        <v>187</v>
      </c>
      <c r="AT102" s="24" t="s">
        <v>182</v>
      </c>
      <c r="AU102" s="24" t="s">
        <v>87</v>
      </c>
      <c r="AY102" s="24" t="s">
        <v>180</v>
      </c>
      <c r="BE102" s="205">
        <f>IF(N102="základní",J102,0)</f>
        <v>0</v>
      </c>
      <c r="BF102" s="205">
        <f>IF(N102="snížená",J102,0)</f>
        <v>0</v>
      </c>
      <c r="BG102" s="205">
        <f>IF(N102="zákl. přenesená",J102,0)</f>
        <v>0</v>
      </c>
      <c r="BH102" s="205">
        <f>IF(N102="sníž. přenesená",J102,0)</f>
        <v>0</v>
      </c>
      <c r="BI102" s="205">
        <f>IF(N102="nulová",J102,0)</f>
        <v>0</v>
      </c>
      <c r="BJ102" s="24" t="s">
        <v>24</v>
      </c>
      <c r="BK102" s="205">
        <f>ROUND(I102*H102,2)</f>
        <v>0</v>
      </c>
      <c r="BL102" s="24" t="s">
        <v>187</v>
      </c>
      <c r="BM102" s="24" t="s">
        <v>706</v>
      </c>
    </row>
    <row r="103" spans="2:47" s="1" customFormat="1" ht="108">
      <c r="B103" s="41"/>
      <c r="C103" s="63"/>
      <c r="D103" s="206" t="s">
        <v>189</v>
      </c>
      <c r="E103" s="63"/>
      <c r="F103" s="207" t="s">
        <v>458</v>
      </c>
      <c r="G103" s="63"/>
      <c r="H103" s="63"/>
      <c r="I103" s="164"/>
      <c r="J103" s="63"/>
      <c r="K103" s="63"/>
      <c r="L103" s="61"/>
      <c r="M103" s="208"/>
      <c r="N103" s="42"/>
      <c r="O103" s="42"/>
      <c r="P103" s="42"/>
      <c r="Q103" s="42"/>
      <c r="R103" s="42"/>
      <c r="S103" s="42"/>
      <c r="T103" s="78"/>
      <c r="AT103" s="24" t="s">
        <v>189</v>
      </c>
      <c r="AU103" s="24" t="s">
        <v>87</v>
      </c>
    </row>
    <row r="104" spans="2:51" s="12" customFormat="1" ht="13.5">
      <c r="B104" s="220"/>
      <c r="C104" s="221"/>
      <c r="D104" s="244" t="s">
        <v>191</v>
      </c>
      <c r="E104" s="259" t="s">
        <v>22</v>
      </c>
      <c r="F104" s="257" t="s">
        <v>473</v>
      </c>
      <c r="G104" s="221"/>
      <c r="H104" s="258">
        <v>1</v>
      </c>
      <c r="I104" s="225"/>
      <c r="J104" s="221"/>
      <c r="K104" s="221"/>
      <c r="L104" s="226"/>
      <c r="M104" s="227"/>
      <c r="N104" s="228"/>
      <c r="O104" s="228"/>
      <c r="P104" s="228"/>
      <c r="Q104" s="228"/>
      <c r="R104" s="228"/>
      <c r="S104" s="228"/>
      <c r="T104" s="229"/>
      <c r="AT104" s="230" t="s">
        <v>191</v>
      </c>
      <c r="AU104" s="230" t="s">
        <v>87</v>
      </c>
      <c r="AV104" s="12" t="s">
        <v>87</v>
      </c>
      <c r="AW104" s="12" t="s">
        <v>41</v>
      </c>
      <c r="AX104" s="12" t="s">
        <v>24</v>
      </c>
      <c r="AY104" s="230" t="s">
        <v>180</v>
      </c>
    </row>
    <row r="105" spans="2:65" s="1" customFormat="1" ht="44.25" customHeight="1">
      <c r="B105" s="41"/>
      <c r="C105" s="194" t="s">
        <v>215</v>
      </c>
      <c r="D105" s="194" t="s">
        <v>182</v>
      </c>
      <c r="E105" s="195" t="s">
        <v>250</v>
      </c>
      <c r="F105" s="196" t="s">
        <v>251</v>
      </c>
      <c r="G105" s="197" t="s">
        <v>118</v>
      </c>
      <c r="H105" s="198">
        <v>20</v>
      </c>
      <c r="I105" s="199"/>
      <c r="J105" s="200">
        <f>ROUND(I105*H105,2)</f>
        <v>0</v>
      </c>
      <c r="K105" s="196" t="s">
        <v>186</v>
      </c>
      <c r="L105" s="61"/>
      <c r="M105" s="201" t="s">
        <v>22</v>
      </c>
      <c r="N105" s="202" t="s">
        <v>48</v>
      </c>
      <c r="O105" s="42"/>
      <c r="P105" s="203">
        <f>O105*H105</f>
        <v>0</v>
      </c>
      <c r="Q105" s="203">
        <v>0</v>
      </c>
      <c r="R105" s="203">
        <f>Q105*H105</f>
        <v>0</v>
      </c>
      <c r="S105" s="203">
        <v>0</v>
      </c>
      <c r="T105" s="204">
        <f>S105*H105</f>
        <v>0</v>
      </c>
      <c r="AR105" s="24" t="s">
        <v>187</v>
      </c>
      <c r="AT105" s="24" t="s">
        <v>182</v>
      </c>
      <c r="AU105" s="24" t="s">
        <v>87</v>
      </c>
      <c r="AY105" s="24" t="s">
        <v>180</v>
      </c>
      <c r="BE105" s="205">
        <f>IF(N105="základní",J105,0)</f>
        <v>0</v>
      </c>
      <c r="BF105" s="205">
        <f>IF(N105="snížená",J105,0)</f>
        <v>0</v>
      </c>
      <c r="BG105" s="205">
        <f>IF(N105="zákl. přenesená",J105,0)</f>
        <v>0</v>
      </c>
      <c r="BH105" s="205">
        <f>IF(N105="sníž. přenesená",J105,0)</f>
        <v>0</v>
      </c>
      <c r="BI105" s="205">
        <f>IF(N105="nulová",J105,0)</f>
        <v>0</v>
      </c>
      <c r="BJ105" s="24" t="s">
        <v>24</v>
      </c>
      <c r="BK105" s="205">
        <f>ROUND(I105*H105,2)</f>
        <v>0</v>
      </c>
      <c r="BL105" s="24" t="s">
        <v>187</v>
      </c>
      <c r="BM105" s="24" t="s">
        <v>707</v>
      </c>
    </row>
    <row r="106" spans="2:47" s="1" customFormat="1" ht="409.5">
      <c r="B106" s="41"/>
      <c r="C106" s="63"/>
      <c r="D106" s="206" t="s">
        <v>189</v>
      </c>
      <c r="E106" s="63"/>
      <c r="F106" s="207" t="s">
        <v>253</v>
      </c>
      <c r="G106" s="63"/>
      <c r="H106" s="63"/>
      <c r="I106" s="164"/>
      <c r="J106" s="63"/>
      <c r="K106" s="63"/>
      <c r="L106" s="61"/>
      <c r="M106" s="208"/>
      <c r="N106" s="42"/>
      <c r="O106" s="42"/>
      <c r="P106" s="42"/>
      <c r="Q106" s="42"/>
      <c r="R106" s="42"/>
      <c r="S106" s="42"/>
      <c r="T106" s="78"/>
      <c r="AT106" s="24" t="s">
        <v>189</v>
      </c>
      <c r="AU106" s="24" t="s">
        <v>87</v>
      </c>
    </row>
    <row r="107" spans="2:51" s="12" customFormat="1" ht="13.5">
      <c r="B107" s="220"/>
      <c r="C107" s="221"/>
      <c r="D107" s="206" t="s">
        <v>191</v>
      </c>
      <c r="E107" s="222" t="s">
        <v>22</v>
      </c>
      <c r="F107" s="223" t="s">
        <v>321</v>
      </c>
      <c r="G107" s="221"/>
      <c r="H107" s="224">
        <v>20</v>
      </c>
      <c r="I107" s="225"/>
      <c r="J107" s="221"/>
      <c r="K107" s="221"/>
      <c r="L107" s="226"/>
      <c r="M107" s="227"/>
      <c r="N107" s="228"/>
      <c r="O107" s="228"/>
      <c r="P107" s="228"/>
      <c r="Q107" s="228"/>
      <c r="R107" s="228"/>
      <c r="S107" s="228"/>
      <c r="T107" s="229"/>
      <c r="AT107" s="230" t="s">
        <v>191</v>
      </c>
      <c r="AU107" s="230" t="s">
        <v>87</v>
      </c>
      <c r="AV107" s="12" t="s">
        <v>87</v>
      </c>
      <c r="AW107" s="12" t="s">
        <v>41</v>
      </c>
      <c r="AX107" s="12" t="s">
        <v>77</v>
      </c>
      <c r="AY107" s="230" t="s">
        <v>180</v>
      </c>
    </row>
    <row r="108" spans="2:51" s="13" customFormat="1" ht="13.5">
      <c r="B108" s="231"/>
      <c r="C108" s="232"/>
      <c r="D108" s="206" t="s">
        <v>191</v>
      </c>
      <c r="E108" s="233" t="s">
        <v>22</v>
      </c>
      <c r="F108" s="234" t="s">
        <v>194</v>
      </c>
      <c r="G108" s="232"/>
      <c r="H108" s="235">
        <v>20</v>
      </c>
      <c r="I108" s="236"/>
      <c r="J108" s="232"/>
      <c r="K108" s="232"/>
      <c r="L108" s="237"/>
      <c r="M108" s="238"/>
      <c r="N108" s="239"/>
      <c r="O108" s="239"/>
      <c r="P108" s="239"/>
      <c r="Q108" s="239"/>
      <c r="R108" s="239"/>
      <c r="S108" s="239"/>
      <c r="T108" s="240"/>
      <c r="AT108" s="241" t="s">
        <v>191</v>
      </c>
      <c r="AU108" s="241" t="s">
        <v>87</v>
      </c>
      <c r="AV108" s="13" t="s">
        <v>195</v>
      </c>
      <c r="AW108" s="13" t="s">
        <v>41</v>
      </c>
      <c r="AX108" s="13" t="s">
        <v>77</v>
      </c>
      <c r="AY108" s="241" t="s">
        <v>180</v>
      </c>
    </row>
    <row r="109" spans="2:51" s="14" customFormat="1" ht="13.5">
      <c r="B109" s="242"/>
      <c r="C109" s="243"/>
      <c r="D109" s="244" t="s">
        <v>191</v>
      </c>
      <c r="E109" s="245" t="s">
        <v>22</v>
      </c>
      <c r="F109" s="246" t="s">
        <v>254</v>
      </c>
      <c r="G109" s="243"/>
      <c r="H109" s="247">
        <v>20</v>
      </c>
      <c r="I109" s="248"/>
      <c r="J109" s="243"/>
      <c r="K109" s="243"/>
      <c r="L109" s="249"/>
      <c r="M109" s="250"/>
      <c r="N109" s="251"/>
      <c r="O109" s="251"/>
      <c r="P109" s="251"/>
      <c r="Q109" s="251"/>
      <c r="R109" s="251"/>
      <c r="S109" s="251"/>
      <c r="T109" s="252"/>
      <c r="AT109" s="253" t="s">
        <v>191</v>
      </c>
      <c r="AU109" s="253" t="s">
        <v>87</v>
      </c>
      <c r="AV109" s="14" t="s">
        <v>187</v>
      </c>
      <c r="AW109" s="14" t="s">
        <v>41</v>
      </c>
      <c r="AX109" s="14" t="s">
        <v>24</v>
      </c>
      <c r="AY109" s="253" t="s">
        <v>180</v>
      </c>
    </row>
    <row r="110" spans="2:65" s="1" customFormat="1" ht="22.5" customHeight="1">
      <c r="B110" s="41"/>
      <c r="C110" s="194" t="s">
        <v>221</v>
      </c>
      <c r="D110" s="194" t="s">
        <v>182</v>
      </c>
      <c r="E110" s="195" t="s">
        <v>280</v>
      </c>
      <c r="F110" s="196" t="s">
        <v>281</v>
      </c>
      <c r="G110" s="197" t="s">
        <v>110</v>
      </c>
      <c r="H110" s="198">
        <v>875</v>
      </c>
      <c r="I110" s="199"/>
      <c r="J110" s="200">
        <f>ROUND(I110*H110,2)</f>
        <v>0</v>
      </c>
      <c r="K110" s="196" t="s">
        <v>186</v>
      </c>
      <c r="L110" s="61"/>
      <c r="M110" s="201" t="s">
        <v>22</v>
      </c>
      <c r="N110" s="202" t="s">
        <v>48</v>
      </c>
      <c r="O110" s="42"/>
      <c r="P110" s="203">
        <f>O110*H110</f>
        <v>0</v>
      </c>
      <c r="Q110" s="203">
        <v>0</v>
      </c>
      <c r="R110" s="203">
        <f>Q110*H110</f>
        <v>0</v>
      </c>
      <c r="S110" s="203">
        <v>0</v>
      </c>
      <c r="T110" s="204">
        <f>S110*H110</f>
        <v>0</v>
      </c>
      <c r="AR110" s="24" t="s">
        <v>187</v>
      </c>
      <c r="AT110" s="24" t="s">
        <v>182</v>
      </c>
      <c r="AU110" s="24" t="s">
        <v>87</v>
      </c>
      <c r="AY110" s="24" t="s">
        <v>180</v>
      </c>
      <c r="BE110" s="205">
        <f>IF(N110="základní",J110,0)</f>
        <v>0</v>
      </c>
      <c r="BF110" s="205">
        <f>IF(N110="snížená",J110,0)</f>
        <v>0</v>
      </c>
      <c r="BG110" s="205">
        <f>IF(N110="zákl. přenesená",J110,0)</f>
        <v>0</v>
      </c>
      <c r="BH110" s="205">
        <f>IF(N110="sníž. přenesená",J110,0)</f>
        <v>0</v>
      </c>
      <c r="BI110" s="205">
        <f>IF(N110="nulová",J110,0)</f>
        <v>0</v>
      </c>
      <c r="BJ110" s="24" t="s">
        <v>24</v>
      </c>
      <c r="BK110" s="205">
        <f>ROUND(I110*H110,2)</f>
        <v>0</v>
      </c>
      <c r="BL110" s="24" t="s">
        <v>187</v>
      </c>
      <c r="BM110" s="24" t="s">
        <v>708</v>
      </c>
    </row>
    <row r="111" spans="2:47" s="1" customFormat="1" ht="162">
      <c r="B111" s="41"/>
      <c r="C111" s="63"/>
      <c r="D111" s="206" t="s">
        <v>189</v>
      </c>
      <c r="E111" s="63"/>
      <c r="F111" s="207" t="s">
        <v>283</v>
      </c>
      <c r="G111" s="63"/>
      <c r="H111" s="63"/>
      <c r="I111" s="164"/>
      <c r="J111" s="63"/>
      <c r="K111" s="63"/>
      <c r="L111" s="61"/>
      <c r="M111" s="208"/>
      <c r="N111" s="42"/>
      <c r="O111" s="42"/>
      <c r="P111" s="42"/>
      <c r="Q111" s="42"/>
      <c r="R111" s="42"/>
      <c r="S111" s="42"/>
      <c r="T111" s="78"/>
      <c r="AT111" s="24" t="s">
        <v>189</v>
      </c>
      <c r="AU111" s="24" t="s">
        <v>87</v>
      </c>
    </row>
    <row r="112" spans="2:51" s="11" customFormat="1" ht="13.5">
      <c r="B112" s="209"/>
      <c r="C112" s="210"/>
      <c r="D112" s="206" t="s">
        <v>191</v>
      </c>
      <c r="E112" s="211" t="s">
        <v>22</v>
      </c>
      <c r="F112" s="212" t="s">
        <v>698</v>
      </c>
      <c r="G112" s="210"/>
      <c r="H112" s="213" t="s">
        <v>22</v>
      </c>
      <c r="I112" s="214"/>
      <c r="J112" s="210"/>
      <c r="K112" s="210"/>
      <c r="L112" s="215"/>
      <c r="M112" s="216"/>
      <c r="N112" s="217"/>
      <c r="O112" s="217"/>
      <c r="P112" s="217"/>
      <c r="Q112" s="217"/>
      <c r="R112" s="217"/>
      <c r="S112" s="217"/>
      <c r="T112" s="218"/>
      <c r="AT112" s="219" t="s">
        <v>191</v>
      </c>
      <c r="AU112" s="219" t="s">
        <v>87</v>
      </c>
      <c r="AV112" s="11" t="s">
        <v>24</v>
      </c>
      <c r="AW112" s="11" t="s">
        <v>41</v>
      </c>
      <c r="AX112" s="11" t="s">
        <v>77</v>
      </c>
      <c r="AY112" s="219" t="s">
        <v>180</v>
      </c>
    </row>
    <row r="113" spans="2:51" s="12" customFormat="1" ht="13.5">
      <c r="B113" s="220"/>
      <c r="C113" s="221"/>
      <c r="D113" s="206" t="s">
        <v>191</v>
      </c>
      <c r="E113" s="222" t="s">
        <v>22</v>
      </c>
      <c r="F113" s="223" t="s">
        <v>709</v>
      </c>
      <c r="G113" s="221"/>
      <c r="H113" s="224">
        <v>55</v>
      </c>
      <c r="I113" s="225"/>
      <c r="J113" s="221"/>
      <c r="K113" s="221"/>
      <c r="L113" s="226"/>
      <c r="M113" s="227"/>
      <c r="N113" s="228"/>
      <c r="O113" s="228"/>
      <c r="P113" s="228"/>
      <c r="Q113" s="228"/>
      <c r="R113" s="228"/>
      <c r="S113" s="228"/>
      <c r="T113" s="229"/>
      <c r="AT113" s="230" t="s">
        <v>191</v>
      </c>
      <c r="AU113" s="230" t="s">
        <v>87</v>
      </c>
      <c r="AV113" s="12" t="s">
        <v>87</v>
      </c>
      <c r="AW113" s="12" t="s">
        <v>41</v>
      </c>
      <c r="AX113" s="12" t="s">
        <v>77</v>
      </c>
      <c r="AY113" s="230" t="s">
        <v>180</v>
      </c>
    </row>
    <row r="114" spans="2:51" s="12" customFormat="1" ht="13.5">
      <c r="B114" s="220"/>
      <c r="C114" s="221"/>
      <c r="D114" s="206" t="s">
        <v>191</v>
      </c>
      <c r="E114" s="222" t="s">
        <v>22</v>
      </c>
      <c r="F114" s="223" t="s">
        <v>710</v>
      </c>
      <c r="G114" s="221"/>
      <c r="H114" s="224">
        <v>45</v>
      </c>
      <c r="I114" s="225"/>
      <c r="J114" s="221"/>
      <c r="K114" s="221"/>
      <c r="L114" s="226"/>
      <c r="M114" s="227"/>
      <c r="N114" s="228"/>
      <c r="O114" s="228"/>
      <c r="P114" s="228"/>
      <c r="Q114" s="228"/>
      <c r="R114" s="228"/>
      <c r="S114" s="228"/>
      <c r="T114" s="229"/>
      <c r="AT114" s="230" t="s">
        <v>191</v>
      </c>
      <c r="AU114" s="230" t="s">
        <v>87</v>
      </c>
      <c r="AV114" s="12" t="s">
        <v>87</v>
      </c>
      <c r="AW114" s="12" t="s">
        <v>41</v>
      </c>
      <c r="AX114" s="12" t="s">
        <v>77</v>
      </c>
      <c r="AY114" s="230" t="s">
        <v>180</v>
      </c>
    </row>
    <row r="115" spans="2:51" s="12" customFormat="1" ht="13.5">
      <c r="B115" s="220"/>
      <c r="C115" s="221"/>
      <c r="D115" s="206" t="s">
        <v>191</v>
      </c>
      <c r="E115" s="222" t="s">
        <v>22</v>
      </c>
      <c r="F115" s="223" t="s">
        <v>711</v>
      </c>
      <c r="G115" s="221"/>
      <c r="H115" s="224">
        <v>45</v>
      </c>
      <c r="I115" s="225"/>
      <c r="J115" s="221"/>
      <c r="K115" s="221"/>
      <c r="L115" s="226"/>
      <c r="M115" s="227"/>
      <c r="N115" s="228"/>
      <c r="O115" s="228"/>
      <c r="P115" s="228"/>
      <c r="Q115" s="228"/>
      <c r="R115" s="228"/>
      <c r="S115" s="228"/>
      <c r="T115" s="229"/>
      <c r="AT115" s="230" t="s">
        <v>191</v>
      </c>
      <c r="AU115" s="230" t="s">
        <v>87</v>
      </c>
      <c r="AV115" s="12" t="s">
        <v>87</v>
      </c>
      <c r="AW115" s="12" t="s">
        <v>41</v>
      </c>
      <c r="AX115" s="12" t="s">
        <v>77</v>
      </c>
      <c r="AY115" s="230" t="s">
        <v>180</v>
      </c>
    </row>
    <row r="116" spans="2:51" s="12" customFormat="1" ht="13.5">
      <c r="B116" s="220"/>
      <c r="C116" s="221"/>
      <c r="D116" s="206" t="s">
        <v>191</v>
      </c>
      <c r="E116" s="222" t="s">
        <v>22</v>
      </c>
      <c r="F116" s="223" t="s">
        <v>712</v>
      </c>
      <c r="G116" s="221"/>
      <c r="H116" s="224">
        <v>45</v>
      </c>
      <c r="I116" s="225"/>
      <c r="J116" s="221"/>
      <c r="K116" s="221"/>
      <c r="L116" s="226"/>
      <c r="M116" s="227"/>
      <c r="N116" s="228"/>
      <c r="O116" s="228"/>
      <c r="P116" s="228"/>
      <c r="Q116" s="228"/>
      <c r="R116" s="228"/>
      <c r="S116" s="228"/>
      <c r="T116" s="229"/>
      <c r="AT116" s="230" t="s">
        <v>191</v>
      </c>
      <c r="AU116" s="230" t="s">
        <v>87</v>
      </c>
      <c r="AV116" s="12" t="s">
        <v>87</v>
      </c>
      <c r="AW116" s="12" t="s">
        <v>41</v>
      </c>
      <c r="AX116" s="12" t="s">
        <v>77</v>
      </c>
      <c r="AY116" s="230" t="s">
        <v>180</v>
      </c>
    </row>
    <row r="117" spans="2:51" s="12" customFormat="1" ht="13.5">
      <c r="B117" s="220"/>
      <c r="C117" s="221"/>
      <c r="D117" s="206" t="s">
        <v>191</v>
      </c>
      <c r="E117" s="222" t="s">
        <v>22</v>
      </c>
      <c r="F117" s="223" t="s">
        <v>713</v>
      </c>
      <c r="G117" s="221"/>
      <c r="H117" s="224">
        <v>45</v>
      </c>
      <c r="I117" s="225"/>
      <c r="J117" s="221"/>
      <c r="K117" s="221"/>
      <c r="L117" s="226"/>
      <c r="M117" s="227"/>
      <c r="N117" s="228"/>
      <c r="O117" s="228"/>
      <c r="P117" s="228"/>
      <c r="Q117" s="228"/>
      <c r="R117" s="228"/>
      <c r="S117" s="228"/>
      <c r="T117" s="229"/>
      <c r="AT117" s="230" t="s">
        <v>191</v>
      </c>
      <c r="AU117" s="230" t="s">
        <v>87</v>
      </c>
      <c r="AV117" s="12" t="s">
        <v>87</v>
      </c>
      <c r="AW117" s="12" t="s">
        <v>41</v>
      </c>
      <c r="AX117" s="12" t="s">
        <v>77</v>
      </c>
      <c r="AY117" s="230" t="s">
        <v>180</v>
      </c>
    </row>
    <row r="118" spans="2:51" s="12" customFormat="1" ht="13.5">
      <c r="B118" s="220"/>
      <c r="C118" s="221"/>
      <c r="D118" s="206" t="s">
        <v>191</v>
      </c>
      <c r="E118" s="222" t="s">
        <v>22</v>
      </c>
      <c r="F118" s="223" t="s">
        <v>714</v>
      </c>
      <c r="G118" s="221"/>
      <c r="H118" s="224">
        <v>45</v>
      </c>
      <c r="I118" s="225"/>
      <c r="J118" s="221"/>
      <c r="K118" s="221"/>
      <c r="L118" s="226"/>
      <c r="M118" s="227"/>
      <c r="N118" s="228"/>
      <c r="O118" s="228"/>
      <c r="P118" s="228"/>
      <c r="Q118" s="228"/>
      <c r="R118" s="228"/>
      <c r="S118" s="228"/>
      <c r="T118" s="229"/>
      <c r="AT118" s="230" t="s">
        <v>191</v>
      </c>
      <c r="AU118" s="230" t="s">
        <v>87</v>
      </c>
      <c r="AV118" s="12" t="s">
        <v>87</v>
      </c>
      <c r="AW118" s="12" t="s">
        <v>41</v>
      </c>
      <c r="AX118" s="12" t="s">
        <v>77</v>
      </c>
      <c r="AY118" s="230" t="s">
        <v>180</v>
      </c>
    </row>
    <row r="119" spans="2:51" s="12" customFormat="1" ht="13.5">
      <c r="B119" s="220"/>
      <c r="C119" s="221"/>
      <c r="D119" s="206" t="s">
        <v>191</v>
      </c>
      <c r="E119" s="222" t="s">
        <v>22</v>
      </c>
      <c r="F119" s="223" t="s">
        <v>715</v>
      </c>
      <c r="G119" s="221"/>
      <c r="H119" s="224">
        <v>45</v>
      </c>
      <c r="I119" s="225"/>
      <c r="J119" s="221"/>
      <c r="K119" s="221"/>
      <c r="L119" s="226"/>
      <c r="M119" s="227"/>
      <c r="N119" s="228"/>
      <c r="O119" s="228"/>
      <c r="P119" s="228"/>
      <c r="Q119" s="228"/>
      <c r="R119" s="228"/>
      <c r="S119" s="228"/>
      <c r="T119" s="229"/>
      <c r="AT119" s="230" t="s">
        <v>191</v>
      </c>
      <c r="AU119" s="230" t="s">
        <v>87</v>
      </c>
      <c r="AV119" s="12" t="s">
        <v>87</v>
      </c>
      <c r="AW119" s="12" t="s">
        <v>41</v>
      </c>
      <c r="AX119" s="12" t="s">
        <v>77</v>
      </c>
      <c r="AY119" s="230" t="s">
        <v>180</v>
      </c>
    </row>
    <row r="120" spans="2:51" s="12" customFormat="1" ht="13.5">
      <c r="B120" s="220"/>
      <c r="C120" s="221"/>
      <c r="D120" s="206" t="s">
        <v>191</v>
      </c>
      <c r="E120" s="222" t="s">
        <v>22</v>
      </c>
      <c r="F120" s="223" t="s">
        <v>716</v>
      </c>
      <c r="G120" s="221"/>
      <c r="H120" s="224">
        <v>55</v>
      </c>
      <c r="I120" s="225"/>
      <c r="J120" s="221"/>
      <c r="K120" s="221"/>
      <c r="L120" s="226"/>
      <c r="M120" s="227"/>
      <c r="N120" s="228"/>
      <c r="O120" s="228"/>
      <c r="P120" s="228"/>
      <c r="Q120" s="228"/>
      <c r="R120" s="228"/>
      <c r="S120" s="228"/>
      <c r="T120" s="229"/>
      <c r="AT120" s="230" t="s">
        <v>191</v>
      </c>
      <c r="AU120" s="230" t="s">
        <v>87</v>
      </c>
      <c r="AV120" s="12" t="s">
        <v>87</v>
      </c>
      <c r="AW120" s="12" t="s">
        <v>41</v>
      </c>
      <c r="AX120" s="12" t="s">
        <v>77</v>
      </c>
      <c r="AY120" s="230" t="s">
        <v>180</v>
      </c>
    </row>
    <row r="121" spans="2:51" s="12" customFormat="1" ht="13.5">
      <c r="B121" s="220"/>
      <c r="C121" s="221"/>
      <c r="D121" s="206" t="s">
        <v>191</v>
      </c>
      <c r="E121" s="222" t="s">
        <v>22</v>
      </c>
      <c r="F121" s="223" t="s">
        <v>717</v>
      </c>
      <c r="G121" s="221"/>
      <c r="H121" s="224">
        <v>45</v>
      </c>
      <c r="I121" s="225"/>
      <c r="J121" s="221"/>
      <c r="K121" s="221"/>
      <c r="L121" s="226"/>
      <c r="M121" s="227"/>
      <c r="N121" s="228"/>
      <c r="O121" s="228"/>
      <c r="P121" s="228"/>
      <c r="Q121" s="228"/>
      <c r="R121" s="228"/>
      <c r="S121" s="228"/>
      <c r="T121" s="229"/>
      <c r="AT121" s="230" t="s">
        <v>191</v>
      </c>
      <c r="AU121" s="230" t="s">
        <v>87</v>
      </c>
      <c r="AV121" s="12" t="s">
        <v>87</v>
      </c>
      <c r="AW121" s="12" t="s">
        <v>41</v>
      </c>
      <c r="AX121" s="12" t="s">
        <v>77</v>
      </c>
      <c r="AY121" s="230" t="s">
        <v>180</v>
      </c>
    </row>
    <row r="122" spans="2:51" s="12" customFormat="1" ht="13.5">
      <c r="B122" s="220"/>
      <c r="C122" s="221"/>
      <c r="D122" s="206" t="s">
        <v>191</v>
      </c>
      <c r="E122" s="222" t="s">
        <v>22</v>
      </c>
      <c r="F122" s="223" t="s">
        <v>718</v>
      </c>
      <c r="G122" s="221"/>
      <c r="H122" s="224">
        <v>230</v>
      </c>
      <c r="I122" s="225"/>
      <c r="J122" s="221"/>
      <c r="K122" s="221"/>
      <c r="L122" s="226"/>
      <c r="M122" s="227"/>
      <c r="N122" s="228"/>
      <c r="O122" s="228"/>
      <c r="P122" s="228"/>
      <c r="Q122" s="228"/>
      <c r="R122" s="228"/>
      <c r="S122" s="228"/>
      <c r="T122" s="229"/>
      <c r="AT122" s="230" t="s">
        <v>191</v>
      </c>
      <c r="AU122" s="230" t="s">
        <v>87</v>
      </c>
      <c r="AV122" s="12" t="s">
        <v>87</v>
      </c>
      <c r="AW122" s="12" t="s">
        <v>41</v>
      </c>
      <c r="AX122" s="12" t="s">
        <v>77</v>
      </c>
      <c r="AY122" s="230" t="s">
        <v>180</v>
      </c>
    </row>
    <row r="123" spans="2:51" s="12" customFormat="1" ht="13.5">
      <c r="B123" s="220"/>
      <c r="C123" s="221"/>
      <c r="D123" s="206" t="s">
        <v>191</v>
      </c>
      <c r="E123" s="222" t="s">
        <v>22</v>
      </c>
      <c r="F123" s="223" t="s">
        <v>719</v>
      </c>
      <c r="G123" s="221"/>
      <c r="H123" s="224">
        <v>45</v>
      </c>
      <c r="I123" s="225"/>
      <c r="J123" s="221"/>
      <c r="K123" s="221"/>
      <c r="L123" s="226"/>
      <c r="M123" s="227"/>
      <c r="N123" s="228"/>
      <c r="O123" s="228"/>
      <c r="P123" s="228"/>
      <c r="Q123" s="228"/>
      <c r="R123" s="228"/>
      <c r="S123" s="228"/>
      <c r="T123" s="229"/>
      <c r="AT123" s="230" t="s">
        <v>191</v>
      </c>
      <c r="AU123" s="230" t="s">
        <v>87</v>
      </c>
      <c r="AV123" s="12" t="s">
        <v>87</v>
      </c>
      <c r="AW123" s="12" t="s">
        <v>41</v>
      </c>
      <c r="AX123" s="12" t="s">
        <v>77</v>
      </c>
      <c r="AY123" s="230" t="s">
        <v>180</v>
      </c>
    </row>
    <row r="124" spans="2:51" s="12" customFormat="1" ht="13.5">
      <c r="B124" s="220"/>
      <c r="C124" s="221"/>
      <c r="D124" s="206" t="s">
        <v>191</v>
      </c>
      <c r="E124" s="222" t="s">
        <v>22</v>
      </c>
      <c r="F124" s="223" t="s">
        <v>720</v>
      </c>
      <c r="G124" s="221"/>
      <c r="H124" s="224">
        <v>65</v>
      </c>
      <c r="I124" s="225"/>
      <c r="J124" s="221"/>
      <c r="K124" s="221"/>
      <c r="L124" s="226"/>
      <c r="M124" s="227"/>
      <c r="N124" s="228"/>
      <c r="O124" s="228"/>
      <c r="P124" s="228"/>
      <c r="Q124" s="228"/>
      <c r="R124" s="228"/>
      <c r="S124" s="228"/>
      <c r="T124" s="229"/>
      <c r="AT124" s="230" t="s">
        <v>191</v>
      </c>
      <c r="AU124" s="230" t="s">
        <v>87</v>
      </c>
      <c r="AV124" s="12" t="s">
        <v>87</v>
      </c>
      <c r="AW124" s="12" t="s">
        <v>41</v>
      </c>
      <c r="AX124" s="12" t="s">
        <v>77</v>
      </c>
      <c r="AY124" s="230" t="s">
        <v>180</v>
      </c>
    </row>
    <row r="125" spans="2:51" s="12" customFormat="1" ht="13.5">
      <c r="B125" s="220"/>
      <c r="C125" s="221"/>
      <c r="D125" s="206" t="s">
        <v>191</v>
      </c>
      <c r="E125" s="222" t="s">
        <v>22</v>
      </c>
      <c r="F125" s="223" t="s">
        <v>721</v>
      </c>
      <c r="G125" s="221"/>
      <c r="H125" s="224">
        <v>55</v>
      </c>
      <c r="I125" s="225"/>
      <c r="J125" s="221"/>
      <c r="K125" s="221"/>
      <c r="L125" s="226"/>
      <c r="M125" s="227"/>
      <c r="N125" s="228"/>
      <c r="O125" s="228"/>
      <c r="P125" s="228"/>
      <c r="Q125" s="228"/>
      <c r="R125" s="228"/>
      <c r="S125" s="228"/>
      <c r="T125" s="229"/>
      <c r="AT125" s="230" t="s">
        <v>191</v>
      </c>
      <c r="AU125" s="230" t="s">
        <v>87</v>
      </c>
      <c r="AV125" s="12" t="s">
        <v>87</v>
      </c>
      <c r="AW125" s="12" t="s">
        <v>41</v>
      </c>
      <c r="AX125" s="12" t="s">
        <v>77</v>
      </c>
      <c r="AY125" s="230" t="s">
        <v>180</v>
      </c>
    </row>
    <row r="126" spans="2:51" s="12" customFormat="1" ht="13.5">
      <c r="B126" s="220"/>
      <c r="C126" s="221"/>
      <c r="D126" s="206" t="s">
        <v>191</v>
      </c>
      <c r="E126" s="222" t="s">
        <v>22</v>
      </c>
      <c r="F126" s="223" t="s">
        <v>699</v>
      </c>
      <c r="G126" s="221"/>
      <c r="H126" s="224">
        <v>55</v>
      </c>
      <c r="I126" s="225"/>
      <c r="J126" s="221"/>
      <c r="K126" s="221"/>
      <c r="L126" s="226"/>
      <c r="M126" s="227"/>
      <c r="N126" s="228"/>
      <c r="O126" s="228"/>
      <c r="P126" s="228"/>
      <c r="Q126" s="228"/>
      <c r="R126" s="228"/>
      <c r="S126" s="228"/>
      <c r="T126" s="229"/>
      <c r="AT126" s="230" t="s">
        <v>191</v>
      </c>
      <c r="AU126" s="230" t="s">
        <v>87</v>
      </c>
      <c r="AV126" s="12" t="s">
        <v>87</v>
      </c>
      <c r="AW126" s="12" t="s">
        <v>41</v>
      </c>
      <c r="AX126" s="12" t="s">
        <v>77</v>
      </c>
      <c r="AY126" s="230" t="s">
        <v>180</v>
      </c>
    </row>
    <row r="127" spans="2:51" s="13" customFormat="1" ht="13.5">
      <c r="B127" s="231"/>
      <c r="C127" s="232"/>
      <c r="D127" s="206" t="s">
        <v>191</v>
      </c>
      <c r="E127" s="233" t="s">
        <v>22</v>
      </c>
      <c r="F127" s="234" t="s">
        <v>194</v>
      </c>
      <c r="G127" s="232"/>
      <c r="H127" s="235">
        <v>875</v>
      </c>
      <c r="I127" s="236"/>
      <c r="J127" s="232"/>
      <c r="K127" s="232"/>
      <c r="L127" s="237"/>
      <c r="M127" s="238"/>
      <c r="N127" s="239"/>
      <c r="O127" s="239"/>
      <c r="P127" s="239"/>
      <c r="Q127" s="239"/>
      <c r="R127" s="239"/>
      <c r="S127" s="239"/>
      <c r="T127" s="240"/>
      <c r="AT127" s="241" t="s">
        <v>191</v>
      </c>
      <c r="AU127" s="241" t="s">
        <v>87</v>
      </c>
      <c r="AV127" s="13" t="s">
        <v>195</v>
      </c>
      <c r="AW127" s="13" t="s">
        <v>41</v>
      </c>
      <c r="AX127" s="13" t="s">
        <v>77</v>
      </c>
      <c r="AY127" s="241" t="s">
        <v>180</v>
      </c>
    </row>
    <row r="128" spans="2:51" s="14" customFormat="1" ht="13.5">
      <c r="B128" s="242"/>
      <c r="C128" s="243"/>
      <c r="D128" s="206" t="s">
        <v>191</v>
      </c>
      <c r="E128" s="254" t="s">
        <v>22</v>
      </c>
      <c r="F128" s="255" t="s">
        <v>196</v>
      </c>
      <c r="G128" s="243"/>
      <c r="H128" s="256">
        <v>875</v>
      </c>
      <c r="I128" s="248"/>
      <c r="J128" s="243"/>
      <c r="K128" s="243"/>
      <c r="L128" s="249"/>
      <c r="M128" s="250"/>
      <c r="N128" s="251"/>
      <c r="O128" s="251"/>
      <c r="P128" s="251"/>
      <c r="Q128" s="251"/>
      <c r="R128" s="251"/>
      <c r="S128" s="251"/>
      <c r="T128" s="252"/>
      <c r="AT128" s="253" t="s">
        <v>191</v>
      </c>
      <c r="AU128" s="253" t="s">
        <v>87</v>
      </c>
      <c r="AV128" s="14" t="s">
        <v>187</v>
      </c>
      <c r="AW128" s="14" t="s">
        <v>41</v>
      </c>
      <c r="AX128" s="14" t="s">
        <v>24</v>
      </c>
      <c r="AY128" s="253" t="s">
        <v>180</v>
      </c>
    </row>
    <row r="129" spans="2:63" s="10" customFormat="1" ht="29.85" customHeight="1">
      <c r="B129" s="177"/>
      <c r="C129" s="178"/>
      <c r="D129" s="191" t="s">
        <v>76</v>
      </c>
      <c r="E129" s="192" t="s">
        <v>127</v>
      </c>
      <c r="F129" s="192" t="s">
        <v>314</v>
      </c>
      <c r="G129" s="178"/>
      <c r="H129" s="178"/>
      <c r="I129" s="181"/>
      <c r="J129" s="193">
        <f>BK129</f>
        <v>0</v>
      </c>
      <c r="K129" s="178"/>
      <c r="L129" s="183"/>
      <c r="M129" s="184"/>
      <c r="N129" s="185"/>
      <c r="O129" s="185"/>
      <c r="P129" s="186">
        <f>SUM(P130:P168)</f>
        <v>0</v>
      </c>
      <c r="Q129" s="185"/>
      <c r="R129" s="186">
        <f>SUM(R130:R168)</f>
        <v>100.33600000000001</v>
      </c>
      <c r="S129" s="185"/>
      <c r="T129" s="187">
        <f>SUM(T130:T168)</f>
        <v>0</v>
      </c>
      <c r="AR129" s="188" t="s">
        <v>24</v>
      </c>
      <c r="AT129" s="189" t="s">
        <v>76</v>
      </c>
      <c r="AU129" s="189" t="s">
        <v>24</v>
      </c>
      <c r="AY129" s="188" t="s">
        <v>180</v>
      </c>
      <c r="BK129" s="190">
        <f>SUM(BK130:BK168)</f>
        <v>0</v>
      </c>
    </row>
    <row r="130" spans="2:65" s="1" customFormat="1" ht="22.5" customHeight="1">
      <c r="B130" s="41"/>
      <c r="C130" s="194" t="s">
        <v>228</v>
      </c>
      <c r="D130" s="194" t="s">
        <v>182</v>
      </c>
      <c r="E130" s="195" t="s">
        <v>722</v>
      </c>
      <c r="F130" s="196" t="s">
        <v>723</v>
      </c>
      <c r="G130" s="197" t="s">
        <v>110</v>
      </c>
      <c r="H130" s="198">
        <v>320</v>
      </c>
      <c r="I130" s="199"/>
      <c r="J130" s="200">
        <f>ROUND(I130*H130,2)</f>
        <v>0</v>
      </c>
      <c r="K130" s="196" t="s">
        <v>186</v>
      </c>
      <c r="L130" s="61"/>
      <c r="M130" s="201" t="s">
        <v>22</v>
      </c>
      <c r="N130" s="202" t="s">
        <v>48</v>
      </c>
      <c r="O130" s="42"/>
      <c r="P130" s="203">
        <f>O130*H130</f>
        <v>0</v>
      </c>
      <c r="Q130" s="203">
        <v>0.27994</v>
      </c>
      <c r="R130" s="203">
        <f>Q130*H130</f>
        <v>89.58080000000001</v>
      </c>
      <c r="S130" s="203">
        <v>0</v>
      </c>
      <c r="T130" s="204">
        <f>S130*H130</f>
        <v>0</v>
      </c>
      <c r="AR130" s="24" t="s">
        <v>187</v>
      </c>
      <c r="AT130" s="24" t="s">
        <v>182</v>
      </c>
      <c r="AU130" s="24" t="s">
        <v>87</v>
      </c>
      <c r="AY130" s="24" t="s">
        <v>180</v>
      </c>
      <c r="BE130" s="205">
        <f>IF(N130="základní",J130,0)</f>
        <v>0</v>
      </c>
      <c r="BF130" s="205">
        <f>IF(N130="snížená",J130,0)</f>
        <v>0</v>
      </c>
      <c r="BG130" s="205">
        <f>IF(N130="zákl. přenesená",J130,0)</f>
        <v>0</v>
      </c>
      <c r="BH130" s="205">
        <f>IF(N130="sníž. přenesená",J130,0)</f>
        <v>0</v>
      </c>
      <c r="BI130" s="205">
        <f>IF(N130="nulová",J130,0)</f>
        <v>0</v>
      </c>
      <c r="BJ130" s="24" t="s">
        <v>24</v>
      </c>
      <c r="BK130" s="205">
        <f>ROUND(I130*H130,2)</f>
        <v>0</v>
      </c>
      <c r="BL130" s="24" t="s">
        <v>187</v>
      </c>
      <c r="BM130" s="24" t="s">
        <v>724</v>
      </c>
    </row>
    <row r="131" spans="2:51" s="11" customFormat="1" ht="13.5">
      <c r="B131" s="209"/>
      <c r="C131" s="210"/>
      <c r="D131" s="206" t="s">
        <v>191</v>
      </c>
      <c r="E131" s="211" t="s">
        <v>22</v>
      </c>
      <c r="F131" s="212" t="s">
        <v>725</v>
      </c>
      <c r="G131" s="210"/>
      <c r="H131" s="213" t="s">
        <v>22</v>
      </c>
      <c r="I131" s="214"/>
      <c r="J131" s="210"/>
      <c r="K131" s="210"/>
      <c r="L131" s="215"/>
      <c r="M131" s="216"/>
      <c r="N131" s="217"/>
      <c r="O131" s="217"/>
      <c r="P131" s="217"/>
      <c r="Q131" s="217"/>
      <c r="R131" s="217"/>
      <c r="S131" s="217"/>
      <c r="T131" s="218"/>
      <c r="AT131" s="219" t="s">
        <v>191</v>
      </c>
      <c r="AU131" s="219" t="s">
        <v>87</v>
      </c>
      <c r="AV131" s="11" t="s">
        <v>24</v>
      </c>
      <c r="AW131" s="11" t="s">
        <v>41</v>
      </c>
      <c r="AX131" s="11" t="s">
        <v>77</v>
      </c>
      <c r="AY131" s="219" t="s">
        <v>180</v>
      </c>
    </row>
    <row r="132" spans="2:51" s="12" customFormat="1" ht="13.5">
      <c r="B132" s="220"/>
      <c r="C132" s="221"/>
      <c r="D132" s="206" t="s">
        <v>191</v>
      </c>
      <c r="E132" s="222" t="s">
        <v>22</v>
      </c>
      <c r="F132" s="223" t="s">
        <v>709</v>
      </c>
      <c r="G132" s="221"/>
      <c r="H132" s="224">
        <v>55</v>
      </c>
      <c r="I132" s="225"/>
      <c r="J132" s="221"/>
      <c r="K132" s="221"/>
      <c r="L132" s="226"/>
      <c r="M132" s="227"/>
      <c r="N132" s="228"/>
      <c r="O132" s="228"/>
      <c r="P132" s="228"/>
      <c r="Q132" s="228"/>
      <c r="R132" s="228"/>
      <c r="S132" s="228"/>
      <c r="T132" s="229"/>
      <c r="AT132" s="230" t="s">
        <v>191</v>
      </c>
      <c r="AU132" s="230" t="s">
        <v>87</v>
      </c>
      <c r="AV132" s="12" t="s">
        <v>87</v>
      </c>
      <c r="AW132" s="12" t="s">
        <v>41</v>
      </c>
      <c r="AX132" s="12" t="s">
        <v>77</v>
      </c>
      <c r="AY132" s="230" t="s">
        <v>180</v>
      </c>
    </row>
    <row r="133" spans="2:51" s="12" customFormat="1" ht="13.5">
      <c r="B133" s="220"/>
      <c r="C133" s="221"/>
      <c r="D133" s="206" t="s">
        <v>191</v>
      </c>
      <c r="E133" s="222" t="s">
        <v>22</v>
      </c>
      <c r="F133" s="223" t="s">
        <v>716</v>
      </c>
      <c r="G133" s="221"/>
      <c r="H133" s="224">
        <v>55</v>
      </c>
      <c r="I133" s="225"/>
      <c r="J133" s="221"/>
      <c r="K133" s="221"/>
      <c r="L133" s="226"/>
      <c r="M133" s="227"/>
      <c r="N133" s="228"/>
      <c r="O133" s="228"/>
      <c r="P133" s="228"/>
      <c r="Q133" s="228"/>
      <c r="R133" s="228"/>
      <c r="S133" s="228"/>
      <c r="T133" s="229"/>
      <c r="AT133" s="230" t="s">
        <v>191</v>
      </c>
      <c r="AU133" s="230" t="s">
        <v>87</v>
      </c>
      <c r="AV133" s="12" t="s">
        <v>87</v>
      </c>
      <c r="AW133" s="12" t="s">
        <v>41</v>
      </c>
      <c r="AX133" s="12" t="s">
        <v>77</v>
      </c>
      <c r="AY133" s="230" t="s">
        <v>180</v>
      </c>
    </row>
    <row r="134" spans="2:51" s="12" customFormat="1" ht="13.5">
      <c r="B134" s="220"/>
      <c r="C134" s="221"/>
      <c r="D134" s="206" t="s">
        <v>191</v>
      </c>
      <c r="E134" s="222" t="s">
        <v>22</v>
      </c>
      <c r="F134" s="223" t="s">
        <v>717</v>
      </c>
      <c r="G134" s="221"/>
      <c r="H134" s="224">
        <v>45</v>
      </c>
      <c r="I134" s="225"/>
      <c r="J134" s="221"/>
      <c r="K134" s="221"/>
      <c r="L134" s="226"/>
      <c r="M134" s="227"/>
      <c r="N134" s="228"/>
      <c r="O134" s="228"/>
      <c r="P134" s="228"/>
      <c r="Q134" s="228"/>
      <c r="R134" s="228"/>
      <c r="S134" s="228"/>
      <c r="T134" s="229"/>
      <c r="AT134" s="230" t="s">
        <v>191</v>
      </c>
      <c r="AU134" s="230" t="s">
        <v>87</v>
      </c>
      <c r="AV134" s="12" t="s">
        <v>87</v>
      </c>
      <c r="AW134" s="12" t="s">
        <v>41</v>
      </c>
      <c r="AX134" s="12" t="s">
        <v>77</v>
      </c>
      <c r="AY134" s="230" t="s">
        <v>180</v>
      </c>
    </row>
    <row r="135" spans="2:51" s="12" customFormat="1" ht="13.5">
      <c r="B135" s="220"/>
      <c r="C135" s="221"/>
      <c r="D135" s="206" t="s">
        <v>191</v>
      </c>
      <c r="E135" s="222" t="s">
        <v>22</v>
      </c>
      <c r="F135" s="223" t="s">
        <v>719</v>
      </c>
      <c r="G135" s="221"/>
      <c r="H135" s="224">
        <v>45</v>
      </c>
      <c r="I135" s="225"/>
      <c r="J135" s="221"/>
      <c r="K135" s="221"/>
      <c r="L135" s="226"/>
      <c r="M135" s="227"/>
      <c r="N135" s="228"/>
      <c r="O135" s="228"/>
      <c r="P135" s="228"/>
      <c r="Q135" s="228"/>
      <c r="R135" s="228"/>
      <c r="S135" s="228"/>
      <c r="T135" s="229"/>
      <c r="AT135" s="230" t="s">
        <v>191</v>
      </c>
      <c r="AU135" s="230" t="s">
        <v>87</v>
      </c>
      <c r="AV135" s="12" t="s">
        <v>87</v>
      </c>
      <c r="AW135" s="12" t="s">
        <v>41</v>
      </c>
      <c r="AX135" s="12" t="s">
        <v>77</v>
      </c>
      <c r="AY135" s="230" t="s">
        <v>180</v>
      </c>
    </row>
    <row r="136" spans="2:51" s="12" customFormat="1" ht="13.5">
      <c r="B136" s="220"/>
      <c r="C136" s="221"/>
      <c r="D136" s="206" t="s">
        <v>191</v>
      </c>
      <c r="E136" s="222" t="s">
        <v>22</v>
      </c>
      <c r="F136" s="223" t="s">
        <v>720</v>
      </c>
      <c r="G136" s="221"/>
      <c r="H136" s="224">
        <v>65</v>
      </c>
      <c r="I136" s="225"/>
      <c r="J136" s="221"/>
      <c r="K136" s="221"/>
      <c r="L136" s="226"/>
      <c r="M136" s="227"/>
      <c r="N136" s="228"/>
      <c r="O136" s="228"/>
      <c r="P136" s="228"/>
      <c r="Q136" s="228"/>
      <c r="R136" s="228"/>
      <c r="S136" s="228"/>
      <c r="T136" s="229"/>
      <c r="AT136" s="230" t="s">
        <v>191</v>
      </c>
      <c r="AU136" s="230" t="s">
        <v>87</v>
      </c>
      <c r="AV136" s="12" t="s">
        <v>87</v>
      </c>
      <c r="AW136" s="12" t="s">
        <v>41</v>
      </c>
      <c r="AX136" s="12" t="s">
        <v>77</v>
      </c>
      <c r="AY136" s="230" t="s">
        <v>180</v>
      </c>
    </row>
    <row r="137" spans="2:51" s="12" customFormat="1" ht="13.5">
      <c r="B137" s="220"/>
      <c r="C137" s="221"/>
      <c r="D137" s="206" t="s">
        <v>191</v>
      </c>
      <c r="E137" s="222" t="s">
        <v>22</v>
      </c>
      <c r="F137" s="223" t="s">
        <v>721</v>
      </c>
      <c r="G137" s="221"/>
      <c r="H137" s="224">
        <v>55</v>
      </c>
      <c r="I137" s="225"/>
      <c r="J137" s="221"/>
      <c r="K137" s="221"/>
      <c r="L137" s="226"/>
      <c r="M137" s="227"/>
      <c r="N137" s="228"/>
      <c r="O137" s="228"/>
      <c r="P137" s="228"/>
      <c r="Q137" s="228"/>
      <c r="R137" s="228"/>
      <c r="S137" s="228"/>
      <c r="T137" s="229"/>
      <c r="AT137" s="230" t="s">
        <v>191</v>
      </c>
      <c r="AU137" s="230" t="s">
        <v>87</v>
      </c>
      <c r="AV137" s="12" t="s">
        <v>87</v>
      </c>
      <c r="AW137" s="12" t="s">
        <v>41</v>
      </c>
      <c r="AX137" s="12" t="s">
        <v>77</v>
      </c>
      <c r="AY137" s="230" t="s">
        <v>180</v>
      </c>
    </row>
    <row r="138" spans="2:51" s="13" customFormat="1" ht="13.5">
      <c r="B138" s="231"/>
      <c r="C138" s="232"/>
      <c r="D138" s="206" t="s">
        <v>191</v>
      </c>
      <c r="E138" s="233" t="s">
        <v>22</v>
      </c>
      <c r="F138" s="234" t="s">
        <v>194</v>
      </c>
      <c r="G138" s="232"/>
      <c r="H138" s="235">
        <v>320</v>
      </c>
      <c r="I138" s="236"/>
      <c r="J138" s="232"/>
      <c r="K138" s="232"/>
      <c r="L138" s="237"/>
      <c r="M138" s="238"/>
      <c r="N138" s="239"/>
      <c r="O138" s="239"/>
      <c r="P138" s="239"/>
      <c r="Q138" s="239"/>
      <c r="R138" s="239"/>
      <c r="S138" s="239"/>
      <c r="T138" s="240"/>
      <c r="AT138" s="241" t="s">
        <v>191</v>
      </c>
      <c r="AU138" s="241" t="s">
        <v>87</v>
      </c>
      <c r="AV138" s="13" t="s">
        <v>195</v>
      </c>
      <c r="AW138" s="13" t="s">
        <v>41</v>
      </c>
      <c r="AX138" s="13" t="s">
        <v>77</v>
      </c>
      <c r="AY138" s="241" t="s">
        <v>180</v>
      </c>
    </row>
    <row r="139" spans="2:51" s="14" customFormat="1" ht="13.5">
      <c r="B139" s="242"/>
      <c r="C139" s="243"/>
      <c r="D139" s="244" t="s">
        <v>191</v>
      </c>
      <c r="E139" s="245" t="s">
        <v>22</v>
      </c>
      <c r="F139" s="246" t="s">
        <v>196</v>
      </c>
      <c r="G139" s="243"/>
      <c r="H139" s="247">
        <v>320</v>
      </c>
      <c r="I139" s="248"/>
      <c r="J139" s="243"/>
      <c r="K139" s="243"/>
      <c r="L139" s="249"/>
      <c r="M139" s="250"/>
      <c r="N139" s="251"/>
      <c r="O139" s="251"/>
      <c r="P139" s="251"/>
      <c r="Q139" s="251"/>
      <c r="R139" s="251"/>
      <c r="S139" s="251"/>
      <c r="T139" s="252"/>
      <c r="AT139" s="253" t="s">
        <v>191</v>
      </c>
      <c r="AU139" s="253" t="s">
        <v>87</v>
      </c>
      <c r="AV139" s="14" t="s">
        <v>187</v>
      </c>
      <c r="AW139" s="14" t="s">
        <v>41</v>
      </c>
      <c r="AX139" s="14" t="s">
        <v>24</v>
      </c>
      <c r="AY139" s="253" t="s">
        <v>180</v>
      </c>
    </row>
    <row r="140" spans="2:65" s="1" customFormat="1" ht="31.5" customHeight="1">
      <c r="B140" s="41"/>
      <c r="C140" s="194" t="s">
        <v>239</v>
      </c>
      <c r="D140" s="194" t="s">
        <v>182</v>
      </c>
      <c r="E140" s="195" t="s">
        <v>322</v>
      </c>
      <c r="F140" s="196" t="s">
        <v>323</v>
      </c>
      <c r="G140" s="197" t="s">
        <v>110</v>
      </c>
      <c r="H140" s="198">
        <v>55</v>
      </c>
      <c r="I140" s="199"/>
      <c r="J140" s="200">
        <f>ROUND(I140*H140,2)</f>
        <v>0</v>
      </c>
      <c r="K140" s="196" t="s">
        <v>186</v>
      </c>
      <c r="L140" s="61"/>
      <c r="M140" s="201" t="s">
        <v>22</v>
      </c>
      <c r="N140" s="202" t="s">
        <v>48</v>
      </c>
      <c r="O140" s="42"/>
      <c r="P140" s="203">
        <f>O140*H140</f>
        <v>0</v>
      </c>
      <c r="Q140" s="203">
        <v>0</v>
      </c>
      <c r="R140" s="203">
        <f>Q140*H140</f>
        <v>0</v>
      </c>
      <c r="S140" s="203">
        <v>0</v>
      </c>
      <c r="T140" s="204">
        <f>S140*H140</f>
        <v>0</v>
      </c>
      <c r="AR140" s="24" t="s">
        <v>187</v>
      </c>
      <c r="AT140" s="24" t="s">
        <v>182</v>
      </c>
      <c r="AU140" s="24" t="s">
        <v>87</v>
      </c>
      <c r="AY140" s="24" t="s">
        <v>180</v>
      </c>
      <c r="BE140" s="205">
        <f>IF(N140="základní",J140,0)</f>
        <v>0</v>
      </c>
      <c r="BF140" s="205">
        <f>IF(N140="snížená",J140,0)</f>
        <v>0</v>
      </c>
      <c r="BG140" s="205">
        <f>IF(N140="zákl. přenesená",J140,0)</f>
        <v>0</v>
      </c>
      <c r="BH140" s="205">
        <f>IF(N140="sníž. přenesená",J140,0)</f>
        <v>0</v>
      </c>
      <c r="BI140" s="205">
        <f>IF(N140="nulová",J140,0)</f>
        <v>0</v>
      </c>
      <c r="BJ140" s="24" t="s">
        <v>24</v>
      </c>
      <c r="BK140" s="205">
        <f>ROUND(I140*H140,2)</f>
        <v>0</v>
      </c>
      <c r="BL140" s="24" t="s">
        <v>187</v>
      </c>
      <c r="BM140" s="24" t="s">
        <v>726</v>
      </c>
    </row>
    <row r="141" spans="2:47" s="1" customFormat="1" ht="27">
      <c r="B141" s="41"/>
      <c r="C141" s="63"/>
      <c r="D141" s="206" t="s">
        <v>189</v>
      </c>
      <c r="E141" s="63"/>
      <c r="F141" s="207" t="s">
        <v>325</v>
      </c>
      <c r="G141" s="63"/>
      <c r="H141" s="63"/>
      <c r="I141" s="164"/>
      <c r="J141" s="63"/>
      <c r="K141" s="63"/>
      <c r="L141" s="61"/>
      <c r="M141" s="208"/>
      <c r="N141" s="42"/>
      <c r="O141" s="42"/>
      <c r="P141" s="42"/>
      <c r="Q141" s="42"/>
      <c r="R141" s="42"/>
      <c r="S141" s="42"/>
      <c r="T141" s="78"/>
      <c r="AT141" s="24" t="s">
        <v>189</v>
      </c>
      <c r="AU141" s="24" t="s">
        <v>87</v>
      </c>
    </row>
    <row r="142" spans="2:51" s="11" customFormat="1" ht="13.5">
      <c r="B142" s="209"/>
      <c r="C142" s="210"/>
      <c r="D142" s="206" t="s">
        <v>191</v>
      </c>
      <c r="E142" s="211" t="s">
        <v>22</v>
      </c>
      <c r="F142" s="212" t="s">
        <v>727</v>
      </c>
      <c r="G142" s="210"/>
      <c r="H142" s="213" t="s">
        <v>22</v>
      </c>
      <c r="I142" s="214"/>
      <c r="J142" s="210"/>
      <c r="K142" s="210"/>
      <c r="L142" s="215"/>
      <c r="M142" s="216"/>
      <c r="N142" s="217"/>
      <c r="O142" s="217"/>
      <c r="P142" s="217"/>
      <c r="Q142" s="217"/>
      <c r="R142" s="217"/>
      <c r="S142" s="217"/>
      <c r="T142" s="218"/>
      <c r="AT142" s="219" t="s">
        <v>191</v>
      </c>
      <c r="AU142" s="219" t="s">
        <v>87</v>
      </c>
      <c r="AV142" s="11" t="s">
        <v>24</v>
      </c>
      <c r="AW142" s="11" t="s">
        <v>41</v>
      </c>
      <c r="AX142" s="11" t="s">
        <v>77</v>
      </c>
      <c r="AY142" s="219" t="s">
        <v>180</v>
      </c>
    </row>
    <row r="143" spans="2:51" s="12" customFormat="1" ht="13.5">
      <c r="B143" s="220"/>
      <c r="C143" s="221"/>
      <c r="D143" s="206" t="s">
        <v>191</v>
      </c>
      <c r="E143" s="222" t="s">
        <v>22</v>
      </c>
      <c r="F143" s="223" t="s">
        <v>699</v>
      </c>
      <c r="G143" s="221"/>
      <c r="H143" s="224">
        <v>55</v>
      </c>
      <c r="I143" s="225"/>
      <c r="J143" s="221"/>
      <c r="K143" s="221"/>
      <c r="L143" s="226"/>
      <c r="M143" s="227"/>
      <c r="N143" s="228"/>
      <c r="O143" s="228"/>
      <c r="P143" s="228"/>
      <c r="Q143" s="228"/>
      <c r="R143" s="228"/>
      <c r="S143" s="228"/>
      <c r="T143" s="229"/>
      <c r="AT143" s="230" t="s">
        <v>191</v>
      </c>
      <c r="AU143" s="230" t="s">
        <v>87</v>
      </c>
      <c r="AV143" s="12" t="s">
        <v>87</v>
      </c>
      <c r="AW143" s="12" t="s">
        <v>41</v>
      </c>
      <c r="AX143" s="12" t="s">
        <v>77</v>
      </c>
      <c r="AY143" s="230" t="s">
        <v>180</v>
      </c>
    </row>
    <row r="144" spans="2:51" s="13" customFormat="1" ht="13.5">
      <c r="B144" s="231"/>
      <c r="C144" s="232"/>
      <c r="D144" s="206" t="s">
        <v>191</v>
      </c>
      <c r="E144" s="233" t="s">
        <v>22</v>
      </c>
      <c r="F144" s="234" t="s">
        <v>194</v>
      </c>
      <c r="G144" s="232"/>
      <c r="H144" s="235">
        <v>55</v>
      </c>
      <c r="I144" s="236"/>
      <c r="J144" s="232"/>
      <c r="K144" s="232"/>
      <c r="L144" s="237"/>
      <c r="M144" s="238"/>
      <c r="N144" s="239"/>
      <c r="O144" s="239"/>
      <c r="P144" s="239"/>
      <c r="Q144" s="239"/>
      <c r="R144" s="239"/>
      <c r="S144" s="239"/>
      <c r="T144" s="240"/>
      <c r="AT144" s="241" t="s">
        <v>191</v>
      </c>
      <c r="AU144" s="241" t="s">
        <v>87</v>
      </c>
      <c r="AV144" s="13" t="s">
        <v>195</v>
      </c>
      <c r="AW144" s="13" t="s">
        <v>41</v>
      </c>
      <c r="AX144" s="13" t="s">
        <v>77</v>
      </c>
      <c r="AY144" s="241" t="s">
        <v>180</v>
      </c>
    </row>
    <row r="145" spans="2:51" s="14" customFormat="1" ht="13.5">
      <c r="B145" s="242"/>
      <c r="C145" s="243"/>
      <c r="D145" s="244" t="s">
        <v>191</v>
      </c>
      <c r="E145" s="245" t="s">
        <v>22</v>
      </c>
      <c r="F145" s="246" t="s">
        <v>196</v>
      </c>
      <c r="G145" s="243"/>
      <c r="H145" s="247">
        <v>55</v>
      </c>
      <c r="I145" s="248"/>
      <c r="J145" s="243"/>
      <c r="K145" s="243"/>
      <c r="L145" s="249"/>
      <c r="M145" s="250"/>
      <c r="N145" s="251"/>
      <c r="O145" s="251"/>
      <c r="P145" s="251"/>
      <c r="Q145" s="251"/>
      <c r="R145" s="251"/>
      <c r="S145" s="251"/>
      <c r="T145" s="252"/>
      <c r="AT145" s="253" t="s">
        <v>191</v>
      </c>
      <c r="AU145" s="253" t="s">
        <v>87</v>
      </c>
      <c r="AV145" s="14" t="s">
        <v>187</v>
      </c>
      <c r="AW145" s="14" t="s">
        <v>41</v>
      </c>
      <c r="AX145" s="14" t="s">
        <v>24</v>
      </c>
      <c r="AY145" s="253" t="s">
        <v>180</v>
      </c>
    </row>
    <row r="146" spans="2:65" s="1" customFormat="1" ht="57" customHeight="1">
      <c r="B146" s="41"/>
      <c r="C146" s="194" t="s">
        <v>29</v>
      </c>
      <c r="D146" s="194" t="s">
        <v>182</v>
      </c>
      <c r="E146" s="195" t="s">
        <v>329</v>
      </c>
      <c r="F146" s="196" t="s">
        <v>330</v>
      </c>
      <c r="G146" s="197" t="s">
        <v>110</v>
      </c>
      <c r="H146" s="198">
        <v>55</v>
      </c>
      <c r="I146" s="199"/>
      <c r="J146" s="200">
        <f>ROUND(I146*H146,2)</f>
        <v>0</v>
      </c>
      <c r="K146" s="196" t="s">
        <v>186</v>
      </c>
      <c r="L146" s="61"/>
      <c r="M146" s="201" t="s">
        <v>22</v>
      </c>
      <c r="N146" s="202" t="s">
        <v>48</v>
      </c>
      <c r="O146" s="42"/>
      <c r="P146" s="203">
        <f>O146*H146</f>
        <v>0</v>
      </c>
      <c r="Q146" s="203">
        <v>0.17726</v>
      </c>
      <c r="R146" s="203">
        <f>Q146*H146</f>
        <v>9.7493</v>
      </c>
      <c r="S146" s="203">
        <v>0</v>
      </c>
      <c r="T146" s="204">
        <f>S146*H146</f>
        <v>0</v>
      </c>
      <c r="AR146" s="24" t="s">
        <v>187</v>
      </c>
      <c r="AT146" s="24" t="s">
        <v>182</v>
      </c>
      <c r="AU146" s="24" t="s">
        <v>87</v>
      </c>
      <c r="AY146" s="24" t="s">
        <v>180</v>
      </c>
      <c r="BE146" s="205">
        <f>IF(N146="základní",J146,0)</f>
        <v>0</v>
      </c>
      <c r="BF146" s="205">
        <f>IF(N146="snížená",J146,0)</f>
        <v>0</v>
      </c>
      <c r="BG146" s="205">
        <f>IF(N146="zákl. přenesená",J146,0)</f>
        <v>0</v>
      </c>
      <c r="BH146" s="205">
        <f>IF(N146="sníž. přenesená",J146,0)</f>
        <v>0</v>
      </c>
      <c r="BI146" s="205">
        <f>IF(N146="nulová",J146,0)</f>
        <v>0</v>
      </c>
      <c r="BJ146" s="24" t="s">
        <v>24</v>
      </c>
      <c r="BK146" s="205">
        <f>ROUND(I146*H146,2)</f>
        <v>0</v>
      </c>
      <c r="BL146" s="24" t="s">
        <v>187</v>
      </c>
      <c r="BM146" s="24" t="s">
        <v>728</v>
      </c>
    </row>
    <row r="147" spans="2:47" s="1" customFormat="1" ht="81">
      <c r="B147" s="41"/>
      <c r="C147" s="63"/>
      <c r="D147" s="206" t="s">
        <v>189</v>
      </c>
      <c r="E147" s="63"/>
      <c r="F147" s="207" t="s">
        <v>332</v>
      </c>
      <c r="G147" s="63"/>
      <c r="H147" s="63"/>
      <c r="I147" s="164"/>
      <c r="J147" s="63"/>
      <c r="K147" s="63"/>
      <c r="L147" s="61"/>
      <c r="M147" s="208"/>
      <c r="N147" s="42"/>
      <c r="O147" s="42"/>
      <c r="P147" s="42"/>
      <c r="Q147" s="42"/>
      <c r="R147" s="42"/>
      <c r="S147" s="42"/>
      <c r="T147" s="78"/>
      <c r="AT147" s="24" t="s">
        <v>189</v>
      </c>
      <c r="AU147" s="24" t="s">
        <v>87</v>
      </c>
    </row>
    <row r="148" spans="2:51" s="11" customFormat="1" ht="13.5">
      <c r="B148" s="209"/>
      <c r="C148" s="210"/>
      <c r="D148" s="206" t="s">
        <v>191</v>
      </c>
      <c r="E148" s="211" t="s">
        <v>22</v>
      </c>
      <c r="F148" s="212" t="s">
        <v>698</v>
      </c>
      <c r="G148" s="210"/>
      <c r="H148" s="213" t="s">
        <v>22</v>
      </c>
      <c r="I148" s="214"/>
      <c r="J148" s="210"/>
      <c r="K148" s="210"/>
      <c r="L148" s="215"/>
      <c r="M148" s="216"/>
      <c r="N148" s="217"/>
      <c r="O148" s="217"/>
      <c r="P148" s="217"/>
      <c r="Q148" s="217"/>
      <c r="R148" s="217"/>
      <c r="S148" s="217"/>
      <c r="T148" s="218"/>
      <c r="AT148" s="219" t="s">
        <v>191</v>
      </c>
      <c r="AU148" s="219" t="s">
        <v>87</v>
      </c>
      <c r="AV148" s="11" t="s">
        <v>24</v>
      </c>
      <c r="AW148" s="11" t="s">
        <v>41</v>
      </c>
      <c r="AX148" s="11" t="s">
        <v>77</v>
      </c>
      <c r="AY148" s="219" t="s">
        <v>180</v>
      </c>
    </row>
    <row r="149" spans="2:51" s="12" customFormat="1" ht="13.5">
      <c r="B149" s="220"/>
      <c r="C149" s="221"/>
      <c r="D149" s="206" t="s">
        <v>191</v>
      </c>
      <c r="E149" s="222" t="s">
        <v>22</v>
      </c>
      <c r="F149" s="223" t="s">
        <v>699</v>
      </c>
      <c r="G149" s="221"/>
      <c r="H149" s="224">
        <v>55</v>
      </c>
      <c r="I149" s="225"/>
      <c r="J149" s="221"/>
      <c r="K149" s="221"/>
      <c r="L149" s="226"/>
      <c r="M149" s="227"/>
      <c r="N149" s="228"/>
      <c r="O149" s="228"/>
      <c r="P149" s="228"/>
      <c r="Q149" s="228"/>
      <c r="R149" s="228"/>
      <c r="S149" s="228"/>
      <c r="T149" s="229"/>
      <c r="AT149" s="230" t="s">
        <v>191</v>
      </c>
      <c r="AU149" s="230" t="s">
        <v>87</v>
      </c>
      <c r="AV149" s="12" t="s">
        <v>87</v>
      </c>
      <c r="AW149" s="12" t="s">
        <v>41</v>
      </c>
      <c r="AX149" s="12" t="s">
        <v>77</v>
      </c>
      <c r="AY149" s="230" t="s">
        <v>180</v>
      </c>
    </row>
    <row r="150" spans="2:51" s="13" customFormat="1" ht="13.5">
      <c r="B150" s="231"/>
      <c r="C150" s="232"/>
      <c r="D150" s="206" t="s">
        <v>191</v>
      </c>
      <c r="E150" s="233" t="s">
        <v>22</v>
      </c>
      <c r="F150" s="234" t="s">
        <v>194</v>
      </c>
      <c r="G150" s="232"/>
      <c r="H150" s="235">
        <v>55</v>
      </c>
      <c r="I150" s="236"/>
      <c r="J150" s="232"/>
      <c r="K150" s="232"/>
      <c r="L150" s="237"/>
      <c r="M150" s="238"/>
      <c r="N150" s="239"/>
      <c r="O150" s="239"/>
      <c r="P150" s="239"/>
      <c r="Q150" s="239"/>
      <c r="R150" s="239"/>
      <c r="S150" s="239"/>
      <c r="T150" s="240"/>
      <c r="AT150" s="241" t="s">
        <v>191</v>
      </c>
      <c r="AU150" s="241" t="s">
        <v>87</v>
      </c>
      <c r="AV150" s="13" t="s">
        <v>195</v>
      </c>
      <c r="AW150" s="13" t="s">
        <v>41</v>
      </c>
      <c r="AX150" s="13" t="s">
        <v>77</v>
      </c>
      <c r="AY150" s="241" t="s">
        <v>180</v>
      </c>
    </row>
    <row r="151" spans="2:51" s="14" customFormat="1" ht="13.5">
      <c r="B151" s="242"/>
      <c r="C151" s="243"/>
      <c r="D151" s="244" t="s">
        <v>191</v>
      </c>
      <c r="E151" s="245" t="s">
        <v>22</v>
      </c>
      <c r="F151" s="246" t="s">
        <v>196</v>
      </c>
      <c r="G151" s="243"/>
      <c r="H151" s="247">
        <v>55</v>
      </c>
      <c r="I151" s="248"/>
      <c r="J151" s="243"/>
      <c r="K151" s="243"/>
      <c r="L151" s="249"/>
      <c r="M151" s="250"/>
      <c r="N151" s="251"/>
      <c r="O151" s="251"/>
      <c r="P151" s="251"/>
      <c r="Q151" s="251"/>
      <c r="R151" s="251"/>
      <c r="S151" s="251"/>
      <c r="T151" s="252"/>
      <c r="AT151" s="253" t="s">
        <v>191</v>
      </c>
      <c r="AU151" s="253" t="s">
        <v>87</v>
      </c>
      <c r="AV151" s="14" t="s">
        <v>187</v>
      </c>
      <c r="AW151" s="14" t="s">
        <v>41</v>
      </c>
      <c r="AX151" s="14" t="s">
        <v>24</v>
      </c>
      <c r="AY151" s="253" t="s">
        <v>180</v>
      </c>
    </row>
    <row r="152" spans="2:65" s="1" customFormat="1" ht="31.5" customHeight="1">
      <c r="B152" s="41"/>
      <c r="C152" s="194" t="s">
        <v>249</v>
      </c>
      <c r="D152" s="194" t="s">
        <v>182</v>
      </c>
      <c r="E152" s="195" t="s">
        <v>336</v>
      </c>
      <c r="F152" s="196" t="s">
        <v>337</v>
      </c>
      <c r="G152" s="197" t="s">
        <v>110</v>
      </c>
      <c r="H152" s="198">
        <v>5</v>
      </c>
      <c r="I152" s="199"/>
      <c r="J152" s="200">
        <f>ROUND(I152*H152,2)</f>
        <v>0</v>
      </c>
      <c r="K152" s="196" t="s">
        <v>186</v>
      </c>
      <c r="L152" s="61"/>
      <c r="M152" s="201" t="s">
        <v>22</v>
      </c>
      <c r="N152" s="202" t="s">
        <v>48</v>
      </c>
      <c r="O152" s="42"/>
      <c r="P152" s="203">
        <f>O152*H152</f>
        <v>0</v>
      </c>
      <c r="Q152" s="203">
        <v>0.18776</v>
      </c>
      <c r="R152" s="203">
        <f>Q152*H152</f>
        <v>0.9388000000000001</v>
      </c>
      <c r="S152" s="203">
        <v>0</v>
      </c>
      <c r="T152" s="204">
        <f>S152*H152</f>
        <v>0</v>
      </c>
      <c r="AR152" s="24" t="s">
        <v>187</v>
      </c>
      <c r="AT152" s="24" t="s">
        <v>182</v>
      </c>
      <c r="AU152" s="24" t="s">
        <v>87</v>
      </c>
      <c r="AY152" s="24" t="s">
        <v>180</v>
      </c>
      <c r="BE152" s="205">
        <f>IF(N152="základní",J152,0)</f>
        <v>0</v>
      </c>
      <c r="BF152" s="205">
        <f>IF(N152="snížená",J152,0)</f>
        <v>0</v>
      </c>
      <c r="BG152" s="205">
        <f>IF(N152="zákl. přenesená",J152,0)</f>
        <v>0</v>
      </c>
      <c r="BH152" s="205">
        <f>IF(N152="sníž. přenesená",J152,0)</f>
        <v>0</v>
      </c>
      <c r="BI152" s="205">
        <f>IF(N152="nulová",J152,0)</f>
        <v>0</v>
      </c>
      <c r="BJ152" s="24" t="s">
        <v>24</v>
      </c>
      <c r="BK152" s="205">
        <f>ROUND(I152*H152,2)</f>
        <v>0</v>
      </c>
      <c r="BL152" s="24" t="s">
        <v>187</v>
      </c>
      <c r="BM152" s="24" t="s">
        <v>729</v>
      </c>
    </row>
    <row r="153" spans="2:47" s="1" customFormat="1" ht="67.5">
      <c r="B153" s="41"/>
      <c r="C153" s="63"/>
      <c r="D153" s="206" t="s">
        <v>189</v>
      </c>
      <c r="E153" s="63"/>
      <c r="F153" s="207" t="s">
        <v>339</v>
      </c>
      <c r="G153" s="63"/>
      <c r="H153" s="63"/>
      <c r="I153" s="164"/>
      <c r="J153" s="63"/>
      <c r="K153" s="63"/>
      <c r="L153" s="61"/>
      <c r="M153" s="208"/>
      <c r="N153" s="42"/>
      <c r="O153" s="42"/>
      <c r="P153" s="42"/>
      <c r="Q153" s="42"/>
      <c r="R153" s="42"/>
      <c r="S153" s="42"/>
      <c r="T153" s="78"/>
      <c r="AT153" s="24" t="s">
        <v>189</v>
      </c>
      <c r="AU153" s="24" t="s">
        <v>87</v>
      </c>
    </row>
    <row r="154" spans="2:51" s="11" customFormat="1" ht="13.5">
      <c r="B154" s="209"/>
      <c r="C154" s="210"/>
      <c r="D154" s="206" t="s">
        <v>191</v>
      </c>
      <c r="E154" s="211" t="s">
        <v>22</v>
      </c>
      <c r="F154" s="212" t="s">
        <v>730</v>
      </c>
      <c r="G154" s="210"/>
      <c r="H154" s="213" t="s">
        <v>22</v>
      </c>
      <c r="I154" s="214"/>
      <c r="J154" s="210"/>
      <c r="K154" s="210"/>
      <c r="L154" s="215"/>
      <c r="M154" s="216"/>
      <c r="N154" s="217"/>
      <c r="O154" s="217"/>
      <c r="P154" s="217"/>
      <c r="Q154" s="217"/>
      <c r="R154" s="217"/>
      <c r="S154" s="217"/>
      <c r="T154" s="218"/>
      <c r="AT154" s="219" t="s">
        <v>191</v>
      </c>
      <c r="AU154" s="219" t="s">
        <v>87</v>
      </c>
      <c r="AV154" s="11" t="s">
        <v>24</v>
      </c>
      <c r="AW154" s="11" t="s">
        <v>41</v>
      </c>
      <c r="AX154" s="11" t="s">
        <v>77</v>
      </c>
      <c r="AY154" s="219" t="s">
        <v>180</v>
      </c>
    </row>
    <row r="155" spans="2:51" s="12" customFormat="1" ht="13.5">
      <c r="B155" s="220"/>
      <c r="C155" s="221"/>
      <c r="D155" s="206" t="s">
        <v>191</v>
      </c>
      <c r="E155" s="222" t="s">
        <v>22</v>
      </c>
      <c r="F155" s="223" t="s">
        <v>731</v>
      </c>
      <c r="G155" s="221"/>
      <c r="H155" s="224">
        <v>5</v>
      </c>
      <c r="I155" s="225"/>
      <c r="J155" s="221"/>
      <c r="K155" s="221"/>
      <c r="L155" s="226"/>
      <c r="M155" s="227"/>
      <c r="N155" s="228"/>
      <c r="O155" s="228"/>
      <c r="P155" s="228"/>
      <c r="Q155" s="228"/>
      <c r="R155" s="228"/>
      <c r="S155" s="228"/>
      <c r="T155" s="229"/>
      <c r="AT155" s="230" t="s">
        <v>191</v>
      </c>
      <c r="AU155" s="230" t="s">
        <v>87</v>
      </c>
      <c r="AV155" s="12" t="s">
        <v>87</v>
      </c>
      <c r="AW155" s="12" t="s">
        <v>41</v>
      </c>
      <c r="AX155" s="12" t="s">
        <v>77</v>
      </c>
      <c r="AY155" s="230" t="s">
        <v>180</v>
      </c>
    </row>
    <row r="156" spans="2:51" s="13" customFormat="1" ht="13.5">
      <c r="B156" s="231"/>
      <c r="C156" s="232"/>
      <c r="D156" s="206" t="s">
        <v>191</v>
      </c>
      <c r="E156" s="233" t="s">
        <v>22</v>
      </c>
      <c r="F156" s="234" t="s">
        <v>194</v>
      </c>
      <c r="G156" s="232"/>
      <c r="H156" s="235">
        <v>5</v>
      </c>
      <c r="I156" s="236"/>
      <c r="J156" s="232"/>
      <c r="K156" s="232"/>
      <c r="L156" s="237"/>
      <c r="M156" s="238"/>
      <c r="N156" s="239"/>
      <c r="O156" s="239"/>
      <c r="P156" s="239"/>
      <c r="Q156" s="239"/>
      <c r="R156" s="239"/>
      <c r="S156" s="239"/>
      <c r="T156" s="240"/>
      <c r="AT156" s="241" t="s">
        <v>191</v>
      </c>
      <c r="AU156" s="241" t="s">
        <v>87</v>
      </c>
      <c r="AV156" s="13" t="s">
        <v>195</v>
      </c>
      <c r="AW156" s="13" t="s">
        <v>41</v>
      </c>
      <c r="AX156" s="13" t="s">
        <v>77</v>
      </c>
      <c r="AY156" s="241" t="s">
        <v>180</v>
      </c>
    </row>
    <row r="157" spans="2:51" s="14" customFormat="1" ht="13.5">
      <c r="B157" s="242"/>
      <c r="C157" s="243"/>
      <c r="D157" s="244" t="s">
        <v>191</v>
      </c>
      <c r="E157" s="245" t="s">
        <v>22</v>
      </c>
      <c r="F157" s="246" t="s">
        <v>196</v>
      </c>
      <c r="G157" s="243"/>
      <c r="H157" s="247">
        <v>5</v>
      </c>
      <c r="I157" s="248"/>
      <c r="J157" s="243"/>
      <c r="K157" s="243"/>
      <c r="L157" s="249"/>
      <c r="M157" s="250"/>
      <c r="N157" s="251"/>
      <c r="O157" s="251"/>
      <c r="P157" s="251"/>
      <c r="Q157" s="251"/>
      <c r="R157" s="251"/>
      <c r="S157" s="251"/>
      <c r="T157" s="252"/>
      <c r="AT157" s="253" t="s">
        <v>191</v>
      </c>
      <c r="AU157" s="253" t="s">
        <v>87</v>
      </c>
      <c r="AV157" s="14" t="s">
        <v>187</v>
      </c>
      <c r="AW157" s="14" t="s">
        <v>41</v>
      </c>
      <c r="AX157" s="14" t="s">
        <v>24</v>
      </c>
      <c r="AY157" s="253" t="s">
        <v>180</v>
      </c>
    </row>
    <row r="158" spans="2:65" s="1" customFormat="1" ht="31.5" customHeight="1">
      <c r="B158" s="41"/>
      <c r="C158" s="194" t="s">
        <v>214</v>
      </c>
      <c r="D158" s="194" t="s">
        <v>182</v>
      </c>
      <c r="E158" s="195" t="s">
        <v>342</v>
      </c>
      <c r="F158" s="196" t="s">
        <v>343</v>
      </c>
      <c r="G158" s="197" t="s">
        <v>110</v>
      </c>
      <c r="H158" s="198">
        <v>110</v>
      </c>
      <c r="I158" s="199"/>
      <c r="J158" s="200">
        <f>ROUND(I158*H158,2)</f>
        <v>0</v>
      </c>
      <c r="K158" s="196" t="s">
        <v>186</v>
      </c>
      <c r="L158" s="61"/>
      <c r="M158" s="201" t="s">
        <v>22</v>
      </c>
      <c r="N158" s="202" t="s">
        <v>48</v>
      </c>
      <c r="O158" s="42"/>
      <c r="P158" s="203">
        <f>O158*H158</f>
        <v>0</v>
      </c>
      <c r="Q158" s="203">
        <v>0.00061</v>
      </c>
      <c r="R158" s="203">
        <f>Q158*H158</f>
        <v>0.06709999999999999</v>
      </c>
      <c r="S158" s="203">
        <v>0</v>
      </c>
      <c r="T158" s="204">
        <f>S158*H158</f>
        <v>0</v>
      </c>
      <c r="AR158" s="24" t="s">
        <v>187</v>
      </c>
      <c r="AT158" s="24" t="s">
        <v>182</v>
      </c>
      <c r="AU158" s="24" t="s">
        <v>87</v>
      </c>
      <c r="AY158" s="24" t="s">
        <v>180</v>
      </c>
      <c r="BE158" s="205">
        <f>IF(N158="základní",J158,0)</f>
        <v>0</v>
      </c>
      <c r="BF158" s="205">
        <f>IF(N158="snížená",J158,0)</f>
        <v>0</v>
      </c>
      <c r="BG158" s="205">
        <f>IF(N158="zákl. přenesená",J158,0)</f>
        <v>0</v>
      </c>
      <c r="BH158" s="205">
        <f>IF(N158="sníž. přenesená",J158,0)</f>
        <v>0</v>
      </c>
      <c r="BI158" s="205">
        <f>IF(N158="nulová",J158,0)</f>
        <v>0</v>
      </c>
      <c r="BJ158" s="24" t="s">
        <v>24</v>
      </c>
      <c r="BK158" s="205">
        <f>ROUND(I158*H158,2)</f>
        <v>0</v>
      </c>
      <c r="BL158" s="24" t="s">
        <v>187</v>
      </c>
      <c r="BM158" s="24" t="s">
        <v>732</v>
      </c>
    </row>
    <row r="159" spans="2:51" s="11" customFormat="1" ht="13.5">
      <c r="B159" s="209"/>
      <c r="C159" s="210"/>
      <c r="D159" s="206" t="s">
        <v>191</v>
      </c>
      <c r="E159" s="211" t="s">
        <v>22</v>
      </c>
      <c r="F159" s="212" t="s">
        <v>733</v>
      </c>
      <c r="G159" s="210"/>
      <c r="H159" s="213" t="s">
        <v>22</v>
      </c>
      <c r="I159" s="214"/>
      <c r="J159" s="210"/>
      <c r="K159" s="210"/>
      <c r="L159" s="215"/>
      <c r="M159" s="216"/>
      <c r="N159" s="217"/>
      <c r="O159" s="217"/>
      <c r="P159" s="217"/>
      <c r="Q159" s="217"/>
      <c r="R159" s="217"/>
      <c r="S159" s="217"/>
      <c r="T159" s="218"/>
      <c r="AT159" s="219" t="s">
        <v>191</v>
      </c>
      <c r="AU159" s="219" t="s">
        <v>87</v>
      </c>
      <c r="AV159" s="11" t="s">
        <v>24</v>
      </c>
      <c r="AW159" s="11" t="s">
        <v>41</v>
      </c>
      <c r="AX159" s="11" t="s">
        <v>77</v>
      </c>
      <c r="AY159" s="219" t="s">
        <v>180</v>
      </c>
    </row>
    <row r="160" spans="2:51" s="12" customFormat="1" ht="13.5">
      <c r="B160" s="220"/>
      <c r="C160" s="221"/>
      <c r="D160" s="206" t="s">
        <v>191</v>
      </c>
      <c r="E160" s="222" t="s">
        <v>22</v>
      </c>
      <c r="F160" s="223" t="s">
        <v>734</v>
      </c>
      <c r="G160" s="221"/>
      <c r="H160" s="224">
        <v>110</v>
      </c>
      <c r="I160" s="225"/>
      <c r="J160" s="221"/>
      <c r="K160" s="221"/>
      <c r="L160" s="226"/>
      <c r="M160" s="227"/>
      <c r="N160" s="228"/>
      <c r="O160" s="228"/>
      <c r="P160" s="228"/>
      <c r="Q160" s="228"/>
      <c r="R160" s="228"/>
      <c r="S160" s="228"/>
      <c r="T160" s="229"/>
      <c r="AT160" s="230" t="s">
        <v>191</v>
      </c>
      <c r="AU160" s="230" t="s">
        <v>87</v>
      </c>
      <c r="AV160" s="12" t="s">
        <v>87</v>
      </c>
      <c r="AW160" s="12" t="s">
        <v>41</v>
      </c>
      <c r="AX160" s="12" t="s">
        <v>77</v>
      </c>
      <c r="AY160" s="230" t="s">
        <v>180</v>
      </c>
    </row>
    <row r="161" spans="2:51" s="13" customFormat="1" ht="13.5">
      <c r="B161" s="231"/>
      <c r="C161" s="232"/>
      <c r="D161" s="206" t="s">
        <v>191</v>
      </c>
      <c r="E161" s="233" t="s">
        <v>22</v>
      </c>
      <c r="F161" s="234" t="s">
        <v>194</v>
      </c>
      <c r="G161" s="232"/>
      <c r="H161" s="235">
        <v>110</v>
      </c>
      <c r="I161" s="236"/>
      <c r="J161" s="232"/>
      <c r="K161" s="232"/>
      <c r="L161" s="237"/>
      <c r="M161" s="238"/>
      <c r="N161" s="239"/>
      <c r="O161" s="239"/>
      <c r="P161" s="239"/>
      <c r="Q161" s="239"/>
      <c r="R161" s="239"/>
      <c r="S161" s="239"/>
      <c r="T161" s="240"/>
      <c r="AT161" s="241" t="s">
        <v>191</v>
      </c>
      <c r="AU161" s="241" t="s">
        <v>87</v>
      </c>
      <c r="AV161" s="13" t="s">
        <v>195</v>
      </c>
      <c r="AW161" s="13" t="s">
        <v>41</v>
      </c>
      <c r="AX161" s="13" t="s">
        <v>77</v>
      </c>
      <c r="AY161" s="241" t="s">
        <v>180</v>
      </c>
    </row>
    <row r="162" spans="2:51" s="14" customFormat="1" ht="13.5">
      <c r="B162" s="242"/>
      <c r="C162" s="243"/>
      <c r="D162" s="244" t="s">
        <v>191</v>
      </c>
      <c r="E162" s="245" t="s">
        <v>22</v>
      </c>
      <c r="F162" s="246" t="s">
        <v>196</v>
      </c>
      <c r="G162" s="243"/>
      <c r="H162" s="247">
        <v>110</v>
      </c>
      <c r="I162" s="248"/>
      <c r="J162" s="243"/>
      <c r="K162" s="243"/>
      <c r="L162" s="249"/>
      <c r="M162" s="250"/>
      <c r="N162" s="251"/>
      <c r="O162" s="251"/>
      <c r="P162" s="251"/>
      <c r="Q162" s="251"/>
      <c r="R162" s="251"/>
      <c r="S162" s="251"/>
      <c r="T162" s="252"/>
      <c r="AT162" s="253" t="s">
        <v>191</v>
      </c>
      <c r="AU162" s="253" t="s">
        <v>87</v>
      </c>
      <c r="AV162" s="14" t="s">
        <v>187</v>
      </c>
      <c r="AW162" s="14" t="s">
        <v>41</v>
      </c>
      <c r="AX162" s="14" t="s">
        <v>24</v>
      </c>
      <c r="AY162" s="253" t="s">
        <v>180</v>
      </c>
    </row>
    <row r="163" spans="2:65" s="1" customFormat="1" ht="31.5" customHeight="1">
      <c r="B163" s="41"/>
      <c r="C163" s="194" t="s">
        <v>260</v>
      </c>
      <c r="D163" s="194" t="s">
        <v>182</v>
      </c>
      <c r="E163" s="195" t="s">
        <v>735</v>
      </c>
      <c r="F163" s="196" t="s">
        <v>736</v>
      </c>
      <c r="G163" s="197" t="s">
        <v>110</v>
      </c>
      <c r="H163" s="198">
        <v>55</v>
      </c>
      <c r="I163" s="199"/>
      <c r="J163" s="200">
        <f>ROUND(I163*H163,2)</f>
        <v>0</v>
      </c>
      <c r="K163" s="196" t="s">
        <v>186</v>
      </c>
      <c r="L163" s="61"/>
      <c r="M163" s="201" t="s">
        <v>22</v>
      </c>
      <c r="N163" s="202" t="s">
        <v>48</v>
      </c>
      <c r="O163" s="42"/>
      <c r="P163" s="203">
        <f>O163*H163</f>
        <v>0</v>
      </c>
      <c r="Q163" s="203">
        <v>0</v>
      </c>
      <c r="R163" s="203">
        <f>Q163*H163</f>
        <v>0</v>
      </c>
      <c r="S163" s="203">
        <v>0</v>
      </c>
      <c r="T163" s="204">
        <f>S163*H163</f>
        <v>0</v>
      </c>
      <c r="AR163" s="24" t="s">
        <v>187</v>
      </c>
      <c r="AT163" s="24" t="s">
        <v>182</v>
      </c>
      <c r="AU163" s="24" t="s">
        <v>87</v>
      </c>
      <c r="AY163" s="24" t="s">
        <v>180</v>
      </c>
      <c r="BE163" s="205">
        <f>IF(N163="základní",J163,0)</f>
        <v>0</v>
      </c>
      <c r="BF163" s="205">
        <f>IF(N163="snížená",J163,0)</f>
        <v>0</v>
      </c>
      <c r="BG163" s="205">
        <f>IF(N163="zákl. přenesená",J163,0)</f>
        <v>0</v>
      </c>
      <c r="BH163" s="205">
        <f>IF(N163="sníž. přenesená",J163,0)</f>
        <v>0</v>
      </c>
      <c r="BI163" s="205">
        <f>IF(N163="nulová",J163,0)</f>
        <v>0</v>
      </c>
      <c r="BJ163" s="24" t="s">
        <v>24</v>
      </c>
      <c r="BK163" s="205">
        <f>ROUND(I163*H163,2)</f>
        <v>0</v>
      </c>
      <c r="BL163" s="24" t="s">
        <v>187</v>
      </c>
      <c r="BM163" s="24" t="s">
        <v>737</v>
      </c>
    </row>
    <row r="164" spans="2:47" s="1" customFormat="1" ht="27">
      <c r="B164" s="41"/>
      <c r="C164" s="63"/>
      <c r="D164" s="206" t="s">
        <v>189</v>
      </c>
      <c r="E164" s="63"/>
      <c r="F164" s="207" t="s">
        <v>355</v>
      </c>
      <c r="G164" s="63"/>
      <c r="H164" s="63"/>
      <c r="I164" s="164"/>
      <c r="J164" s="63"/>
      <c r="K164" s="63"/>
      <c r="L164" s="61"/>
      <c r="M164" s="208"/>
      <c r="N164" s="42"/>
      <c r="O164" s="42"/>
      <c r="P164" s="42"/>
      <c r="Q164" s="42"/>
      <c r="R164" s="42"/>
      <c r="S164" s="42"/>
      <c r="T164" s="78"/>
      <c r="AT164" s="24" t="s">
        <v>189</v>
      </c>
      <c r="AU164" s="24" t="s">
        <v>87</v>
      </c>
    </row>
    <row r="165" spans="2:51" s="11" customFormat="1" ht="13.5">
      <c r="B165" s="209"/>
      <c r="C165" s="210"/>
      <c r="D165" s="206" t="s">
        <v>191</v>
      </c>
      <c r="E165" s="211" t="s">
        <v>22</v>
      </c>
      <c r="F165" s="212" t="s">
        <v>738</v>
      </c>
      <c r="G165" s="210"/>
      <c r="H165" s="213" t="s">
        <v>22</v>
      </c>
      <c r="I165" s="214"/>
      <c r="J165" s="210"/>
      <c r="K165" s="210"/>
      <c r="L165" s="215"/>
      <c r="M165" s="216"/>
      <c r="N165" s="217"/>
      <c r="O165" s="217"/>
      <c r="P165" s="217"/>
      <c r="Q165" s="217"/>
      <c r="R165" s="217"/>
      <c r="S165" s="217"/>
      <c r="T165" s="218"/>
      <c r="AT165" s="219" t="s">
        <v>191</v>
      </c>
      <c r="AU165" s="219" t="s">
        <v>87</v>
      </c>
      <c r="AV165" s="11" t="s">
        <v>24</v>
      </c>
      <c r="AW165" s="11" t="s">
        <v>41</v>
      </c>
      <c r="AX165" s="11" t="s">
        <v>77</v>
      </c>
      <c r="AY165" s="219" t="s">
        <v>180</v>
      </c>
    </row>
    <row r="166" spans="2:51" s="12" customFormat="1" ht="13.5">
      <c r="B166" s="220"/>
      <c r="C166" s="221"/>
      <c r="D166" s="206" t="s">
        <v>191</v>
      </c>
      <c r="E166" s="222" t="s">
        <v>22</v>
      </c>
      <c r="F166" s="223" t="s">
        <v>699</v>
      </c>
      <c r="G166" s="221"/>
      <c r="H166" s="224">
        <v>55</v>
      </c>
      <c r="I166" s="225"/>
      <c r="J166" s="221"/>
      <c r="K166" s="221"/>
      <c r="L166" s="226"/>
      <c r="M166" s="227"/>
      <c r="N166" s="228"/>
      <c r="O166" s="228"/>
      <c r="P166" s="228"/>
      <c r="Q166" s="228"/>
      <c r="R166" s="228"/>
      <c r="S166" s="228"/>
      <c r="T166" s="229"/>
      <c r="AT166" s="230" t="s">
        <v>191</v>
      </c>
      <c r="AU166" s="230" t="s">
        <v>87</v>
      </c>
      <c r="AV166" s="12" t="s">
        <v>87</v>
      </c>
      <c r="AW166" s="12" t="s">
        <v>41</v>
      </c>
      <c r="AX166" s="12" t="s">
        <v>77</v>
      </c>
      <c r="AY166" s="230" t="s">
        <v>180</v>
      </c>
    </row>
    <row r="167" spans="2:51" s="13" customFormat="1" ht="13.5">
      <c r="B167" s="231"/>
      <c r="C167" s="232"/>
      <c r="D167" s="206" t="s">
        <v>191</v>
      </c>
      <c r="E167" s="233" t="s">
        <v>22</v>
      </c>
      <c r="F167" s="234" t="s">
        <v>194</v>
      </c>
      <c r="G167" s="232"/>
      <c r="H167" s="235">
        <v>55</v>
      </c>
      <c r="I167" s="236"/>
      <c r="J167" s="232"/>
      <c r="K167" s="232"/>
      <c r="L167" s="237"/>
      <c r="M167" s="238"/>
      <c r="N167" s="239"/>
      <c r="O167" s="239"/>
      <c r="P167" s="239"/>
      <c r="Q167" s="239"/>
      <c r="R167" s="239"/>
      <c r="S167" s="239"/>
      <c r="T167" s="240"/>
      <c r="AT167" s="241" t="s">
        <v>191</v>
      </c>
      <c r="AU167" s="241" t="s">
        <v>87</v>
      </c>
      <c r="AV167" s="13" t="s">
        <v>195</v>
      </c>
      <c r="AW167" s="13" t="s">
        <v>41</v>
      </c>
      <c r="AX167" s="13" t="s">
        <v>77</v>
      </c>
      <c r="AY167" s="241" t="s">
        <v>180</v>
      </c>
    </row>
    <row r="168" spans="2:51" s="14" customFormat="1" ht="13.5">
      <c r="B168" s="242"/>
      <c r="C168" s="243"/>
      <c r="D168" s="206" t="s">
        <v>191</v>
      </c>
      <c r="E168" s="254" t="s">
        <v>22</v>
      </c>
      <c r="F168" s="255" t="s">
        <v>196</v>
      </c>
      <c r="G168" s="243"/>
      <c r="H168" s="256">
        <v>55</v>
      </c>
      <c r="I168" s="248"/>
      <c r="J168" s="243"/>
      <c r="K168" s="243"/>
      <c r="L168" s="249"/>
      <c r="M168" s="250"/>
      <c r="N168" s="251"/>
      <c r="O168" s="251"/>
      <c r="P168" s="251"/>
      <c r="Q168" s="251"/>
      <c r="R168" s="251"/>
      <c r="S168" s="251"/>
      <c r="T168" s="252"/>
      <c r="AT168" s="253" t="s">
        <v>191</v>
      </c>
      <c r="AU168" s="253" t="s">
        <v>87</v>
      </c>
      <c r="AV168" s="14" t="s">
        <v>187</v>
      </c>
      <c r="AW168" s="14" t="s">
        <v>41</v>
      </c>
      <c r="AX168" s="14" t="s">
        <v>24</v>
      </c>
      <c r="AY168" s="253" t="s">
        <v>180</v>
      </c>
    </row>
    <row r="169" spans="2:63" s="10" customFormat="1" ht="29.85" customHeight="1">
      <c r="B169" s="177"/>
      <c r="C169" s="178"/>
      <c r="D169" s="191" t="s">
        <v>76</v>
      </c>
      <c r="E169" s="192" t="s">
        <v>390</v>
      </c>
      <c r="F169" s="192" t="s">
        <v>391</v>
      </c>
      <c r="G169" s="178"/>
      <c r="H169" s="178"/>
      <c r="I169" s="181"/>
      <c r="J169" s="193">
        <f>BK169</f>
        <v>0</v>
      </c>
      <c r="K169" s="178"/>
      <c r="L169" s="183"/>
      <c r="M169" s="184"/>
      <c r="N169" s="185"/>
      <c r="O169" s="185"/>
      <c r="P169" s="186">
        <f>SUM(P170:P173)</f>
        <v>0</v>
      </c>
      <c r="Q169" s="185"/>
      <c r="R169" s="186">
        <f>SUM(R170:R173)</f>
        <v>0</v>
      </c>
      <c r="S169" s="185"/>
      <c r="T169" s="187">
        <f>SUM(T170:T173)</f>
        <v>0</v>
      </c>
      <c r="AR169" s="188" t="s">
        <v>24</v>
      </c>
      <c r="AT169" s="189" t="s">
        <v>76</v>
      </c>
      <c r="AU169" s="189" t="s">
        <v>24</v>
      </c>
      <c r="AY169" s="188" t="s">
        <v>180</v>
      </c>
      <c r="BK169" s="190">
        <f>SUM(BK170:BK173)</f>
        <v>0</v>
      </c>
    </row>
    <row r="170" spans="2:65" s="1" customFormat="1" ht="31.5" customHeight="1">
      <c r="B170" s="41"/>
      <c r="C170" s="194" t="s">
        <v>271</v>
      </c>
      <c r="D170" s="194" t="s">
        <v>182</v>
      </c>
      <c r="E170" s="195" t="s">
        <v>393</v>
      </c>
      <c r="F170" s="196" t="s">
        <v>394</v>
      </c>
      <c r="G170" s="197" t="s">
        <v>263</v>
      </c>
      <c r="H170" s="198">
        <v>100.336</v>
      </c>
      <c r="I170" s="199"/>
      <c r="J170" s="200">
        <f>ROUND(I170*H170,2)</f>
        <v>0</v>
      </c>
      <c r="K170" s="196" t="s">
        <v>186</v>
      </c>
      <c r="L170" s="61"/>
      <c r="M170" s="201" t="s">
        <v>22</v>
      </c>
      <c r="N170" s="202" t="s">
        <v>48</v>
      </c>
      <c r="O170" s="42"/>
      <c r="P170" s="203">
        <f>O170*H170</f>
        <v>0</v>
      </c>
      <c r="Q170" s="203">
        <v>0</v>
      </c>
      <c r="R170" s="203">
        <f>Q170*H170</f>
        <v>0</v>
      </c>
      <c r="S170" s="203">
        <v>0</v>
      </c>
      <c r="T170" s="204">
        <f>S170*H170</f>
        <v>0</v>
      </c>
      <c r="AR170" s="24" t="s">
        <v>187</v>
      </c>
      <c r="AT170" s="24" t="s">
        <v>182</v>
      </c>
      <c r="AU170" s="24" t="s">
        <v>87</v>
      </c>
      <c r="AY170" s="24" t="s">
        <v>180</v>
      </c>
      <c r="BE170" s="205">
        <f>IF(N170="základní",J170,0)</f>
        <v>0</v>
      </c>
      <c r="BF170" s="205">
        <f>IF(N170="snížená",J170,0)</f>
        <v>0</v>
      </c>
      <c r="BG170" s="205">
        <f>IF(N170="zákl. přenesená",J170,0)</f>
        <v>0</v>
      </c>
      <c r="BH170" s="205">
        <f>IF(N170="sníž. přenesená",J170,0)</f>
        <v>0</v>
      </c>
      <c r="BI170" s="205">
        <f>IF(N170="nulová",J170,0)</f>
        <v>0</v>
      </c>
      <c r="BJ170" s="24" t="s">
        <v>24</v>
      </c>
      <c r="BK170" s="205">
        <f>ROUND(I170*H170,2)</f>
        <v>0</v>
      </c>
      <c r="BL170" s="24" t="s">
        <v>187</v>
      </c>
      <c r="BM170" s="24" t="s">
        <v>739</v>
      </c>
    </row>
    <row r="171" spans="2:47" s="1" customFormat="1" ht="27">
      <c r="B171" s="41"/>
      <c r="C171" s="63"/>
      <c r="D171" s="244" t="s">
        <v>189</v>
      </c>
      <c r="E171" s="63"/>
      <c r="F171" s="260" t="s">
        <v>396</v>
      </c>
      <c r="G171" s="63"/>
      <c r="H171" s="63"/>
      <c r="I171" s="164"/>
      <c r="J171" s="63"/>
      <c r="K171" s="63"/>
      <c r="L171" s="61"/>
      <c r="M171" s="208"/>
      <c r="N171" s="42"/>
      <c r="O171" s="42"/>
      <c r="P171" s="42"/>
      <c r="Q171" s="42"/>
      <c r="R171" s="42"/>
      <c r="S171" s="42"/>
      <c r="T171" s="78"/>
      <c r="AT171" s="24" t="s">
        <v>189</v>
      </c>
      <c r="AU171" s="24" t="s">
        <v>87</v>
      </c>
    </row>
    <row r="172" spans="2:65" s="1" customFormat="1" ht="44.25" customHeight="1">
      <c r="B172" s="41"/>
      <c r="C172" s="194" t="s">
        <v>10</v>
      </c>
      <c r="D172" s="194" t="s">
        <v>182</v>
      </c>
      <c r="E172" s="195" t="s">
        <v>398</v>
      </c>
      <c r="F172" s="196" t="s">
        <v>399</v>
      </c>
      <c r="G172" s="197" t="s">
        <v>263</v>
      </c>
      <c r="H172" s="198">
        <v>100.336</v>
      </c>
      <c r="I172" s="199"/>
      <c r="J172" s="200">
        <f>ROUND(I172*H172,2)</f>
        <v>0</v>
      </c>
      <c r="K172" s="196" t="s">
        <v>186</v>
      </c>
      <c r="L172" s="61"/>
      <c r="M172" s="201" t="s">
        <v>22</v>
      </c>
      <c r="N172" s="202" t="s">
        <v>48</v>
      </c>
      <c r="O172" s="42"/>
      <c r="P172" s="203">
        <f>O172*H172</f>
        <v>0</v>
      </c>
      <c r="Q172" s="203">
        <v>0</v>
      </c>
      <c r="R172" s="203">
        <f>Q172*H172</f>
        <v>0</v>
      </c>
      <c r="S172" s="203">
        <v>0</v>
      </c>
      <c r="T172" s="204">
        <f>S172*H172</f>
        <v>0</v>
      </c>
      <c r="AR172" s="24" t="s">
        <v>187</v>
      </c>
      <c r="AT172" s="24" t="s">
        <v>182</v>
      </c>
      <c r="AU172" s="24" t="s">
        <v>87</v>
      </c>
      <c r="AY172" s="24" t="s">
        <v>180</v>
      </c>
      <c r="BE172" s="205">
        <f>IF(N172="základní",J172,0)</f>
        <v>0</v>
      </c>
      <c r="BF172" s="205">
        <f>IF(N172="snížená",J172,0)</f>
        <v>0</v>
      </c>
      <c r="BG172" s="205">
        <f>IF(N172="zákl. přenesená",J172,0)</f>
        <v>0</v>
      </c>
      <c r="BH172" s="205">
        <f>IF(N172="sníž. přenesená",J172,0)</f>
        <v>0</v>
      </c>
      <c r="BI172" s="205">
        <f>IF(N172="nulová",J172,0)</f>
        <v>0</v>
      </c>
      <c r="BJ172" s="24" t="s">
        <v>24</v>
      </c>
      <c r="BK172" s="205">
        <f>ROUND(I172*H172,2)</f>
        <v>0</v>
      </c>
      <c r="BL172" s="24" t="s">
        <v>187</v>
      </c>
      <c r="BM172" s="24" t="s">
        <v>740</v>
      </c>
    </row>
    <row r="173" spans="2:47" s="1" customFormat="1" ht="27">
      <c r="B173" s="41"/>
      <c r="C173" s="63"/>
      <c r="D173" s="206" t="s">
        <v>189</v>
      </c>
      <c r="E173" s="63"/>
      <c r="F173" s="207" t="s">
        <v>396</v>
      </c>
      <c r="G173" s="63"/>
      <c r="H173" s="63"/>
      <c r="I173" s="164"/>
      <c r="J173" s="63"/>
      <c r="K173" s="63"/>
      <c r="L173" s="61"/>
      <c r="M173" s="275"/>
      <c r="N173" s="272"/>
      <c r="O173" s="272"/>
      <c r="P173" s="272"/>
      <c r="Q173" s="272"/>
      <c r="R173" s="272"/>
      <c r="S173" s="272"/>
      <c r="T173" s="276"/>
      <c r="AT173" s="24" t="s">
        <v>189</v>
      </c>
      <c r="AU173" s="24" t="s">
        <v>87</v>
      </c>
    </row>
    <row r="174" spans="2:12" s="1" customFormat="1" ht="6.95" customHeight="1">
      <c r="B174" s="56"/>
      <c r="C174" s="57"/>
      <c r="D174" s="57"/>
      <c r="E174" s="57"/>
      <c r="F174" s="57"/>
      <c r="G174" s="57"/>
      <c r="H174" s="57"/>
      <c r="I174" s="140"/>
      <c r="J174" s="57"/>
      <c r="K174" s="57"/>
      <c r="L174" s="61"/>
    </row>
  </sheetData>
  <sheetProtection password="CC35" sheet="1" objects="1" scenarios="1" formatCells="0" formatColumns="0" formatRows="0" sort="0" autoFilter="0"/>
  <autoFilter ref="C79:K173"/>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99</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741</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11" s="1" customFormat="1" ht="14.45" customHeight="1">
      <c r="B12" s="41"/>
      <c r="C12" s="42"/>
      <c r="D12" s="37" t="s">
        <v>25</v>
      </c>
      <c r="E12" s="42"/>
      <c r="F12" s="35" t="s">
        <v>144</v>
      </c>
      <c r="G12" s="42"/>
      <c r="H12" s="42"/>
      <c r="I12" s="120" t="s">
        <v>27</v>
      </c>
      <c r="J12" s="121" t="str">
        <f>'Rekapitulace stavby'!AN8</f>
        <v>27.01.2017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ROUND(J80,2)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ROUND(SUM(BE80:BE107),2)</f>
        <v>0</v>
      </c>
      <c r="G30" s="42"/>
      <c r="H30" s="42"/>
      <c r="I30" s="132">
        <v>0.21</v>
      </c>
      <c r="J30" s="131">
        <f>ROUND(ROUND((SUM(BE80:BE107)),2)*I30,2)</f>
        <v>0</v>
      </c>
      <c r="K30" s="45"/>
    </row>
    <row r="31" spans="2:11" s="1" customFormat="1" ht="14.45" customHeight="1">
      <c r="B31" s="41"/>
      <c r="C31" s="42"/>
      <c r="D31" s="42"/>
      <c r="E31" s="49" t="s">
        <v>49</v>
      </c>
      <c r="F31" s="131">
        <f>ROUND(SUM(BF80:BF107),2)</f>
        <v>0</v>
      </c>
      <c r="G31" s="42"/>
      <c r="H31" s="42"/>
      <c r="I31" s="132">
        <v>0.15</v>
      </c>
      <c r="J31" s="131">
        <f>ROUND(ROUND((SUM(BF80:BF107)),2)*I31,2)</f>
        <v>0</v>
      </c>
      <c r="K31" s="45"/>
    </row>
    <row r="32" spans="2:11" s="1" customFormat="1" ht="14.45" customHeight="1" hidden="1">
      <c r="B32" s="41"/>
      <c r="C32" s="42"/>
      <c r="D32" s="42"/>
      <c r="E32" s="49" t="s">
        <v>50</v>
      </c>
      <c r="F32" s="131">
        <f>ROUND(SUM(BG80:BG107),2)</f>
        <v>0</v>
      </c>
      <c r="G32" s="42"/>
      <c r="H32" s="42"/>
      <c r="I32" s="132">
        <v>0.21</v>
      </c>
      <c r="J32" s="131">
        <v>0</v>
      </c>
      <c r="K32" s="45"/>
    </row>
    <row r="33" spans="2:11" s="1" customFormat="1" ht="14.45" customHeight="1" hidden="1">
      <c r="B33" s="41"/>
      <c r="C33" s="42"/>
      <c r="D33" s="42"/>
      <c r="E33" s="49" t="s">
        <v>51</v>
      </c>
      <c r="F33" s="131">
        <f>ROUND(SUM(BH80:BH107),2)</f>
        <v>0</v>
      </c>
      <c r="G33" s="42"/>
      <c r="H33" s="42"/>
      <c r="I33" s="132">
        <v>0.15</v>
      </c>
      <c r="J33" s="131">
        <v>0</v>
      </c>
      <c r="K33" s="45"/>
    </row>
    <row r="34" spans="2:11" s="1" customFormat="1" ht="14.45" customHeight="1" hidden="1">
      <c r="B34" s="41"/>
      <c r="C34" s="42"/>
      <c r="D34" s="42"/>
      <c r="E34" s="49" t="s">
        <v>52</v>
      </c>
      <c r="F34" s="131">
        <f>ROUND(SUM(BI80:BI107),2)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16104-14XC-HT-05 - Lesní sklady</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J80</f>
        <v>0</v>
      </c>
      <c r="K56" s="45"/>
      <c r="AU56" s="24" t="s">
        <v>152</v>
      </c>
    </row>
    <row r="57" spans="2:11" s="7" customFormat="1" ht="24.95" customHeight="1">
      <c r="B57" s="150"/>
      <c r="C57" s="151"/>
      <c r="D57" s="152" t="s">
        <v>153</v>
      </c>
      <c r="E57" s="153"/>
      <c r="F57" s="153"/>
      <c r="G57" s="153"/>
      <c r="H57" s="153"/>
      <c r="I57" s="154"/>
      <c r="J57" s="155">
        <f>J81</f>
        <v>0</v>
      </c>
      <c r="K57" s="156"/>
    </row>
    <row r="58" spans="2:11" s="8" customFormat="1" ht="19.9" customHeight="1">
      <c r="B58" s="157"/>
      <c r="C58" s="158"/>
      <c r="D58" s="159" t="s">
        <v>154</v>
      </c>
      <c r="E58" s="160"/>
      <c r="F58" s="160"/>
      <c r="G58" s="160"/>
      <c r="H58" s="160"/>
      <c r="I58" s="161"/>
      <c r="J58" s="162">
        <f>J82</f>
        <v>0</v>
      </c>
      <c r="K58" s="163"/>
    </row>
    <row r="59" spans="2:11" s="8" customFormat="1" ht="19.9" customHeight="1">
      <c r="B59" s="157"/>
      <c r="C59" s="158"/>
      <c r="D59" s="159" t="s">
        <v>156</v>
      </c>
      <c r="E59" s="160"/>
      <c r="F59" s="160"/>
      <c r="G59" s="160"/>
      <c r="H59" s="160"/>
      <c r="I59" s="161"/>
      <c r="J59" s="162">
        <f>J93</f>
        <v>0</v>
      </c>
      <c r="K59" s="163"/>
    </row>
    <row r="60" spans="2:11" s="8" customFormat="1" ht="19.9" customHeight="1">
      <c r="B60" s="157"/>
      <c r="C60" s="158"/>
      <c r="D60" s="159" t="s">
        <v>158</v>
      </c>
      <c r="E60" s="160"/>
      <c r="F60" s="160"/>
      <c r="G60" s="160"/>
      <c r="H60" s="160"/>
      <c r="I60" s="161"/>
      <c r="J60" s="162">
        <f>J103</f>
        <v>0</v>
      </c>
      <c r="K60" s="163"/>
    </row>
    <row r="61" spans="2:11" s="1" customFormat="1" ht="21.75" customHeight="1">
      <c r="B61" s="41"/>
      <c r="C61" s="42"/>
      <c r="D61" s="42"/>
      <c r="E61" s="42"/>
      <c r="F61" s="42"/>
      <c r="G61" s="42"/>
      <c r="H61" s="42"/>
      <c r="I61" s="119"/>
      <c r="J61" s="42"/>
      <c r="K61" s="45"/>
    </row>
    <row r="62" spans="2:11" s="1" customFormat="1" ht="6.95" customHeight="1">
      <c r="B62" s="56"/>
      <c r="C62" s="57"/>
      <c r="D62" s="57"/>
      <c r="E62" s="57"/>
      <c r="F62" s="57"/>
      <c r="G62" s="57"/>
      <c r="H62" s="57"/>
      <c r="I62" s="140"/>
      <c r="J62" s="57"/>
      <c r="K62" s="58"/>
    </row>
    <row r="66" spans="2:12" s="1" customFormat="1" ht="6.95" customHeight="1">
      <c r="B66" s="59"/>
      <c r="C66" s="60"/>
      <c r="D66" s="60"/>
      <c r="E66" s="60"/>
      <c r="F66" s="60"/>
      <c r="G66" s="60"/>
      <c r="H66" s="60"/>
      <c r="I66" s="143"/>
      <c r="J66" s="60"/>
      <c r="K66" s="60"/>
      <c r="L66" s="61"/>
    </row>
    <row r="67" spans="2:12" s="1" customFormat="1" ht="36.95" customHeight="1">
      <c r="B67" s="41"/>
      <c r="C67" s="62" t="s">
        <v>164</v>
      </c>
      <c r="D67" s="63"/>
      <c r="E67" s="63"/>
      <c r="F67" s="63"/>
      <c r="G67" s="63"/>
      <c r="H67" s="63"/>
      <c r="I67" s="164"/>
      <c r="J67" s="63"/>
      <c r="K67" s="63"/>
      <c r="L67" s="61"/>
    </row>
    <row r="68" spans="2:12" s="1" customFormat="1" ht="6.95" customHeight="1">
      <c r="B68" s="41"/>
      <c r="C68" s="63"/>
      <c r="D68" s="63"/>
      <c r="E68" s="63"/>
      <c r="F68" s="63"/>
      <c r="G68" s="63"/>
      <c r="H68" s="63"/>
      <c r="I68" s="164"/>
      <c r="J68" s="63"/>
      <c r="K68" s="63"/>
      <c r="L68" s="61"/>
    </row>
    <row r="69" spans="2:12" s="1" customFormat="1" ht="14.45" customHeight="1">
      <c r="B69" s="41"/>
      <c r="C69" s="65" t="s">
        <v>18</v>
      </c>
      <c r="D69" s="63"/>
      <c r="E69" s="63"/>
      <c r="F69" s="63"/>
      <c r="G69" s="63"/>
      <c r="H69" s="63"/>
      <c r="I69" s="164"/>
      <c r="J69" s="63"/>
      <c r="K69" s="63"/>
      <c r="L69" s="61"/>
    </row>
    <row r="70" spans="2:12" s="1" customFormat="1" ht="22.5" customHeight="1">
      <c r="B70" s="41"/>
      <c r="C70" s="63"/>
      <c r="D70" s="63"/>
      <c r="E70" s="393" t="str">
        <f>E7</f>
        <v>LC Kočárová</v>
      </c>
      <c r="F70" s="394"/>
      <c r="G70" s="394"/>
      <c r="H70" s="394"/>
      <c r="I70" s="164"/>
      <c r="J70" s="63"/>
      <c r="K70" s="63"/>
      <c r="L70" s="61"/>
    </row>
    <row r="71" spans="2:12" s="1" customFormat="1" ht="14.45" customHeight="1">
      <c r="B71" s="41"/>
      <c r="C71" s="65" t="s">
        <v>131</v>
      </c>
      <c r="D71" s="63"/>
      <c r="E71" s="63"/>
      <c r="F71" s="63"/>
      <c r="G71" s="63"/>
      <c r="H71" s="63"/>
      <c r="I71" s="164"/>
      <c r="J71" s="63"/>
      <c r="K71" s="63"/>
      <c r="L71" s="61"/>
    </row>
    <row r="72" spans="2:12" s="1" customFormat="1" ht="23.25" customHeight="1">
      <c r="B72" s="41"/>
      <c r="C72" s="63"/>
      <c r="D72" s="63"/>
      <c r="E72" s="361" t="str">
        <f>E9</f>
        <v>16104-14XC-HT-05 - Lesní sklady</v>
      </c>
      <c r="F72" s="395"/>
      <c r="G72" s="395"/>
      <c r="H72" s="395"/>
      <c r="I72" s="164"/>
      <c r="J72" s="63"/>
      <c r="K72" s="63"/>
      <c r="L72" s="61"/>
    </row>
    <row r="73" spans="2:12" s="1" customFormat="1" ht="6.95" customHeight="1">
      <c r="B73" s="41"/>
      <c r="C73" s="63"/>
      <c r="D73" s="63"/>
      <c r="E73" s="63"/>
      <c r="F73" s="63"/>
      <c r="G73" s="63"/>
      <c r="H73" s="63"/>
      <c r="I73" s="164"/>
      <c r="J73" s="63"/>
      <c r="K73" s="63"/>
      <c r="L73" s="61"/>
    </row>
    <row r="74" spans="2:12" s="1" customFormat="1" ht="18" customHeight="1">
      <c r="B74" s="41"/>
      <c r="C74" s="65" t="s">
        <v>25</v>
      </c>
      <c r="D74" s="63"/>
      <c r="E74" s="63"/>
      <c r="F74" s="165" t="str">
        <f>F12</f>
        <v>K.Ú. Habrůvka</v>
      </c>
      <c r="G74" s="63"/>
      <c r="H74" s="63"/>
      <c r="I74" s="166" t="s">
        <v>27</v>
      </c>
      <c r="J74" s="73" t="str">
        <f>IF(J12="","",J12)</f>
        <v>27.01.2017</v>
      </c>
      <c r="K74" s="63"/>
      <c r="L74" s="61"/>
    </row>
    <row r="75" spans="2:12" s="1" customFormat="1" ht="6.95" customHeight="1">
      <c r="B75" s="41"/>
      <c r="C75" s="63"/>
      <c r="D75" s="63"/>
      <c r="E75" s="63"/>
      <c r="F75" s="63"/>
      <c r="G75" s="63"/>
      <c r="H75" s="63"/>
      <c r="I75" s="164"/>
      <c r="J75" s="63"/>
      <c r="K75" s="63"/>
      <c r="L75" s="61"/>
    </row>
    <row r="76" spans="2:12" s="1" customFormat="1" ht="15">
      <c r="B76" s="41"/>
      <c r="C76" s="65" t="s">
        <v>31</v>
      </c>
      <c r="D76" s="63"/>
      <c r="E76" s="63"/>
      <c r="F76" s="165" t="str">
        <f>E15</f>
        <v>MeU, Školní lesní podnik Masarykův les Křtiny</v>
      </c>
      <c r="G76" s="63"/>
      <c r="H76" s="63"/>
      <c r="I76" s="166" t="s">
        <v>37</v>
      </c>
      <c r="J76" s="165" t="str">
        <f>E21</f>
        <v>Regioprojekt Brno, s.r.o</v>
      </c>
      <c r="K76" s="63"/>
      <c r="L76" s="61"/>
    </row>
    <row r="77" spans="2:12" s="1" customFormat="1" ht="14.45" customHeight="1">
      <c r="B77" s="41"/>
      <c r="C77" s="65" t="s">
        <v>35</v>
      </c>
      <c r="D77" s="63"/>
      <c r="E77" s="63"/>
      <c r="F77" s="165" t="str">
        <f>IF(E18="","",E18)</f>
        <v/>
      </c>
      <c r="G77" s="63"/>
      <c r="H77" s="63"/>
      <c r="I77" s="164"/>
      <c r="J77" s="63"/>
      <c r="K77" s="63"/>
      <c r="L77" s="61"/>
    </row>
    <row r="78" spans="2:12" s="1" customFormat="1" ht="10.35" customHeight="1">
      <c r="B78" s="41"/>
      <c r="C78" s="63"/>
      <c r="D78" s="63"/>
      <c r="E78" s="63"/>
      <c r="F78" s="63"/>
      <c r="G78" s="63"/>
      <c r="H78" s="63"/>
      <c r="I78" s="164"/>
      <c r="J78" s="63"/>
      <c r="K78" s="63"/>
      <c r="L78" s="61"/>
    </row>
    <row r="79" spans="2:20" s="9" customFormat="1" ht="29.25" customHeight="1">
      <c r="B79" s="167"/>
      <c r="C79" s="168" t="s">
        <v>165</v>
      </c>
      <c r="D79" s="169" t="s">
        <v>62</v>
      </c>
      <c r="E79" s="169" t="s">
        <v>58</v>
      </c>
      <c r="F79" s="169" t="s">
        <v>166</v>
      </c>
      <c r="G79" s="169" t="s">
        <v>167</v>
      </c>
      <c r="H79" s="169" t="s">
        <v>168</v>
      </c>
      <c r="I79" s="170" t="s">
        <v>169</v>
      </c>
      <c r="J79" s="169" t="s">
        <v>150</v>
      </c>
      <c r="K79" s="171" t="s">
        <v>170</v>
      </c>
      <c r="L79" s="172"/>
      <c r="M79" s="81" t="s">
        <v>171</v>
      </c>
      <c r="N79" s="82" t="s">
        <v>47</v>
      </c>
      <c r="O79" s="82" t="s">
        <v>172</v>
      </c>
      <c r="P79" s="82" t="s">
        <v>173</v>
      </c>
      <c r="Q79" s="82" t="s">
        <v>174</v>
      </c>
      <c r="R79" s="82" t="s">
        <v>175</v>
      </c>
      <c r="S79" s="82" t="s">
        <v>176</v>
      </c>
      <c r="T79" s="83" t="s">
        <v>177</v>
      </c>
    </row>
    <row r="80" spans="2:63" s="1" customFormat="1" ht="29.25" customHeight="1">
      <c r="B80" s="41"/>
      <c r="C80" s="87" t="s">
        <v>151</v>
      </c>
      <c r="D80" s="63"/>
      <c r="E80" s="63"/>
      <c r="F80" s="63"/>
      <c r="G80" s="63"/>
      <c r="H80" s="63"/>
      <c r="I80" s="164"/>
      <c r="J80" s="173">
        <f>BK80</f>
        <v>0</v>
      </c>
      <c r="K80" s="63"/>
      <c r="L80" s="61"/>
      <c r="M80" s="84"/>
      <c r="N80" s="85"/>
      <c r="O80" s="85"/>
      <c r="P80" s="174">
        <f>P81</f>
        <v>0</v>
      </c>
      <c r="Q80" s="85"/>
      <c r="R80" s="174">
        <f>R81</f>
        <v>377.5065</v>
      </c>
      <c r="S80" s="85"/>
      <c r="T80" s="175">
        <f>T81</f>
        <v>0</v>
      </c>
      <c r="AT80" s="24" t="s">
        <v>76</v>
      </c>
      <c r="AU80" s="24" t="s">
        <v>152</v>
      </c>
      <c r="BK80" s="176">
        <f>BK81</f>
        <v>0</v>
      </c>
    </row>
    <row r="81" spans="2:63" s="10" customFormat="1" ht="37.35" customHeight="1">
      <c r="B81" s="177"/>
      <c r="C81" s="178"/>
      <c r="D81" s="179" t="s">
        <v>76</v>
      </c>
      <c r="E81" s="180" t="s">
        <v>178</v>
      </c>
      <c r="F81" s="180" t="s">
        <v>179</v>
      </c>
      <c r="G81" s="178"/>
      <c r="H81" s="178"/>
      <c r="I81" s="181"/>
      <c r="J81" s="182">
        <f>BK81</f>
        <v>0</v>
      </c>
      <c r="K81" s="178"/>
      <c r="L81" s="183"/>
      <c r="M81" s="184"/>
      <c r="N81" s="185"/>
      <c r="O81" s="185"/>
      <c r="P81" s="186">
        <f>P82+P93+P103</f>
        <v>0</v>
      </c>
      <c r="Q81" s="185"/>
      <c r="R81" s="186">
        <f>R82+R93+R103</f>
        <v>377.5065</v>
      </c>
      <c r="S81" s="185"/>
      <c r="T81" s="187">
        <f>T82+T93+T103</f>
        <v>0</v>
      </c>
      <c r="AR81" s="188" t="s">
        <v>24</v>
      </c>
      <c r="AT81" s="189" t="s">
        <v>76</v>
      </c>
      <c r="AU81" s="189" t="s">
        <v>77</v>
      </c>
      <c r="AY81" s="188" t="s">
        <v>180</v>
      </c>
      <c r="BK81" s="190">
        <f>BK82+BK93+BK103</f>
        <v>0</v>
      </c>
    </row>
    <row r="82" spans="2:63" s="10" customFormat="1" ht="19.9" customHeight="1">
      <c r="B82" s="177"/>
      <c r="C82" s="178"/>
      <c r="D82" s="191" t="s">
        <v>76</v>
      </c>
      <c r="E82" s="192" t="s">
        <v>24</v>
      </c>
      <c r="F82" s="192" t="s">
        <v>181</v>
      </c>
      <c r="G82" s="178"/>
      <c r="H82" s="178"/>
      <c r="I82" s="181"/>
      <c r="J82" s="193">
        <f>BK82</f>
        <v>0</v>
      </c>
      <c r="K82" s="178"/>
      <c r="L82" s="183"/>
      <c r="M82" s="184"/>
      <c r="N82" s="185"/>
      <c r="O82" s="185"/>
      <c r="P82" s="186">
        <f>SUM(P83:P92)</f>
        <v>0</v>
      </c>
      <c r="Q82" s="185"/>
      <c r="R82" s="186">
        <f>SUM(R83:R92)</f>
        <v>0</v>
      </c>
      <c r="S82" s="185"/>
      <c r="T82" s="187">
        <f>SUM(T83:T92)</f>
        <v>0</v>
      </c>
      <c r="AR82" s="188" t="s">
        <v>24</v>
      </c>
      <c r="AT82" s="189" t="s">
        <v>76</v>
      </c>
      <c r="AU82" s="189" t="s">
        <v>24</v>
      </c>
      <c r="AY82" s="188" t="s">
        <v>180</v>
      </c>
      <c r="BK82" s="190">
        <f>SUM(BK83:BK92)</f>
        <v>0</v>
      </c>
    </row>
    <row r="83" spans="2:65" s="1" customFormat="1" ht="22.5" customHeight="1">
      <c r="B83" s="41"/>
      <c r="C83" s="194" t="s">
        <v>24</v>
      </c>
      <c r="D83" s="194" t="s">
        <v>182</v>
      </c>
      <c r="E83" s="195" t="s">
        <v>280</v>
      </c>
      <c r="F83" s="196" t="s">
        <v>281</v>
      </c>
      <c r="G83" s="197" t="s">
        <v>110</v>
      </c>
      <c r="H83" s="198">
        <v>785</v>
      </c>
      <c r="I83" s="199"/>
      <c r="J83" s="200">
        <f>ROUND(I83*H83,2)</f>
        <v>0</v>
      </c>
      <c r="K83" s="196" t="s">
        <v>186</v>
      </c>
      <c r="L83" s="61"/>
      <c r="M83" s="201" t="s">
        <v>22</v>
      </c>
      <c r="N83" s="202" t="s">
        <v>48</v>
      </c>
      <c r="O83" s="42"/>
      <c r="P83" s="203">
        <f>O83*H83</f>
        <v>0</v>
      </c>
      <c r="Q83" s="203">
        <v>0</v>
      </c>
      <c r="R83" s="203">
        <f>Q83*H83</f>
        <v>0</v>
      </c>
      <c r="S83" s="203">
        <v>0</v>
      </c>
      <c r="T83" s="204">
        <f>S83*H83</f>
        <v>0</v>
      </c>
      <c r="AR83" s="24" t="s">
        <v>187</v>
      </c>
      <c r="AT83" s="24" t="s">
        <v>182</v>
      </c>
      <c r="AU83" s="24" t="s">
        <v>87</v>
      </c>
      <c r="AY83" s="24" t="s">
        <v>180</v>
      </c>
      <c r="BE83" s="205">
        <f>IF(N83="základní",J83,0)</f>
        <v>0</v>
      </c>
      <c r="BF83" s="205">
        <f>IF(N83="snížená",J83,0)</f>
        <v>0</v>
      </c>
      <c r="BG83" s="205">
        <f>IF(N83="zákl. přenesená",J83,0)</f>
        <v>0</v>
      </c>
      <c r="BH83" s="205">
        <f>IF(N83="sníž. přenesená",J83,0)</f>
        <v>0</v>
      </c>
      <c r="BI83" s="205">
        <f>IF(N83="nulová",J83,0)</f>
        <v>0</v>
      </c>
      <c r="BJ83" s="24" t="s">
        <v>24</v>
      </c>
      <c r="BK83" s="205">
        <f>ROUND(I83*H83,2)</f>
        <v>0</v>
      </c>
      <c r="BL83" s="24" t="s">
        <v>187</v>
      </c>
      <c r="BM83" s="24" t="s">
        <v>742</v>
      </c>
    </row>
    <row r="84" spans="2:47" s="1" customFormat="1" ht="162">
      <c r="B84" s="41"/>
      <c r="C84" s="63"/>
      <c r="D84" s="206" t="s">
        <v>189</v>
      </c>
      <c r="E84" s="63"/>
      <c r="F84" s="207" t="s">
        <v>283</v>
      </c>
      <c r="G84" s="63"/>
      <c r="H84" s="63"/>
      <c r="I84" s="164"/>
      <c r="J84" s="63"/>
      <c r="K84" s="63"/>
      <c r="L84" s="61"/>
      <c r="M84" s="208"/>
      <c r="N84" s="42"/>
      <c r="O84" s="42"/>
      <c r="P84" s="42"/>
      <c r="Q84" s="42"/>
      <c r="R84" s="42"/>
      <c r="S84" s="42"/>
      <c r="T84" s="78"/>
      <c r="AT84" s="24" t="s">
        <v>189</v>
      </c>
      <c r="AU84" s="24" t="s">
        <v>87</v>
      </c>
    </row>
    <row r="85" spans="2:51" s="11" customFormat="1" ht="13.5">
      <c r="B85" s="209"/>
      <c r="C85" s="210"/>
      <c r="D85" s="206" t="s">
        <v>191</v>
      </c>
      <c r="E85" s="211" t="s">
        <v>22</v>
      </c>
      <c r="F85" s="212" t="s">
        <v>743</v>
      </c>
      <c r="G85" s="210"/>
      <c r="H85" s="213" t="s">
        <v>22</v>
      </c>
      <c r="I85" s="214"/>
      <c r="J85" s="210"/>
      <c r="K85" s="210"/>
      <c r="L85" s="215"/>
      <c r="M85" s="216"/>
      <c r="N85" s="217"/>
      <c r="O85" s="217"/>
      <c r="P85" s="217"/>
      <c r="Q85" s="217"/>
      <c r="R85" s="217"/>
      <c r="S85" s="217"/>
      <c r="T85" s="218"/>
      <c r="AT85" s="219" t="s">
        <v>191</v>
      </c>
      <c r="AU85" s="219" t="s">
        <v>87</v>
      </c>
      <c r="AV85" s="11" t="s">
        <v>24</v>
      </c>
      <c r="AW85" s="11" t="s">
        <v>41</v>
      </c>
      <c r="AX85" s="11" t="s">
        <v>77</v>
      </c>
      <c r="AY85" s="219" t="s">
        <v>180</v>
      </c>
    </row>
    <row r="86" spans="2:51" s="12" customFormat="1" ht="13.5">
      <c r="B86" s="220"/>
      <c r="C86" s="221"/>
      <c r="D86" s="206" t="s">
        <v>191</v>
      </c>
      <c r="E86" s="222" t="s">
        <v>22</v>
      </c>
      <c r="F86" s="223" t="s">
        <v>744</v>
      </c>
      <c r="G86" s="221"/>
      <c r="H86" s="224">
        <v>200</v>
      </c>
      <c r="I86" s="225"/>
      <c r="J86" s="221"/>
      <c r="K86" s="221"/>
      <c r="L86" s="226"/>
      <c r="M86" s="227"/>
      <c r="N86" s="228"/>
      <c r="O86" s="228"/>
      <c r="P86" s="228"/>
      <c r="Q86" s="228"/>
      <c r="R86" s="228"/>
      <c r="S86" s="228"/>
      <c r="T86" s="229"/>
      <c r="AT86" s="230" t="s">
        <v>191</v>
      </c>
      <c r="AU86" s="230" t="s">
        <v>87</v>
      </c>
      <c r="AV86" s="12" t="s">
        <v>87</v>
      </c>
      <c r="AW86" s="12" t="s">
        <v>41</v>
      </c>
      <c r="AX86" s="12" t="s">
        <v>77</v>
      </c>
      <c r="AY86" s="230" t="s">
        <v>180</v>
      </c>
    </row>
    <row r="87" spans="2:51" s="12" customFormat="1" ht="13.5">
      <c r="B87" s="220"/>
      <c r="C87" s="221"/>
      <c r="D87" s="206" t="s">
        <v>191</v>
      </c>
      <c r="E87" s="222" t="s">
        <v>22</v>
      </c>
      <c r="F87" s="223" t="s">
        <v>745</v>
      </c>
      <c r="G87" s="221"/>
      <c r="H87" s="224">
        <v>60</v>
      </c>
      <c r="I87" s="225"/>
      <c r="J87" s="221"/>
      <c r="K87" s="221"/>
      <c r="L87" s="226"/>
      <c r="M87" s="227"/>
      <c r="N87" s="228"/>
      <c r="O87" s="228"/>
      <c r="P87" s="228"/>
      <c r="Q87" s="228"/>
      <c r="R87" s="228"/>
      <c r="S87" s="228"/>
      <c r="T87" s="229"/>
      <c r="AT87" s="230" t="s">
        <v>191</v>
      </c>
      <c r="AU87" s="230" t="s">
        <v>87</v>
      </c>
      <c r="AV87" s="12" t="s">
        <v>87</v>
      </c>
      <c r="AW87" s="12" t="s">
        <v>41</v>
      </c>
      <c r="AX87" s="12" t="s">
        <v>77</v>
      </c>
      <c r="AY87" s="230" t="s">
        <v>180</v>
      </c>
    </row>
    <row r="88" spans="2:51" s="12" customFormat="1" ht="13.5">
      <c r="B88" s="220"/>
      <c r="C88" s="221"/>
      <c r="D88" s="206" t="s">
        <v>191</v>
      </c>
      <c r="E88" s="222" t="s">
        <v>22</v>
      </c>
      <c r="F88" s="223" t="s">
        <v>746</v>
      </c>
      <c r="G88" s="221"/>
      <c r="H88" s="224">
        <v>225</v>
      </c>
      <c r="I88" s="225"/>
      <c r="J88" s="221"/>
      <c r="K88" s="221"/>
      <c r="L88" s="226"/>
      <c r="M88" s="227"/>
      <c r="N88" s="228"/>
      <c r="O88" s="228"/>
      <c r="P88" s="228"/>
      <c r="Q88" s="228"/>
      <c r="R88" s="228"/>
      <c r="S88" s="228"/>
      <c r="T88" s="229"/>
      <c r="AT88" s="230" t="s">
        <v>191</v>
      </c>
      <c r="AU88" s="230" t="s">
        <v>87</v>
      </c>
      <c r="AV88" s="12" t="s">
        <v>87</v>
      </c>
      <c r="AW88" s="12" t="s">
        <v>41</v>
      </c>
      <c r="AX88" s="12" t="s">
        <v>77</v>
      </c>
      <c r="AY88" s="230" t="s">
        <v>180</v>
      </c>
    </row>
    <row r="89" spans="2:51" s="12" customFormat="1" ht="13.5">
      <c r="B89" s="220"/>
      <c r="C89" s="221"/>
      <c r="D89" s="206" t="s">
        <v>191</v>
      </c>
      <c r="E89" s="222" t="s">
        <v>22</v>
      </c>
      <c r="F89" s="223" t="s">
        <v>747</v>
      </c>
      <c r="G89" s="221"/>
      <c r="H89" s="224">
        <v>120</v>
      </c>
      <c r="I89" s="225"/>
      <c r="J89" s="221"/>
      <c r="K89" s="221"/>
      <c r="L89" s="226"/>
      <c r="M89" s="227"/>
      <c r="N89" s="228"/>
      <c r="O89" s="228"/>
      <c r="P89" s="228"/>
      <c r="Q89" s="228"/>
      <c r="R89" s="228"/>
      <c r="S89" s="228"/>
      <c r="T89" s="229"/>
      <c r="AT89" s="230" t="s">
        <v>191</v>
      </c>
      <c r="AU89" s="230" t="s">
        <v>87</v>
      </c>
      <c r="AV89" s="12" t="s">
        <v>87</v>
      </c>
      <c r="AW89" s="12" t="s">
        <v>41</v>
      </c>
      <c r="AX89" s="12" t="s">
        <v>77</v>
      </c>
      <c r="AY89" s="230" t="s">
        <v>180</v>
      </c>
    </row>
    <row r="90" spans="2:51" s="12" customFormat="1" ht="13.5">
      <c r="B90" s="220"/>
      <c r="C90" s="221"/>
      <c r="D90" s="206" t="s">
        <v>191</v>
      </c>
      <c r="E90" s="222" t="s">
        <v>22</v>
      </c>
      <c r="F90" s="223" t="s">
        <v>748</v>
      </c>
      <c r="G90" s="221"/>
      <c r="H90" s="224">
        <v>180</v>
      </c>
      <c r="I90" s="225"/>
      <c r="J90" s="221"/>
      <c r="K90" s="221"/>
      <c r="L90" s="226"/>
      <c r="M90" s="227"/>
      <c r="N90" s="228"/>
      <c r="O90" s="228"/>
      <c r="P90" s="228"/>
      <c r="Q90" s="228"/>
      <c r="R90" s="228"/>
      <c r="S90" s="228"/>
      <c r="T90" s="229"/>
      <c r="AT90" s="230" t="s">
        <v>191</v>
      </c>
      <c r="AU90" s="230" t="s">
        <v>87</v>
      </c>
      <c r="AV90" s="12" t="s">
        <v>87</v>
      </c>
      <c r="AW90" s="12" t="s">
        <v>41</v>
      </c>
      <c r="AX90" s="12" t="s">
        <v>77</v>
      </c>
      <c r="AY90" s="230" t="s">
        <v>180</v>
      </c>
    </row>
    <row r="91" spans="2:51" s="13" customFormat="1" ht="13.5">
      <c r="B91" s="231"/>
      <c r="C91" s="232"/>
      <c r="D91" s="206" t="s">
        <v>191</v>
      </c>
      <c r="E91" s="233" t="s">
        <v>22</v>
      </c>
      <c r="F91" s="234" t="s">
        <v>194</v>
      </c>
      <c r="G91" s="232"/>
      <c r="H91" s="235">
        <v>785</v>
      </c>
      <c r="I91" s="236"/>
      <c r="J91" s="232"/>
      <c r="K91" s="232"/>
      <c r="L91" s="237"/>
      <c r="M91" s="238"/>
      <c r="N91" s="239"/>
      <c r="O91" s="239"/>
      <c r="P91" s="239"/>
      <c r="Q91" s="239"/>
      <c r="R91" s="239"/>
      <c r="S91" s="239"/>
      <c r="T91" s="240"/>
      <c r="AT91" s="241" t="s">
        <v>191</v>
      </c>
      <c r="AU91" s="241" t="s">
        <v>87</v>
      </c>
      <c r="AV91" s="13" t="s">
        <v>195</v>
      </c>
      <c r="AW91" s="13" t="s">
        <v>41</v>
      </c>
      <c r="AX91" s="13" t="s">
        <v>77</v>
      </c>
      <c r="AY91" s="241" t="s">
        <v>180</v>
      </c>
    </row>
    <row r="92" spans="2:51" s="14" customFormat="1" ht="13.5">
      <c r="B92" s="242"/>
      <c r="C92" s="243"/>
      <c r="D92" s="206" t="s">
        <v>191</v>
      </c>
      <c r="E92" s="254" t="s">
        <v>22</v>
      </c>
      <c r="F92" s="255" t="s">
        <v>196</v>
      </c>
      <c r="G92" s="243"/>
      <c r="H92" s="256">
        <v>785</v>
      </c>
      <c r="I92" s="248"/>
      <c r="J92" s="243"/>
      <c r="K92" s="243"/>
      <c r="L92" s="249"/>
      <c r="M92" s="250"/>
      <c r="N92" s="251"/>
      <c r="O92" s="251"/>
      <c r="P92" s="251"/>
      <c r="Q92" s="251"/>
      <c r="R92" s="251"/>
      <c r="S92" s="251"/>
      <c r="T92" s="252"/>
      <c r="AT92" s="253" t="s">
        <v>191</v>
      </c>
      <c r="AU92" s="253" t="s">
        <v>87</v>
      </c>
      <c r="AV92" s="14" t="s">
        <v>187</v>
      </c>
      <c r="AW92" s="14" t="s">
        <v>41</v>
      </c>
      <c r="AX92" s="14" t="s">
        <v>24</v>
      </c>
      <c r="AY92" s="253" t="s">
        <v>180</v>
      </c>
    </row>
    <row r="93" spans="2:63" s="10" customFormat="1" ht="29.85" customHeight="1">
      <c r="B93" s="177"/>
      <c r="C93" s="178"/>
      <c r="D93" s="191" t="s">
        <v>76</v>
      </c>
      <c r="E93" s="192" t="s">
        <v>127</v>
      </c>
      <c r="F93" s="192" t="s">
        <v>314</v>
      </c>
      <c r="G93" s="178"/>
      <c r="H93" s="178"/>
      <c r="I93" s="181"/>
      <c r="J93" s="193">
        <f>BK93</f>
        <v>0</v>
      </c>
      <c r="K93" s="178"/>
      <c r="L93" s="183"/>
      <c r="M93" s="184"/>
      <c r="N93" s="185"/>
      <c r="O93" s="185"/>
      <c r="P93" s="186">
        <f>SUM(P94:P102)</f>
        <v>0</v>
      </c>
      <c r="Q93" s="185"/>
      <c r="R93" s="186">
        <f>SUM(R94:R102)</f>
        <v>377.5065</v>
      </c>
      <c r="S93" s="185"/>
      <c r="T93" s="187">
        <f>SUM(T94:T102)</f>
        <v>0</v>
      </c>
      <c r="AR93" s="188" t="s">
        <v>24</v>
      </c>
      <c r="AT93" s="189" t="s">
        <v>76</v>
      </c>
      <c r="AU93" s="189" t="s">
        <v>24</v>
      </c>
      <c r="AY93" s="188" t="s">
        <v>180</v>
      </c>
      <c r="BK93" s="190">
        <f>SUM(BK94:BK102)</f>
        <v>0</v>
      </c>
    </row>
    <row r="94" spans="2:65" s="1" customFormat="1" ht="31.5" customHeight="1">
      <c r="B94" s="41"/>
      <c r="C94" s="194" t="s">
        <v>87</v>
      </c>
      <c r="D94" s="194" t="s">
        <v>182</v>
      </c>
      <c r="E94" s="195" t="s">
        <v>749</v>
      </c>
      <c r="F94" s="196" t="s">
        <v>750</v>
      </c>
      <c r="G94" s="197" t="s">
        <v>110</v>
      </c>
      <c r="H94" s="198">
        <v>785</v>
      </c>
      <c r="I94" s="199"/>
      <c r="J94" s="200">
        <f>ROUND(I94*H94,2)</f>
        <v>0</v>
      </c>
      <c r="K94" s="196" t="s">
        <v>186</v>
      </c>
      <c r="L94" s="61"/>
      <c r="M94" s="201" t="s">
        <v>22</v>
      </c>
      <c r="N94" s="202" t="s">
        <v>48</v>
      </c>
      <c r="O94" s="42"/>
      <c r="P94" s="203">
        <f>O94*H94</f>
        <v>0</v>
      </c>
      <c r="Q94" s="203">
        <v>0.4809</v>
      </c>
      <c r="R94" s="203">
        <f>Q94*H94</f>
        <v>377.5065</v>
      </c>
      <c r="S94" s="203">
        <v>0</v>
      </c>
      <c r="T94" s="204">
        <f>S94*H94</f>
        <v>0</v>
      </c>
      <c r="AR94" s="24" t="s">
        <v>187</v>
      </c>
      <c r="AT94" s="24" t="s">
        <v>182</v>
      </c>
      <c r="AU94" s="24" t="s">
        <v>87</v>
      </c>
      <c r="AY94" s="24" t="s">
        <v>180</v>
      </c>
      <c r="BE94" s="205">
        <f>IF(N94="základní",J94,0)</f>
        <v>0</v>
      </c>
      <c r="BF94" s="205">
        <f>IF(N94="snížená",J94,0)</f>
        <v>0</v>
      </c>
      <c r="BG94" s="205">
        <f>IF(N94="zákl. přenesená",J94,0)</f>
        <v>0</v>
      </c>
      <c r="BH94" s="205">
        <f>IF(N94="sníž. přenesená",J94,0)</f>
        <v>0</v>
      </c>
      <c r="BI94" s="205">
        <f>IF(N94="nulová",J94,0)</f>
        <v>0</v>
      </c>
      <c r="BJ94" s="24" t="s">
        <v>24</v>
      </c>
      <c r="BK94" s="205">
        <f>ROUND(I94*H94,2)</f>
        <v>0</v>
      </c>
      <c r="BL94" s="24" t="s">
        <v>187</v>
      </c>
      <c r="BM94" s="24" t="s">
        <v>751</v>
      </c>
    </row>
    <row r="95" spans="2:51" s="11" customFormat="1" ht="13.5">
      <c r="B95" s="209"/>
      <c r="C95" s="210"/>
      <c r="D95" s="206" t="s">
        <v>191</v>
      </c>
      <c r="E95" s="211" t="s">
        <v>22</v>
      </c>
      <c r="F95" s="212" t="s">
        <v>752</v>
      </c>
      <c r="G95" s="210"/>
      <c r="H95" s="213" t="s">
        <v>22</v>
      </c>
      <c r="I95" s="214"/>
      <c r="J95" s="210"/>
      <c r="K95" s="210"/>
      <c r="L95" s="215"/>
      <c r="M95" s="216"/>
      <c r="N95" s="217"/>
      <c r="O95" s="217"/>
      <c r="P95" s="217"/>
      <c r="Q95" s="217"/>
      <c r="R95" s="217"/>
      <c r="S95" s="217"/>
      <c r="T95" s="218"/>
      <c r="AT95" s="219" t="s">
        <v>191</v>
      </c>
      <c r="AU95" s="219" t="s">
        <v>87</v>
      </c>
      <c r="AV95" s="11" t="s">
        <v>24</v>
      </c>
      <c r="AW95" s="11" t="s">
        <v>41</v>
      </c>
      <c r="AX95" s="11" t="s">
        <v>77</v>
      </c>
      <c r="AY95" s="219" t="s">
        <v>180</v>
      </c>
    </row>
    <row r="96" spans="2:51" s="12" customFormat="1" ht="13.5">
      <c r="B96" s="220"/>
      <c r="C96" s="221"/>
      <c r="D96" s="206" t="s">
        <v>191</v>
      </c>
      <c r="E96" s="222" t="s">
        <v>22</v>
      </c>
      <c r="F96" s="223" t="s">
        <v>744</v>
      </c>
      <c r="G96" s="221"/>
      <c r="H96" s="224">
        <v>200</v>
      </c>
      <c r="I96" s="225"/>
      <c r="J96" s="221"/>
      <c r="K96" s="221"/>
      <c r="L96" s="226"/>
      <c r="M96" s="227"/>
      <c r="N96" s="228"/>
      <c r="O96" s="228"/>
      <c r="P96" s="228"/>
      <c r="Q96" s="228"/>
      <c r="R96" s="228"/>
      <c r="S96" s="228"/>
      <c r="T96" s="229"/>
      <c r="AT96" s="230" t="s">
        <v>191</v>
      </c>
      <c r="AU96" s="230" t="s">
        <v>87</v>
      </c>
      <c r="AV96" s="12" t="s">
        <v>87</v>
      </c>
      <c r="AW96" s="12" t="s">
        <v>41</v>
      </c>
      <c r="AX96" s="12" t="s">
        <v>77</v>
      </c>
      <c r="AY96" s="230" t="s">
        <v>180</v>
      </c>
    </row>
    <row r="97" spans="2:51" s="12" customFormat="1" ht="13.5">
      <c r="B97" s="220"/>
      <c r="C97" s="221"/>
      <c r="D97" s="206" t="s">
        <v>191</v>
      </c>
      <c r="E97" s="222" t="s">
        <v>22</v>
      </c>
      <c r="F97" s="223" t="s">
        <v>745</v>
      </c>
      <c r="G97" s="221"/>
      <c r="H97" s="224">
        <v>60</v>
      </c>
      <c r="I97" s="225"/>
      <c r="J97" s="221"/>
      <c r="K97" s="221"/>
      <c r="L97" s="226"/>
      <c r="M97" s="227"/>
      <c r="N97" s="228"/>
      <c r="O97" s="228"/>
      <c r="P97" s="228"/>
      <c r="Q97" s="228"/>
      <c r="R97" s="228"/>
      <c r="S97" s="228"/>
      <c r="T97" s="229"/>
      <c r="AT97" s="230" t="s">
        <v>191</v>
      </c>
      <c r="AU97" s="230" t="s">
        <v>87</v>
      </c>
      <c r="AV97" s="12" t="s">
        <v>87</v>
      </c>
      <c r="AW97" s="12" t="s">
        <v>41</v>
      </c>
      <c r="AX97" s="12" t="s">
        <v>77</v>
      </c>
      <c r="AY97" s="230" t="s">
        <v>180</v>
      </c>
    </row>
    <row r="98" spans="2:51" s="12" customFormat="1" ht="13.5">
      <c r="B98" s="220"/>
      <c r="C98" s="221"/>
      <c r="D98" s="206" t="s">
        <v>191</v>
      </c>
      <c r="E98" s="222" t="s">
        <v>22</v>
      </c>
      <c r="F98" s="223" t="s">
        <v>746</v>
      </c>
      <c r="G98" s="221"/>
      <c r="H98" s="224">
        <v>225</v>
      </c>
      <c r="I98" s="225"/>
      <c r="J98" s="221"/>
      <c r="K98" s="221"/>
      <c r="L98" s="226"/>
      <c r="M98" s="227"/>
      <c r="N98" s="228"/>
      <c r="O98" s="228"/>
      <c r="P98" s="228"/>
      <c r="Q98" s="228"/>
      <c r="R98" s="228"/>
      <c r="S98" s="228"/>
      <c r="T98" s="229"/>
      <c r="AT98" s="230" t="s">
        <v>191</v>
      </c>
      <c r="AU98" s="230" t="s">
        <v>87</v>
      </c>
      <c r="AV98" s="12" t="s">
        <v>87</v>
      </c>
      <c r="AW98" s="12" t="s">
        <v>41</v>
      </c>
      <c r="AX98" s="12" t="s">
        <v>77</v>
      </c>
      <c r="AY98" s="230" t="s">
        <v>180</v>
      </c>
    </row>
    <row r="99" spans="2:51" s="12" customFormat="1" ht="13.5">
      <c r="B99" s="220"/>
      <c r="C99" s="221"/>
      <c r="D99" s="206" t="s">
        <v>191</v>
      </c>
      <c r="E99" s="222" t="s">
        <v>22</v>
      </c>
      <c r="F99" s="223" t="s">
        <v>747</v>
      </c>
      <c r="G99" s="221"/>
      <c r="H99" s="224">
        <v>120</v>
      </c>
      <c r="I99" s="225"/>
      <c r="J99" s="221"/>
      <c r="K99" s="221"/>
      <c r="L99" s="226"/>
      <c r="M99" s="227"/>
      <c r="N99" s="228"/>
      <c r="O99" s="228"/>
      <c r="P99" s="228"/>
      <c r="Q99" s="228"/>
      <c r="R99" s="228"/>
      <c r="S99" s="228"/>
      <c r="T99" s="229"/>
      <c r="AT99" s="230" t="s">
        <v>191</v>
      </c>
      <c r="AU99" s="230" t="s">
        <v>87</v>
      </c>
      <c r="AV99" s="12" t="s">
        <v>87</v>
      </c>
      <c r="AW99" s="12" t="s">
        <v>41</v>
      </c>
      <c r="AX99" s="12" t="s">
        <v>77</v>
      </c>
      <c r="AY99" s="230" t="s">
        <v>180</v>
      </c>
    </row>
    <row r="100" spans="2:51" s="12" customFormat="1" ht="13.5">
      <c r="B100" s="220"/>
      <c r="C100" s="221"/>
      <c r="D100" s="206" t="s">
        <v>191</v>
      </c>
      <c r="E100" s="222" t="s">
        <v>22</v>
      </c>
      <c r="F100" s="223" t="s">
        <v>748</v>
      </c>
      <c r="G100" s="221"/>
      <c r="H100" s="224">
        <v>180</v>
      </c>
      <c r="I100" s="225"/>
      <c r="J100" s="221"/>
      <c r="K100" s="221"/>
      <c r="L100" s="226"/>
      <c r="M100" s="227"/>
      <c r="N100" s="228"/>
      <c r="O100" s="228"/>
      <c r="P100" s="228"/>
      <c r="Q100" s="228"/>
      <c r="R100" s="228"/>
      <c r="S100" s="228"/>
      <c r="T100" s="229"/>
      <c r="AT100" s="230" t="s">
        <v>191</v>
      </c>
      <c r="AU100" s="230" t="s">
        <v>87</v>
      </c>
      <c r="AV100" s="12" t="s">
        <v>87</v>
      </c>
      <c r="AW100" s="12" t="s">
        <v>41</v>
      </c>
      <c r="AX100" s="12" t="s">
        <v>77</v>
      </c>
      <c r="AY100" s="230" t="s">
        <v>180</v>
      </c>
    </row>
    <row r="101" spans="2:51" s="13" customFormat="1" ht="13.5">
      <c r="B101" s="231"/>
      <c r="C101" s="232"/>
      <c r="D101" s="206" t="s">
        <v>191</v>
      </c>
      <c r="E101" s="233" t="s">
        <v>22</v>
      </c>
      <c r="F101" s="234" t="s">
        <v>194</v>
      </c>
      <c r="G101" s="232"/>
      <c r="H101" s="235">
        <v>785</v>
      </c>
      <c r="I101" s="236"/>
      <c r="J101" s="232"/>
      <c r="K101" s="232"/>
      <c r="L101" s="237"/>
      <c r="M101" s="238"/>
      <c r="N101" s="239"/>
      <c r="O101" s="239"/>
      <c r="P101" s="239"/>
      <c r="Q101" s="239"/>
      <c r="R101" s="239"/>
      <c r="S101" s="239"/>
      <c r="T101" s="240"/>
      <c r="AT101" s="241" t="s">
        <v>191</v>
      </c>
      <c r="AU101" s="241" t="s">
        <v>87</v>
      </c>
      <c r="AV101" s="13" t="s">
        <v>195</v>
      </c>
      <c r="AW101" s="13" t="s">
        <v>41</v>
      </c>
      <c r="AX101" s="13" t="s">
        <v>77</v>
      </c>
      <c r="AY101" s="241" t="s">
        <v>180</v>
      </c>
    </row>
    <row r="102" spans="2:51" s="14" customFormat="1" ht="13.5">
      <c r="B102" s="242"/>
      <c r="C102" s="243"/>
      <c r="D102" s="206" t="s">
        <v>191</v>
      </c>
      <c r="E102" s="254" t="s">
        <v>22</v>
      </c>
      <c r="F102" s="255" t="s">
        <v>196</v>
      </c>
      <c r="G102" s="243"/>
      <c r="H102" s="256">
        <v>785</v>
      </c>
      <c r="I102" s="248"/>
      <c r="J102" s="243"/>
      <c r="K102" s="243"/>
      <c r="L102" s="249"/>
      <c r="M102" s="250"/>
      <c r="N102" s="251"/>
      <c r="O102" s="251"/>
      <c r="P102" s="251"/>
      <c r="Q102" s="251"/>
      <c r="R102" s="251"/>
      <c r="S102" s="251"/>
      <c r="T102" s="252"/>
      <c r="AT102" s="253" t="s">
        <v>191</v>
      </c>
      <c r="AU102" s="253" t="s">
        <v>87</v>
      </c>
      <c r="AV102" s="14" t="s">
        <v>187</v>
      </c>
      <c r="AW102" s="14" t="s">
        <v>41</v>
      </c>
      <c r="AX102" s="14" t="s">
        <v>24</v>
      </c>
      <c r="AY102" s="253" t="s">
        <v>180</v>
      </c>
    </row>
    <row r="103" spans="2:63" s="10" customFormat="1" ht="29.85" customHeight="1">
      <c r="B103" s="177"/>
      <c r="C103" s="178"/>
      <c r="D103" s="191" t="s">
        <v>76</v>
      </c>
      <c r="E103" s="192" t="s">
        <v>390</v>
      </c>
      <c r="F103" s="192" t="s">
        <v>391</v>
      </c>
      <c r="G103" s="178"/>
      <c r="H103" s="178"/>
      <c r="I103" s="181"/>
      <c r="J103" s="193">
        <f>BK103</f>
        <v>0</v>
      </c>
      <c r="K103" s="178"/>
      <c r="L103" s="183"/>
      <c r="M103" s="184"/>
      <c r="N103" s="185"/>
      <c r="O103" s="185"/>
      <c r="P103" s="186">
        <f>SUM(P104:P107)</f>
        <v>0</v>
      </c>
      <c r="Q103" s="185"/>
      <c r="R103" s="186">
        <f>SUM(R104:R107)</f>
        <v>0</v>
      </c>
      <c r="S103" s="185"/>
      <c r="T103" s="187">
        <f>SUM(T104:T107)</f>
        <v>0</v>
      </c>
      <c r="AR103" s="188" t="s">
        <v>24</v>
      </c>
      <c r="AT103" s="189" t="s">
        <v>76</v>
      </c>
      <c r="AU103" s="189" t="s">
        <v>24</v>
      </c>
      <c r="AY103" s="188" t="s">
        <v>180</v>
      </c>
      <c r="BK103" s="190">
        <f>SUM(BK104:BK107)</f>
        <v>0</v>
      </c>
    </row>
    <row r="104" spans="2:65" s="1" customFormat="1" ht="31.5" customHeight="1">
      <c r="B104" s="41"/>
      <c r="C104" s="194" t="s">
        <v>195</v>
      </c>
      <c r="D104" s="194" t="s">
        <v>182</v>
      </c>
      <c r="E104" s="195" t="s">
        <v>393</v>
      </c>
      <c r="F104" s="196" t="s">
        <v>394</v>
      </c>
      <c r="G104" s="197" t="s">
        <v>263</v>
      </c>
      <c r="H104" s="198">
        <v>377.507</v>
      </c>
      <c r="I104" s="199"/>
      <c r="J104" s="200">
        <f>ROUND(I104*H104,2)</f>
        <v>0</v>
      </c>
      <c r="K104" s="196" t="s">
        <v>186</v>
      </c>
      <c r="L104" s="61"/>
      <c r="M104" s="201" t="s">
        <v>22</v>
      </c>
      <c r="N104" s="202" t="s">
        <v>48</v>
      </c>
      <c r="O104" s="42"/>
      <c r="P104" s="203">
        <f>O104*H104</f>
        <v>0</v>
      </c>
      <c r="Q104" s="203">
        <v>0</v>
      </c>
      <c r="R104" s="203">
        <f>Q104*H104</f>
        <v>0</v>
      </c>
      <c r="S104" s="203">
        <v>0</v>
      </c>
      <c r="T104" s="204">
        <f>S104*H104</f>
        <v>0</v>
      </c>
      <c r="AR104" s="24" t="s">
        <v>187</v>
      </c>
      <c r="AT104" s="24" t="s">
        <v>182</v>
      </c>
      <c r="AU104" s="24" t="s">
        <v>87</v>
      </c>
      <c r="AY104" s="24" t="s">
        <v>180</v>
      </c>
      <c r="BE104" s="205">
        <f>IF(N104="základní",J104,0)</f>
        <v>0</v>
      </c>
      <c r="BF104" s="205">
        <f>IF(N104="snížená",J104,0)</f>
        <v>0</v>
      </c>
      <c r="BG104" s="205">
        <f>IF(N104="zákl. přenesená",J104,0)</f>
        <v>0</v>
      </c>
      <c r="BH104" s="205">
        <f>IF(N104="sníž. přenesená",J104,0)</f>
        <v>0</v>
      </c>
      <c r="BI104" s="205">
        <f>IF(N104="nulová",J104,0)</f>
        <v>0</v>
      </c>
      <c r="BJ104" s="24" t="s">
        <v>24</v>
      </c>
      <c r="BK104" s="205">
        <f>ROUND(I104*H104,2)</f>
        <v>0</v>
      </c>
      <c r="BL104" s="24" t="s">
        <v>187</v>
      </c>
      <c r="BM104" s="24" t="s">
        <v>753</v>
      </c>
    </row>
    <row r="105" spans="2:47" s="1" customFormat="1" ht="27">
      <c r="B105" s="41"/>
      <c r="C105" s="63"/>
      <c r="D105" s="244" t="s">
        <v>189</v>
      </c>
      <c r="E105" s="63"/>
      <c r="F105" s="260" t="s">
        <v>396</v>
      </c>
      <c r="G105" s="63"/>
      <c r="H105" s="63"/>
      <c r="I105" s="164"/>
      <c r="J105" s="63"/>
      <c r="K105" s="63"/>
      <c r="L105" s="61"/>
      <c r="M105" s="208"/>
      <c r="N105" s="42"/>
      <c r="O105" s="42"/>
      <c r="P105" s="42"/>
      <c r="Q105" s="42"/>
      <c r="R105" s="42"/>
      <c r="S105" s="42"/>
      <c r="T105" s="78"/>
      <c r="AT105" s="24" t="s">
        <v>189</v>
      </c>
      <c r="AU105" s="24" t="s">
        <v>87</v>
      </c>
    </row>
    <row r="106" spans="2:65" s="1" customFormat="1" ht="44.25" customHeight="1">
      <c r="B106" s="41"/>
      <c r="C106" s="194" t="s">
        <v>187</v>
      </c>
      <c r="D106" s="194" t="s">
        <v>182</v>
      </c>
      <c r="E106" s="195" t="s">
        <v>398</v>
      </c>
      <c r="F106" s="196" t="s">
        <v>399</v>
      </c>
      <c r="G106" s="197" t="s">
        <v>263</v>
      </c>
      <c r="H106" s="198">
        <v>377.507</v>
      </c>
      <c r="I106" s="199"/>
      <c r="J106" s="200">
        <f>ROUND(I106*H106,2)</f>
        <v>0</v>
      </c>
      <c r="K106" s="196" t="s">
        <v>186</v>
      </c>
      <c r="L106" s="61"/>
      <c r="M106" s="201" t="s">
        <v>22</v>
      </c>
      <c r="N106" s="202" t="s">
        <v>48</v>
      </c>
      <c r="O106" s="42"/>
      <c r="P106" s="203">
        <f>O106*H106</f>
        <v>0</v>
      </c>
      <c r="Q106" s="203">
        <v>0</v>
      </c>
      <c r="R106" s="203">
        <f>Q106*H106</f>
        <v>0</v>
      </c>
      <c r="S106" s="203">
        <v>0</v>
      </c>
      <c r="T106" s="204">
        <f>S106*H106</f>
        <v>0</v>
      </c>
      <c r="AR106" s="24" t="s">
        <v>187</v>
      </c>
      <c r="AT106" s="24" t="s">
        <v>182</v>
      </c>
      <c r="AU106" s="24" t="s">
        <v>87</v>
      </c>
      <c r="AY106" s="24" t="s">
        <v>180</v>
      </c>
      <c r="BE106" s="205">
        <f>IF(N106="základní",J106,0)</f>
        <v>0</v>
      </c>
      <c r="BF106" s="205">
        <f>IF(N106="snížená",J106,0)</f>
        <v>0</v>
      </c>
      <c r="BG106" s="205">
        <f>IF(N106="zákl. přenesená",J106,0)</f>
        <v>0</v>
      </c>
      <c r="BH106" s="205">
        <f>IF(N106="sníž. přenesená",J106,0)</f>
        <v>0</v>
      </c>
      <c r="BI106" s="205">
        <f>IF(N106="nulová",J106,0)</f>
        <v>0</v>
      </c>
      <c r="BJ106" s="24" t="s">
        <v>24</v>
      </c>
      <c r="BK106" s="205">
        <f>ROUND(I106*H106,2)</f>
        <v>0</v>
      </c>
      <c r="BL106" s="24" t="s">
        <v>187</v>
      </c>
      <c r="BM106" s="24" t="s">
        <v>754</v>
      </c>
    </row>
    <row r="107" spans="2:47" s="1" customFormat="1" ht="27">
      <c r="B107" s="41"/>
      <c r="C107" s="63"/>
      <c r="D107" s="206" t="s">
        <v>189</v>
      </c>
      <c r="E107" s="63"/>
      <c r="F107" s="207" t="s">
        <v>396</v>
      </c>
      <c r="G107" s="63"/>
      <c r="H107" s="63"/>
      <c r="I107" s="164"/>
      <c r="J107" s="63"/>
      <c r="K107" s="63"/>
      <c r="L107" s="61"/>
      <c r="M107" s="275"/>
      <c r="N107" s="272"/>
      <c r="O107" s="272"/>
      <c r="P107" s="272"/>
      <c r="Q107" s="272"/>
      <c r="R107" s="272"/>
      <c r="S107" s="272"/>
      <c r="T107" s="276"/>
      <c r="AT107" s="24" t="s">
        <v>189</v>
      </c>
      <c r="AU107" s="24" t="s">
        <v>87</v>
      </c>
    </row>
    <row r="108" spans="2:12" s="1" customFormat="1" ht="6.95" customHeight="1">
      <c r="B108" s="56"/>
      <c r="C108" s="57"/>
      <c r="D108" s="57"/>
      <c r="E108" s="57"/>
      <c r="F108" s="57"/>
      <c r="G108" s="57"/>
      <c r="H108" s="57"/>
      <c r="I108" s="140"/>
      <c r="J108" s="57"/>
      <c r="K108" s="57"/>
      <c r="L108" s="61"/>
    </row>
  </sheetData>
  <sheetProtection password="CC35" sheet="1" objects="1" scenarios="1" formatCells="0" formatColumns="0" formatRows="0" sort="0" autoFilter="0"/>
  <autoFilter ref="C79:K107"/>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103</v>
      </c>
      <c r="G1" s="396" t="s">
        <v>104</v>
      </c>
      <c r="H1" s="396"/>
      <c r="I1" s="115"/>
      <c r="J1" s="114" t="s">
        <v>105</v>
      </c>
      <c r="K1" s="113" t="s">
        <v>106</v>
      </c>
      <c r="L1" s="114" t="s">
        <v>107</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7"/>
      <c r="M2" s="357"/>
      <c r="N2" s="357"/>
      <c r="O2" s="357"/>
      <c r="P2" s="357"/>
      <c r="Q2" s="357"/>
      <c r="R2" s="357"/>
      <c r="S2" s="357"/>
      <c r="T2" s="357"/>
      <c r="U2" s="357"/>
      <c r="V2" s="357"/>
      <c r="AT2" s="24" t="s">
        <v>102</v>
      </c>
      <c r="AZ2" s="116" t="s">
        <v>108</v>
      </c>
      <c r="BA2" s="116" t="s">
        <v>109</v>
      </c>
      <c r="BB2" s="116" t="s">
        <v>110</v>
      </c>
      <c r="BC2" s="116" t="s">
        <v>111</v>
      </c>
      <c r="BD2" s="116" t="s">
        <v>87</v>
      </c>
    </row>
    <row r="3" spans="2:56" ht="6.95" customHeight="1">
      <c r="B3" s="25"/>
      <c r="C3" s="26"/>
      <c r="D3" s="26"/>
      <c r="E3" s="26"/>
      <c r="F3" s="26"/>
      <c r="G3" s="26"/>
      <c r="H3" s="26"/>
      <c r="I3" s="117"/>
      <c r="J3" s="26"/>
      <c r="K3" s="27"/>
      <c r="AT3" s="24" t="s">
        <v>87</v>
      </c>
      <c r="AZ3" s="116" t="s">
        <v>112</v>
      </c>
      <c r="BA3" s="116" t="s">
        <v>113</v>
      </c>
      <c r="BB3" s="116" t="s">
        <v>110</v>
      </c>
      <c r="BC3" s="116" t="s">
        <v>114</v>
      </c>
      <c r="BD3" s="116" t="s">
        <v>87</v>
      </c>
    </row>
    <row r="4" spans="2:56" ht="36.95" customHeight="1">
      <c r="B4" s="28"/>
      <c r="C4" s="29"/>
      <c r="D4" s="30" t="s">
        <v>115</v>
      </c>
      <c r="E4" s="29"/>
      <c r="F4" s="29"/>
      <c r="G4" s="29"/>
      <c r="H4" s="29"/>
      <c r="I4" s="118"/>
      <c r="J4" s="29"/>
      <c r="K4" s="31"/>
      <c r="M4" s="32" t="s">
        <v>12</v>
      </c>
      <c r="AT4" s="24" t="s">
        <v>6</v>
      </c>
      <c r="AZ4" s="116" t="s">
        <v>116</v>
      </c>
      <c r="BA4" s="116" t="s">
        <v>117</v>
      </c>
      <c r="BB4" s="116" t="s">
        <v>118</v>
      </c>
      <c r="BC4" s="116" t="s">
        <v>119</v>
      </c>
      <c r="BD4" s="116" t="s">
        <v>87</v>
      </c>
    </row>
    <row r="5" spans="2:56" ht="6.95" customHeight="1">
      <c r="B5" s="28"/>
      <c r="C5" s="29"/>
      <c r="D5" s="29"/>
      <c r="E5" s="29"/>
      <c r="F5" s="29"/>
      <c r="G5" s="29"/>
      <c r="H5" s="29"/>
      <c r="I5" s="118"/>
      <c r="J5" s="29"/>
      <c r="K5" s="31"/>
      <c r="AZ5" s="116" t="s">
        <v>120</v>
      </c>
      <c r="BA5" s="116" t="s">
        <v>121</v>
      </c>
      <c r="BB5" s="116" t="s">
        <v>122</v>
      </c>
      <c r="BC5" s="116" t="s">
        <v>123</v>
      </c>
      <c r="BD5" s="116" t="s">
        <v>87</v>
      </c>
    </row>
    <row r="6" spans="2:56" ht="15">
      <c r="B6" s="28"/>
      <c r="C6" s="29"/>
      <c r="D6" s="37" t="s">
        <v>18</v>
      </c>
      <c r="E6" s="29"/>
      <c r="F6" s="29"/>
      <c r="G6" s="29"/>
      <c r="H6" s="29"/>
      <c r="I6" s="118"/>
      <c r="J6" s="29"/>
      <c r="K6" s="31"/>
      <c r="AZ6" s="116" t="s">
        <v>124</v>
      </c>
      <c r="BA6" s="116" t="s">
        <v>125</v>
      </c>
      <c r="BB6" s="116" t="s">
        <v>126</v>
      </c>
      <c r="BC6" s="116" t="s">
        <v>127</v>
      </c>
      <c r="BD6" s="116" t="s">
        <v>87</v>
      </c>
    </row>
    <row r="7" spans="2:56" ht="22.5" customHeight="1">
      <c r="B7" s="28"/>
      <c r="C7" s="29"/>
      <c r="D7" s="29"/>
      <c r="E7" s="397" t="str">
        <f>'Rekapitulace stavby'!K6</f>
        <v>LC Kočárová</v>
      </c>
      <c r="F7" s="398"/>
      <c r="G7" s="398"/>
      <c r="H7" s="398"/>
      <c r="I7" s="118"/>
      <c r="J7" s="29"/>
      <c r="K7" s="31"/>
      <c r="AZ7" s="116" t="s">
        <v>128</v>
      </c>
      <c r="BA7" s="116" t="s">
        <v>129</v>
      </c>
      <c r="BB7" s="116" t="s">
        <v>122</v>
      </c>
      <c r="BC7" s="116" t="s">
        <v>130</v>
      </c>
      <c r="BD7" s="116" t="s">
        <v>87</v>
      </c>
    </row>
    <row r="8" spans="2:56" s="1" customFormat="1" ht="15">
      <c r="B8" s="41"/>
      <c r="C8" s="42"/>
      <c r="D8" s="37" t="s">
        <v>131</v>
      </c>
      <c r="E8" s="42"/>
      <c r="F8" s="42"/>
      <c r="G8" s="42"/>
      <c r="H8" s="42"/>
      <c r="I8" s="119"/>
      <c r="J8" s="42"/>
      <c r="K8" s="45"/>
      <c r="AZ8" s="116" t="s">
        <v>132</v>
      </c>
      <c r="BA8" s="116" t="s">
        <v>133</v>
      </c>
      <c r="BB8" s="116" t="s">
        <v>118</v>
      </c>
      <c r="BC8" s="116" t="s">
        <v>127</v>
      </c>
      <c r="BD8" s="116" t="s">
        <v>87</v>
      </c>
    </row>
    <row r="9" spans="2:56" s="1" customFormat="1" ht="36.95" customHeight="1">
      <c r="B9" s="41"/>
      <c r="C9" s="42"/>
      <c r="D9" s="42"/>
      <c r="E9" s="399" t="s">
        <v>755</v>
      </c>
      <c r="F9" s="400"/>
      <c r="G9" s="400"/>
      <c r="H9" s="400"/>
      <c r="I9" s="119"/>
      <c r="J9" s="42"/>
      <c r="K9" s="45"/>
      <c r="AZ9" s="116" t="s">
        <v>135</v>
      </c>
      <c r="BA9" s="116" t="s">
        <v>136</v>
      </c>
      <c r="BB9" s="116" t="s">
        <v>110</v>
      </c>
      <c r="BC9" s="116" t="s">
        <v>137</v>
      </c>
      <c r="BD9" s="116" t="s">
        <v>87</v>
      </c>
    </row>
    <row r="10" spans="2:56" s="1" customFormat="1" ht="13.5">
      <c r="B10" s="41"/>
      <c r="C10" s="42"/>
      <c r="D10" s="42"/>
      <c r="E10" s="42"/>
      <c r="F10" s="42"/>
      <c r="G10" s="42"/>
      <c r="H10" s="42"/>
      <c r="I10" s="119"/>
      <c r="J10" s="42"/>
      <c r="K10" s="45"/>
      <c r="AZ10" s="116" t="s">
        <v>138</v>
      </c>
      <c r="BA10" s="116" t="s">
        <v>139</v>
      </c>
      <c r="BB10" s="116" t="s">
        <v>118</v>
      </c>
      <c r="BC10" s="116" t="s">
        <v>140</v>
      </c>
      <c r="BD10" s="116" t="s">
        <v>87</v>
      </c>
    </row>
    <row r="11" spans="2:56" s="1" customFormat="1" ht="14.45" customHeight="1">
      <c r="B11" s="41"/>
      <c r="C11" s="42"/>
      <c r="D11" s="37" t="s">
        <v>21</v>
      </c>
      <c r="E11" s="42"/>
      <c r="F11" s="35" t="s">
        <v>86</v>
      </c>
      <c r="G11" s="42"/>
      <c r="H11" s="42"/>
      <c r="I11" s="120" t="s">
        <v>23</v>
      </c>
      <c r="J11" s="35" t="s">
        <v>141</v>
      </c>
      <c r="K11" s="45"/>
      <c r="AZ11" s="116" t="s">
        <v>142</v>
      </c>
      <c r="BA11" s="116" t="s">
        <v>142</v>
      </c>
      <c r="BB11" s="116" t="s">
        <v>118</v>
      </c>
      <c r="BC11" s="116" t="s">
        <v>143</v>
      </c>
      <c r="BD11" s="116" t="s">
        <v>87</v>
      </c>
    </row>
    <row r="12" spans="2:11" s="1" customFormat="1" ht="14.45" customHeight="1">
      <c r="B12" s="41"/>
      <c r="C12" s="42"/>
      <c r="D12" s="37" t="s">
        <v>25</v>
      </c>
      <c r="E12" s="42"/>
      <c r="F12" s="35" t="s">
        <v>144</v>
      </c>
      <c r="G12" s="42"/>
      <c r="H12" s="42"/>
      <c r="I12" s="120" t="s">
        <v>27</v>
      </c>
      <c r="J12" s="121" t="str">
        <f>'Rekapitulace stavby'!AN8</f>
        <v>27.01.2017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31</v>
      </c>
      <c r="E14" s="42"/>
      <c r="F14" s="42"/>
      <c r="G14" s="42"/>
      <c r="H14" s="42"/>
      <c r="I14" s="120" t="s">
        <v>32</v>
      </c>
      <c r="J14" s="35" t="s">
        <v>145</v>
      </c>
      <c r="K14" s="45"/>
    </row>
    <row r="15" spans="2:11" s="1" customFormat="1" ht="18" customHeight="1">
      <c r="B15" s="41"/>
      <c r="C15" s="42"/>
      <c r="D15" s="42"/>
      <c r="E15" s="35" t="s">
        <v>146</v>
      </c>
      <c r="F15" s="42"/>
      <c r="G15" s="42"/>
      <c r="H15" s="42"/>
      <c r="I15" s="120" t="s">
        <v>34</v>
      </c>
      <c r="J15" s="35" t="s">
        <v>147</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35</v>
      </c>
      <c r="E17" s="42"/>
      <c r="F17" s="42"/>
      <c r="G17" s="42"/>
      <c r="H17" s="42"/>
      <c r="I17" s="120"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34</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37</v>
      </c>
      <c r="E20" s="42"/>
      <c r="F20" s="42"/>
      <c r="G20" s="42"/>
      <c r="H20" s="42"/>
      <c r="I20" s="120" t="s">
        <v>32</v>
      </c>
      <c r="J20" s="35" t="s">
        <v>38</v>
      </c>
      <c r="K20" s="45"/>
    </row>
    <row r="21" spans="2:11" s="1" customFormat="1" ht="18" customHeight="1">
      <c r="B21" s="41"/>
      <c r="C21" s="42"/>
      <c r="D21" s="42"/>
      <c r="E21" s="35" t="s">
        <v>39</v>
      </c>
      <c r="F21" s="42"/>
      <c r="G21" s="42"/>
      <c r="H21" s="42"/>
      <c r="I21" s="120" t="s">
        <v>34</v>
      </c>
      <c r="J21" s="35" t="s">
        <v>40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42</v>
      </c>
      <c r="E23" s="42"/>
      <c r="F23" s="42"/>
      <c r="G23" s="42"/>
      <c r="H23" s="42"/>
      <c r="I23" s="119"/>
      <c r="J23" s="42"/>
      <c r="K23" s="45"/>
    </row>
    <row r="24" spans="2:11" s="6" customFormat="1" ht="22.5" customHeight="1">
      <c r="B24" s="122"/>
      <c r="C24" s="123"/>
      <c r="D24" s="123"/>
      <c r="E24" s="389" t="s">
        <v>22</v>
      </c>
      <c r="F24" s="389"/>
      <c r="G24" s="389"/>
      <c r="H24" s="38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6"/>
      <c r="J26" s="85"/>
      <c r="K26" s="127"/>
    </row>
    <row r="27" spans="2:11" s="1" customFormat="1" ht="25.35" customHeight="1">
      <c r="B27" s="41"/>
      <c r="C27" s="42"/>
      <c r="D27" s="128" t="s">
        <v>43</v>
      </c>
      <c r="E27" s="42"/>
      <c r="F27" s="42"/>
      <c r="G27" s="42"/>
      <c r="H27" s="42"/>
      <c r="I27" s="119"/>
      <c r="J27" s="129">
        <f>ROUND(J82,2)</f>
        <v>0</v>
      </c>
      <c r="K27" s="45"/>
    </row>
    <row r="28" spans="2:11" s="1" customFormat="1" ht="6.95" customHeight="1">
      <c r="B28" s="41"/>
      <c r="C28" s="42"/>
      <c r="D28" s="85"/>
      <c r="E28" s="85"/>
      <c r="F28" s="85"/>
      <c r="G28" s="85"/>
      <c r="H28" s="85"/>
      <c r="I28" s="126"/>
      <c r="J28" s="85"/>
      <c r="K28" s="127"/>
    </row>
    <row r="29" spans="2:11" s="1" customFormat="1" ht="14.45" customHeight="1">
      <c r="B29" s="41"/>
      <c r="C29" s="42"/>
      <c r="D29" s="42"/>
      <c r="E29" s="42"/>
      <c r="F29" s="46" t="s">
        <v>45</v>
      </c>
      <c r="G29" s="42"/>
      <c r="H29" s="42"/>
      <c r="I29" s="130" t="s">
        <v>44</v>
      </c>
      <c r="J29" s="46" t="s">
        <v>46</v>
      </c>
      <c r="K29" s="45"/>
    </row>
    <row r="30" spans="2:11" s="1" customFormat="1" ht="14.45" customHeight="1">
      <c r="B30" s="41"/>
      <c r="C30" s="42"/>
      <c r="D30" s="49" t="s">
        <v>47</v>
      </c>
      <c r="E30" s="49" t="s">
        <v>48</v>
      </c>
      <c r="F30" s="131">
        <f>ROUND(SUM(BE82:BE181),2)</f>
        <v>0</v>
      </c>
      <c r="G30" s="42"/>
      <c r="H30" s="42"/>
      <c r="I30" s="132">
        <v>0.21</v>
      </c>
      <c r="J30" s="131">
        <f>ROUND(ROUND((SUM(BE82:BE181)),2)*I30,2)</f>
        <v>0</v>
      </c>
      <c r="K30" s="45"/>
    </row>
    <row r="31" spans="2:11" s="1" customFormat="1" ht="14.45" customHeight="1">
      <c r="B31" s="41"/>
      <c r="C31" s="42"/>
      <c r="D31" s="42"/>
      <c r="E31" s="49" t="s">
        <v>49</v>
      </c>
      <c r="F31" s="131">
        <f>ROUND(SUM(BF82:BF181),2)</f>
        <v>0</v>
      </c>
      <c r="G31" s="42"/>
      <c r="H31" s="42"/>
      <c r="I31" s="132">
        <v>0.15</v>
      </c>
      <c r="J31" s="131">
        <f>ROUND(ROUND((SUM(BF82:BF181)),2)*I31,2)</f>
        <v>0</v>
      </c>
      <c r="K31" s="45"/>
    </row>
    <row r="32" spans="2:11" s="1" customFormat="1" ht="14.45" customHeight="1" hidden="1">
      <c r="B32" s="41"/>
      <c r="C32" s="42"/>
      <c r="D32" s="42"/>
      <c r="E32" s="49" t="s">
        <v>50</v>
      </c>
      <c r="F32" s="131">
        <f>ROUND(SUM(BG82:BG181),2)</f>
        <v>0</v>
      </c>
      <c r="G32" s="42"/>
      <c r="H32" s="42"/>
      <c r="I32" s="132">
        <v>0.21</v>
      </c>
      <c r="J32" s="131">
        <v>0</v>
      </c>
      <c r="K32" s="45"/>
    </row>
    <row r="33" spans="2:11" s="1" customFormat="1" ht="14.45" customHeight="1" hidden="1">
      <c r="B33" s="41"/>
      <c r="C33" s="42"/>
      <c r="D33" s="42"/>
      <c r="E33" s="49" t="s">
        <v>51</v>
      </c>
      <c r="F33" s="131">
        <f>ROUND(SUM(BH82:BH181),2)</f>
        <v>0</v>
      </c>
      <c r="G33" s="42"/>
      <c r="H33" s="42"/>
      <c r="I33" s="132">
        <v>0.15</v>
      </c>
      <c r="J33" s="131">
        <v>0</v>
      </c>
      <c r="K33" s="45"/>
    </row>
    <row r="34" spans="2:11" s="1" customFormat="1" ht="14.45" customHeight="1" hidden="1">
      <c r="B34" s="41"/>
      <c r="C34" s="42"/>
      <c r="D34" s="42"/>
      <c r="E34" s="49" t="s">
        <v>52</v>
      </c>
      <c r="F34" s="131">
        <f>ROUND(SUM(BI82:BI181),2)</f>
        <v>0</v>
      </c>
      <c r="G34" s="42"/>
      <c r="H34" s="42"/>
      <c r="I34" s="132">
        <v>0</v>
      </c>
      <c r="J34" s="131">
        <v>0</v>
      </c>
      <c r="K34" s="45"/>
    </row>
    <row r="35" spans="2:11" s="1" customFormat="1" ht="6.95" customHeight="1">
      <c r="B35" s="41"/>
      <c r="C35" s="42"/>
      <c r="D35" s="42"/>
      <c r="E35" s="42"/>
      <c r="F35" s="42"/>
      <c r="G35" s="42"/>
      <c r="H35" s="42"/>
      <c r="I35" s="119"/>
      <c r="J35" s="42"/>
      <c r="K35" s="45"/>
    </row>
    <row r="36" spans="2:11" s="1" customFormat="1" ht="25.35" customHeight="1">
      <c r="B36" s="41"/>
      <c r="C36" s="133"/>
      <c r="D36" s="134" t="s">
        <v>53</v>
      </c>
      <c r="E36" s="79"/>
      <c r="F36" s="79"/>
      <c r="G36" s="135" t="s">
        <v>54</v>
      </c>
      <c r="H36" s="136" t="s">
        <v>55</v>
      </c>
      <c r="I36" s="137"/>
      <c r="J36" s="138">
        <f>SUM(J27:J34)</f>
        <v>0</v>
      </c>
      <c r="K36" s="139"/>
    </row>
    <row r="37" spans="2:11" s="1" customFormat="1" ht="14.45" customHeight="1">
      <c r="B37" s="56"/>
      <c r="C37" s="57"/>
      <c r="D37" s="57"/>
      <c r="E37" s="57"/>
      <c r="F37" s="57"/>
      <c r="G37" s="57"/>
      <c r="H37" s="57"/>
      <c r="I37" s="140"/>
      <c r="J37" s="57"/>
      <c r="K37" s="58"/>
    </row>
    <row r="41" spans="2:11" s="1" customFormat="1" ht="6.95" customHeight="1">
      <c r="B41" s="141"/>
      <c r="C41" s="142"/>
      <c r="D41" s="142"/>
      <c r="E41" s="142"/>
      <c r="F41" s="142"/>
      <c r="G41" s="142"/>
      <c r="H41" s="142"/>
      <c r="I41" s="143"/>
      <c r="J41" s="142"/>
      <c r="K41" s="144"/>
    </row>
    <row r="42" spans="2:11" s="1" customFormat="1" ht="36.95" customHeight="1">
      <c r="B42" s="41"/>
      <c r="C42" s="30" t="s">
        <v>148</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7" t="str">
        <f>E7</f>
        <v>LC Kočárová</v>
      </c>
      <c r="F45" s="398"/>
      <c r="G45" s="398"/>
      <c r="H45" s="398"/>
      <c r="I45" s="119"/>
      <c r="J45" s="42"/>
      <c r="K45" s="45"/>
    </row>
    <row r="46" spans="2:11" s="1" customFormat="1" ht="14.45" customHeight="1">
      <c r="B46" s="41"/>
      <c r="C46" s="37" t="s">
        <v>131</v>
      </c>
      <c r="D46" s="42"/>
      <c r="E46" s="42"/>
      <c r="F46" s="42"/>
      <c r="G46" s="42"/>
      <c r="H46" s="42"/>
      <c r="I46" s="119"/>
      <c r="J46" s="42"/>
      <c r="K46" s="45"/>
    </row>
    <row r="47" spans="2:11" s="1" customFormat="1" ht="23.25" customHeight="1">
      <c r="B47" s="41"/>
      <c r="C47" s="42"/>
      <c r="D47" s="42"/>
      <c r="E47" s="399" t="str">
        <f>E9</f>
        <v>16104-14XC-HT-06 - Příčná drenáž</v>
      </c>
      <c r="F47" s="400"/>
      <c r="G47" s="400"/>
      <c r="H47" s="400"/>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25</v>
      </c>
      <c r="D49" s="42"/>
      <c r="E49" s="42"/>
      <c r="F49" s="35" t="str">
        <f>F12</f>
        <v>K.Ú. Habrůvka</v>
      </c>
      <c r="G49" s="42"/>
      <c r="H49" s="42"/>
      <c r="I49" s="120" t="s">
        <v>27</v>
      </c>
      <c r="J49" s="121" t="str">
        <f>IF(J12="","",J12)</f>
        <v>27.01.2017</v>
      </c>
      <c r="K49" s="45"/>
    </row>
    <row r="50" spans="2:11" s="1" customFormat="1" ht="6.95" customHeight="1">
      <c r="B50" s="41"/>
      <c r="C50" s="42"/>
      <c r="D50" s="42"/>
      <c r="E50" s="42"/>
      <c r="F50" s="42"/>
      <c r="G50" s="42"/>
      <c r="H50" s="42"/>
      <c r="I50" s="119"/>
      <c r="J50" s="42"/>
      <c r="K50" s="45"/>
    </row>
    <row r="51" spans="2:11" s="1" customFormat="1" ht="15">
      <c r="B51" s="41"/>
      <c r="C51" s="37" t="s">
        <v>31</v>
      </c>
      <c r="D51" s="42"/>
      <c r="E51" s="42"/>
      <c r="F51" s="35" t="str">
        <f>E15</f>
        <v>MeU, Školní lesní podnik Masarykův les Křtiny</v>
      </c>
      <c r="G51" s="42"/>
      <c r="H51" s="42"/>
      <c r="I51" s="120" t="s">
        <v>37</v>
      </c>
      <c r="J51" s="35" t="str">
        <f>E21</f>
        <v>Regioprojekt Brno, s.r.o</v>
      </c>
      <c r="K51" s="45"/>
    </row>
    <row r="52" spans="2:11" s="1" customFormat="1" ht="14.45" customHeight="1">
      <c r="B52" s="41"/>
      <c r="C52" s="37" t="s">
        <v>35</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5" t="s">
        <v>149</v>
      </c>
      <c r="D54" s="133"/>
      <c r="E54" s="133"/>
      <c r="F54" s="133"/>
      <c r="G54" s="133"/>
      <c r="H54" s="133"/>
      <c r="I54" s="146"/>
      <c r="J54" s="147" t="s">
        <v>150</v>
      </c>
      <c r="K54" s="148"/>
    </row>
    <row r="55" spans="2:11" s="1" customFormat="1" ht="10.35" customHeight="1">
      <c r="B55" s="41"/>
      <c r="C55" s="42"/>
      <c r="D55" s="42"/>
      <c r="E55" s="42"/>
      <c r="F55" s="42"/>
      <c r="G55" s="42"/>
      <c r="H55" s="42"/>
      <c r="I55" s="119"/>
      <c r="J55" s="42"/>
      <c r="K55" s="45"/>
    </row>
    <row r="56" spans="2:47" s="1" customFormat="1" ht="29.25" customHeight="1">
      <c r="B56" s="41"/>
      <c r="C56" s="149" t="s">
        <v>151</v>
      </c>
      <c r="D56" s="42"/>
      <c r="E56" s="42"/>
      <c r="F56" s="42"/>
      <c r="G56" s="42"/>
      <c r="H56" s="42"/>
      <c r="I56" s="119"/>
      <c r="J56" s="129">
        <f>J82</f>
        <v>0</v>
      </c>
      <c r="K56" s="45"/>
      <c r="AU56" s="24" t="s">
        <v>152</v>
      </c>
    </row>
    <row r="57" spans="2:11" s="7" customFormat="1" ht="24.95" customHeight="1">
      <c r="B57" s="150"/>
      <c r="C57" s="151"/>
      <c r="D57" s="152" t="s">
        <v>153</v>
      </c>
      <c r="E57" s="153"/>
      <c r="F57" s="153"/>
      <c r="G57" s="153"/>
      <c r="H57" s="153"/>
      <c r="I57" s="154"/>
      <c r="J57" s="155">
        <f>J83</f>
        <v>0</v>
      </c>
      <c r="K57" s="156"/>
    </row>
    <row r="58" spans="2:11" s="8" customFormat="1" ht="19.9" customHeight="1">
      <c r="B58" s="157"/>
      <c r="C58" s="158"/>
      <c r="D58" s="159" t="s">
        <v>154</v>
      </c>
      <c r="E58" s="160"/>
      <c r="F58" s="160"/>
      <c r="G58" s="160"/>
      <c r="H58" s="160"/>
      <c r="I58" s="161"/>
      <c r="J58" s="162">
        <f>J84</f>
        <v>0</v>
      </c>
      <c r="K58" s="163"/>
    </row>
    <row r="59" spans="2:11" s="8" customFormat="1" ht="19.9" customHeight="1">
      <c r="B59" s="157"/>
      <c r="C59" s="158"/>
      <c r="D59" s="159" t="s">
        <v>155</v>
      </c>
      <c r="E59" s="160"/>
      <c r="F59" s="160"/>
      <c r="G59" s="160"/>
      <c r="H59" s="160"/>
      <c r="I59" s="161"/>
      <c r="J59" s="162">
        <f>J132</f>
        <v>0</v>
      </c>
      <c r="K59" s="163"/>
    </row>
    <row r="60" spans="2:11" s="8" customFormat="1" ht="19.9" customHeight="1">
      <c r="B60" s="157"/>
      <c r="C60" s="158"/>
      <c r="D60" s="159" t="s">
        <v>453</v>
      </c>
      <c r="E60" s="160"/>
      <c r="F60" s="160"/>
      <c r="G60" s="160"/>
      <c r="H60" s="160"/>
      <c r="I60" s="161"/>
      <c r="J60" s="162">
        <f>J154</f>
        <v>0</v>
      </c>
      <c r="K60" s="163"/>
    </row>
    <row r="61" spans="2:11" s="8" customFormat="1" ht="19.9" customHeight="1">
      <c r="B61" s="157"/>
      <c r="C61" s="158"/>
      <c r="D61" s="159" t="s">
        <v>157</v>
      </c>
      <c r="E61" s="160"/>
      <c r="F61" s="160"/>
      <c r="G61" s="160"/>
      <c r="H61" s="160"/>
      <c r="I61" s="161"/>
      <c r="J61" s="162">
        <f>J169</f>
        <v>0</v>
      </c>
      <c r="K61" s="163"/>
    </row>
    <row r="62" spans="2:11" s="8" customFormat="1" ht="19.9" customHeight="1">
      <c r="B62" s="157"/>
      <c r="C62" s="158"/>
      <c r="D62" s="159" t="s">
        <v>158</v>
      </c>
      <c r="E62" s="160"/>
      <c r="F62" s="160"/>
      <c r="G62" s="160"/>
      <c r="H62" s="160"/>
      <c r="I62" s="161"/>
      <c r="J62" s="162">
        <f>J177</f>
        <v>0</v>
      </c>
      <c r="K62" s="163"/>
    </row>
    <row r="63" spans="2:11" s="1" customFormat="1" ht="21.75" customHeight="1">
      <c r="B63" s="41"/>
      <c r="C63" s="42"/>
      <c r="D63" s="42"/>
      <c r="E63" s="42"/>
      <c r="F63" s="42"/>
      <c r="G63" s="42"/>
      <c r="H63" s="42"/>
      <c r="I63" s="119"/>
      <c r="J63" s="42"/>
      <c r="K63" s="45"/>
    </row>
    <row r="64" spans="2:11" s="1" customFormat="1" ht="6.95" customHeight="1">
      <c r="B64" s="56"/>
      <c r="C64" s="57"/>
      <c r="D64" s="57"/>
      <c r="E64" s="57"/>
      <c r="F64" s="57"/>
      <c r="G64" s="57"/>
      <c r="H64" s="57"/>
      <c r="I64" s="140"/>
      <c r="J64" s="57"/>
      <c r="K64" s="58"/>
    </row>
    <row r="68" spans="2:12" s="1" customFormat="1" ht="6.95" customHeight="1">
      <c r="B68" s="59"/>
      <c r="C68" s="60"/>
      <c r="D68" s="60"/>
      <c r="E68" s="60"/>
      <c r="F68" s="60"/>
      <c r="G68" s="60"/>
      <c r="H68" s="60"/>
      <c r="I68" s="143"/>
      <c r="J68" s="60"/>
      <c r="K68" s="60"/>
      <c r="L68" s="61"/>
    </row>
    <row r="69" spans="2:12" s="1" customFormat="1" ht="36.95" customHeight="1">
      <c r="B69" s="41"/>
      <c r="C69" s="62" t="s">
        <v>164</v>
      </c>
      <c r="D69" s="63"/>
      <c r="E69" s="63"/>
      <c r="F69" s="63"/>
      <c r="G69" s="63"/>
      <c r="H69" s="63"/>
      <c r="I69" s="164"/>
      <c r="J69" s="63"/>
      <c r="K69" s="63"/>
      <c r="L69" s="61"/>
    </row>
    <row r="70" spans="2:12" s="1" customFormat="1" ht="6.95" customHeight="1">
      <c r="B70" s="41"/>
      <c r="C70" s="63"/>
      <c r="D70" s="63"/>
      <c r="E70" s="63"/>
      <c r="F70" s="63"/>
      <c r="G70" s="63"/>
      <c r="H70" s="63"/>
      <c r="I70" s="164"/>
      <c r="J70" s="63"/>
      <c r="K70" s="63"/>
      <c r="L70" s="61"/>
    </row>
    <row r="71" spans="2:12" s="1" customFormat="1" ht="14.45" customHeight="1">
      <c r="B71" s="41"/>
      <c r="C71" s="65" t="s">
        <v>18</v>
      </c>
      <c r="D71" s="63"/>
      <c r="E71" s="63"/>
      <c r="F71" s="63"/>
      <c r="G71" s="63"/>
      <c r="H71" s="63"/>
      <c r="I71" s="164"/>
      <c r="J71" s="63"/>
      <c r="K71" s="63"/>
      <c r="L71" s="61"/>
    </row>
    <row r="72" spans="2:12" s="1" customFormat="1" ht="22.5" customHeight="1">
      <c r="B72" s="41"/>
      <c r="C72" s="63"/>
      <c r="D72" s="63"/>
      <c r="E72" s="393" t="str">
        <f>E7</f>
        <v>LC Kočárová</v>
      </c>
      <c r="F72" s="394"/>
      <c r="G72" s="394"/>
      <c r="H72" s="394"/>
      <c r="I72" s="164"/>
      <c r="J72" s="63"/>
      <c r="K72" s="63"/>
      <c r="L72" s="61"/>
    </row>
    <row r="73" spans="2:12" s="1" customFormat="1" ht="14.45" customHeight="1">
      <c r="B73" s="41"/>
      <c r="C73" s="65" t="s">
        <v>131</v>
      </c>
      <c r="D73" s="63"/>
      <c r="E73" s="63"/>
      <c r="F73" s="63"/>
      <c r="G73" s="63"/>
      <c r="H73" s="63"/>
      <c r="I73" s="164"/>
      <c r="J73" s="63"/>
      <c r="K73" s="63"/>
      <c r="L73" s="61"/>
    </row>
    <row r="74" spans="2:12" s="1" customFormat="1" ht="23.25" customHeight="1">
      <c r="B74" s="41"/>
      <c r="C74" s="63"/>
      <c r="D74" s="63"/>
      <c r="E74" s="361" t="str">
        <f>E9</f>
        <v>16104-14XC-HT-06 - Příčná drenáž</v>
      </c>
      <c r="F74" s="395"/>
      <c r="G74" s="395"/>
      <c r="H74" s="395"/>
      <c r="I74" s="164"/>
      <c r="J74" s="63"/>
      <c r="K74" s="63"/>
      <c r="L74" s="61"/>
    </row>
    <row r="75" spans="2:12" s="1" customFormat="1" ht="6.95" customHeight="1">
      <c r="B75" s="41"/>
      <c r="C75" s="63"/>
      <c r="D75" s="63"/>
      <c r="E75" s="63"/>
      <c r="F75" s="63"/>
      <c r="G75" s="63"/>
      <c r="H75" s="63"/>
      <c r="I75" s="164"/>
      <c r="J75" s="63"/>
      <c r="K75" s="63"/>
      <c r="L75" s="61"/>
    </row>
    <row r="76" spans="2:12" s="1" customFormat="1" ht="18" customHeight="1">
      <c r="B76" s="41"/>
      <c r="C76" s="65" t="s">
        <v>25</v>
      </c>
      <c r="D76" s="63"/>
      <c r="E76" s="63"/>
      <c r="F76" s="165" t="str">
        <f>F12</f>
        <v>K.Ú. Habrůvka</v>
      </c>
      <c r="G76" s="63"/>
      <c r="H76" s="63"/>
      <c r="I76" s="166" t="s">
        <v>27</v>
      </c>
      <c r="J76" s="73" t="str">
        <f>IF(J12="","",J12)</f>
        <v>27.01.2017</v>
      </c>
      <c r="K76" s="63"/>
      <c r="L76" s="61"/>
    </row>
    <row r="77" spans="2:12" s="1" customFormat="1" ht="6.95" customHeight="1">
      <c r="B77" s="41"/>
      <c r="C77" s="63"/>
      <c r="D77" s="63"/>
      <c r="E77" s="63"/>
      <c r="F77" s="63"/>
      <c r="G77" s="63"/>
      <c r="H77" s="63"/>
      <c r="I77" s="164"/>
      <c r="J77" s="63"/>
      <c r="K77" s="63"/>
      <c r="L77" s="61"/>
    </row>
    <row r="78" spans="2:12" s="1" customFormat="1" ht="15">
      <c r="B78" s="41"/>
      <c r="C78" s="65" t="s">
        <v>31</v>
      </c>
      <c r="D78" s="63"/>
      <c r="E78" s="63"/>
      <c r="F78" s="165" t="str">
        <f>E15</f>
        <v>MeU, Školní lesní podnik Masarykův les Křtiny</v>
      </c>
      <c r="G78" s="63"/>
      <c r="H78" s="63"/>
      <c r="I78" s="166" t="s">
        <v>37</v>
      </c>
      <c r="J78" s="165" t="str">
        <f>E21</f>
        <v>Regioprojekt Brno, s.r.o</v>
      </c>
      <c r="K78" s="63"/>
      <c r="L78" s="61"/>
    </row>
    <row r="79" spans="2:12" s="1" customFormat="1" ht="14.45" customHeight="1">
      <c r="B79" s="41"/>
      <c r="C79" s="65" t="s">
        <v>35</v>
      </c>
      <c r="D79" s="63"/>
      <c r="E79" s="63"/>
      <c r="F79" s="165" t="str">
        <f>IF(E18="","",E18)</f>
        <v/>
      </c>
      <c r="G79" s="63"/>
      <c r="H79" s="63"/>
      <c r="I79" s="164"/>
      <c r="J79" s="63"/>
      <c r="K79" s="63"/>
      <c r="L79" s="61"/>
    </row>
    <row r="80" spans="2:12" s="1" customFormat="1" ht="10.35" customHeight="1">
      <c r="B80" s="41"/>
      <c r="C80" s="63"/>
      <c r="D80" s="63"/>
      <c r="E80" s="63"/>
      <c r="F80" s="63"/>
      <c r="G80" s="63"/>
      <c r="H80" s="63"/>
      <c r="I80" s="164"/>
      <c r="J80" s="63"/>
      <c r="K80" s="63"/>
      <c r="L80" s="61"/>
    </row>
    <row r="81" spans="2:20" s="9" customFormat="1" ht="29.25" customHeight="1">
      <c r="B81" s="167"/>
      <c r="C81" s="168" t="s">
        <v>165</v>
      </c>
      <c r="D81" s="169" t="s">
        <v>62</v>
      </c>
      <c r="E81" s="169" t="s">
        <v>58</v>
      </c>
      <c r="F81" s="169" t="s">
        <v>166</v>
      </c>
      <c r="G81" s="169" t="s">
        <v>167</v>
      </c>
      <c r="H81" s="169" t="s">
        <v>168</v>
      </c>
      <c r="I81" s="170" t="s">
        <v>169</v>
      </c>
      <c r="J81" s="169" t="s">
        <v>150</v>
      </c>
      <c r="K81" s="171" t="s">
        <v>170</v>
      </c>
      <c r="L81" s="172"/>
      <c r="M81" s="81" t="s">
        <v>171</v>
      </c>
      <c r="N81" s="82" t="s">
        <v>47</v>
      </c>
      <c r="O81" s="82" t="s">
        <v>172</v>
      </c>
      <c r="P81" s="82" t="s">
        <v>173</v>
      </c>
      <c r="Q81" s="82" t="s">
        <v>174</v>
      </c>
      <c r="R81" s="82" t="s">
        <v>175</v>
      </c>
      <c r="S81" s="82" t="s">
        <v>176</v>
      </c>
      <c r="T81" s="83" t="s">
        <v>177</v>
      </c>
    </row>
    <row r="82" spans="2:63" s="1" customFormat="1" ht="29.25" customHeight="1">
      <c r="B82" s="41"/>
      <c r="C82" s="87" t="s">
        <v>151</v>
      </c>
      <c r="D82" s="63"/>
      <c r="E82" s="63"/>
      <c r="F82" s="63"/>
      <c r="G82" s="63"/>
      <c r="H82" s="63"/>
      <c r="I82" s="164"/>
      <c r="J82" s="173">
        <f>BK82</f>
        <v>0</v>
      </c>
      <c r="K82" s="63"/>
      <c r="L82" s="61"/>
      <c r="M82" s="84"/>
      <c r="N82" s="85"/>
      <c r="O82" s="85"/>
      <c r="P82" s="174">
        <f>P83</f>
        <v>0</v>
      </c>
      <c r="Q82" s="85"/>
      <c r="R82" s="174">
        <f>R83</f>
        <v>55.82250560000001</v>
      </c>
      <c r="S82" s="85"/>
      <c r="T82" s="175">
        <f>T83</f>
        <v>0</v>
      </c>
      <c r="AT82" s="24" t="s">
        <v>76</v>
      </c>
      <c r="AU82" s="24" t="s">
        <v>152</v>
      </c>
      <c r="BK82" s="176">
        <f>BK83</f>
        <v>0</v>
      </c>
    </row>
    <row r="83" spans="2:63" s="10" customFormat="1" ht="37.35" customHeight="1">
      <c r="B83" s="177"/>
      <c r="C83" s="178"/>
      <c r="D83" s="179" t="s">
        <v>76</v>
      </c>
      <c r="E83" s="180" t="s">
        <v>178</v>
      </c>
      <c r="F83" s="180" t="s">
        <v>179</v>
      </c>
      <c r="G83" s="178"/>
      <c r="H83" s="178"/>
      <c r="I83" s="181"/>
      <c r="J83" s="182">
        <f>BK83</f>
        <v>0</v>
      </c>
      <c r="K83" s="178"/>
      <c r="L83" s="183"/>
      <c r="M83" s="184"/>
      <c r="N83" s="185"/>
      <c r="O83" s="185"/>
      <c r="P83" s="186">
        <f>P84+P132+P154+P169+P177</f>
        <v>0</v>
      </c>
      <c r="Q83" s="185"/>
      <c r="R83" s="186">
        <f>R84+R132+R154+R169+R177</f>
        <v>55.82250560000001</v>
      </c>
      <c r="S83" s="185"/>
      <c r="T83" s="187">
        <f>T84+T132+T154+T169+T177</f>
        <v>0</v>
      </c>
      <c r="AR83" s="188" t="s">
        <v>24</v>
      </c>
      <c r="AT83" s="189" t="s">
        <v>76</v>
      </c>
      <c r="AU83" s="189" t="s">
        <v>77</v>
      </c>
      <c r="AY83" s="188" t="s">
        <v>180</v>
      </c>
      <c r="BK83" s="190">
        <f>BK84+BK132+BK154+BK169+BK177</f>
        <v>0</v>
      </c>
    </row>
    <row r="84" spans="2:63" s="10" customFormat="1" ht="19.9" customHeight="1">
      <c r="B84" s="177"/>
      <c r="C84" s="178"/>
      <c r="D84" s="191" t="s">
        <v>76</v>
      </c>
      <c r="E84" s="192" t="s">
        <v>24</v>
      </c>
      <c r="F84" s="192" t="s">
        <v>181</v>
      </c>
      <c r="G84" s="178"/>
      <c r="H84" s="178"/>
      <c r="I84" s="181"/>
      <c r="J84" s="193">
        <f>BK84</f>
        <v>0</v>
      </c>
      <c r="K84" s="178"/>
      <c r="L84" s="183"/>
      <c r="M84" s="184"/>
      <c r="N84" s="185"/>
      <c r="O84" s="185"/>
      <c r="P84" s="186">
        <f>SUM(P85:P131)</f>
        <v>0</v>
      </c>
      <c r="Q84" s="185"/>
      <c r="R84" s="186">
        <f>SUM(R85:R131)</f>
        <v>0</v>
      </c>
      <c r="S84" s="185"/>
      <c r="T84" s="187">
        <f>SUM(T85:T131)</f>
        <v>0</v>
      </c>
      <c r="AR84" s="188" t="s">
        <v>24</v>
      </c>
      <c r="AT84" s="189" t="s">
        <v>76</v>
      </c>
      <c r="AU84" s="189" t="s">
        <v>24</v>
      </c>
      <c r="AY84" s="188" t="s">
        <v>180</v>
      </c>
      <c r="BK84" s="190">
        <f>SUM(BK85:BK131)</f>
        <v>0</v>
      </c>
    </row>
    <row r="85" spans="2:65" s="1" customFormat="1" ht="31.5" customHeight="1">
      <c r="B85" s="41"/>
      <c r="C85" s="194" t="s">
        <v>24</v>
      </c>
      <c r="D85" s="194" t="s">
        <v>182</v>
      </c>
      <c r="E85" s="195" t="s">
        <v>756</v>
      </c>
      <c r="F85" s="196" t="s">
        <v>757</v>
      </c>
      <c r="G85" s="197" t="s">
        <v>118</v>
      </c>
      <c r="H85" s="198">
        <v>18</v>
      </c>
      <c r="I85" s="199"/>
      <c r="J85" s="200">
        <f>ROUND(I85*H85,2)</f>
        <v>0</v>
      </c>
      <c r="K85" s="196" t="s">
        <v>186</v>
      </c>
      <c r="L85" s="61"/>
      <c r="M85" s="201" t="s">
        <v>22</v>
      </c>
      <c r="N85" s="202" t="s">
        <v>48</v>
      </c>
      <c r="O85" s="42"/>
      <c r="P85" s="203">
        <f>O85*H85</f>
        <v>0</v>
      </c>
      <c r="Q85" s="203">
        <v>0</v>
      </c>
      <c r="R85" s="203">
        <f>Q85*H85</f>
        <v>0</v>
      </c>
      <c r="S85" s="203">
        <v>0</v>
      </c>
      <c r="T85" s="204">
        <f>S85*H85</f>
        <v>0</v>
      </c>
      <c r="AR85" s="24" t="s">
        <v>187</v>
      </c>
      <c r="AT85" s="24" t="s">
        <v>182</v>
      </c>
      <c r="AU85" s="24" t="s">
        <v>87</v>
      </c>
      <c r="AY85" s="24" t="s">
        <v>180</v>
      </c>
      <c r="BE85" s="205">
        <f>IF(N85="základní",J85,0)</f>
        <v>0</v>
      </c>
      <c r="BF85" s="205">
        <f>IF(N85="snížená",J85,0)</f>
        <v>0</v>
      </c>
      <c r="BG85" s="205">
        <f>IF(N85="zákl. přenesená",J85,0)</f>
        <v>0</v>
      </c>
      <c r="BH85" s="205">
        <f>IF(N85="sníž. přenesená",J85,0)</f>
        <v>0</v>
      </c>
      <c r="BI85" s="205">
        <f>IF(N85="nulová",J85,0)</f>
        <v>0</v>
      </c>
      <c r="BJ85" s="24" t="s">
        <v>24</v>
      </c>
      <c r="BK85" s="205">
        <f>ROUND(I85*H85,2)</f>
        <v>0</v>
      </c>
      <c r="BL85" s="24" t="s">
        <v>187</v>
      </c>
      <c r="BM85" s="24" t="s">
        <v>758</v>
      </c>
    </row>
    <row r="86" spans="2:47" s="1" customFormat="1" ht="202.5">
      <c r="B86" s="41"/>
      <c r="C86" s="63"/>
      <c r="D86" s="206" t="s">
        <v>189</v>
      </c>
      <c r="E86" s="63"/>
      <c r="F86" s="207" t="s">
        <v>759</v>
      </c>
      <c r="G86" s="63"/>
      <c r="H86" s="63"/>
      <c r="I86" s="164"/>
      <c r="J86" s="63"/>
      <c r="K86" s="63"/>
      <c r="L86" s="61"/>
      <c r="M86" s="208"/>
      <c r="N86" s="42"/>
      <c r="O86" s="42"/>
      <c r="P86" s="42"/>
      <c r="Q86" s="42"/>
      <c r="R86" s="42"/>
      <c r="S86" s="42"/>
      <c r="T86" s="78"/>
      <c r="AT86" s="24" t="s">
        <v>189</v>
      </c>
      <c r="AU86" s="24" t="s">
        <v>87</v>
      </c>
    </row>
    <row r="87" spans="2:51" s="11" customFormat="1" ht="13.5">
      <c r="B87" s="209"/>
      <c r="C87" s="210"/>
      <c r="D87" s="206" t="s">
        <v>191</v>
      </c>
      <c r="E87" s="211" t="s">
        <v>22</v>
      </c>
      <c r="F87" s="212" t="s">
        <v>760</v>
      </c>
      <c r="G87" s="210"/>
      <c r="H87" s="213" t="s">
        <v>22</v>
      </c>
      <c r="I87" s="214"/>
      <c r="J87" s="210"/>
      <c r="K87" s="210"/>
      <c r="L87" s="215"/>
      <c r="M87" s="216"/>
      <c r="N87" s="217"/>
      <c r="O87" s="217"/>
      <c r="P87" s="217"/>
      <c r="Q87" s="217"/>
      <c r="R87" s="217"/>
      <c r="S87" s="217"/>
      <c r="T87" s="218"/>
      <c r="AT87" s="219" t="s">
        <v>191</v>
      </c>
      <c r="AU87" s="219" t="s">
        <v>87</v>
      </c>
      <c r="AV87" s="11" t="s">
        <v>24</v>
      </c>
      <c r="AW87" s="11" t="s">
        <v>41</v>
      </c>
      <c r="AX87" s="11" t="s">
        <v>77</v>
      </c>
      <c r="AY87" s="219" t="s">
        <v>180</v>
      </c>
    </row>
    <row r="88" spans="2:51" s="12" customFormat="1" ht="13.5">
      <c r="B88" s="220"/>
      <c r="C88" s="221"/>
      <c r="D88" s="206" t="s">
        <v>191</v>
      </c>
      <c r="E88" s="222" t="s">
        <v>22</v>
      </c>
      <c r="F88" s="223" t="s">
        <v>761</v>
      </c>
      <c r="G88" s="221"/>
      <c r="H88" s="224">
        <v>18</v>
      </c>
      <c r="I88" s="225"/>
      <c r="J88" s="221"/>
      <c r="K88" s="221"/>
      <c r="L88" s="226"/>
      <c r="M88" s="227"/>
      <c r="N88" s="228"/>
      <c r="O88" s="228"/>
      <c r="P88" s="228"/>
      <c r="Q88" s="228"/>
      <c r="R88" s="228"/>
      <c r="S88" s="228"/>
      <c r="T88" s="229"/>
      <c r="AT88" s="230" t="s">
        <v>191</v>
      </c>
      <c r="AU88" s="230" t="s">
        <v>87</v>
      </c>
      <c r="AV88" s="12" t="s">
        <v>87</v>
      </c>
      <c r="AW88" s="12" t="s">
        <v>41</v>
      </c>
      <c r="AX88" s="12" t="s">
        <v>77</v>
      </c>
      <c r="AY88" s="230" t="s">
        <v>180</v>
      </c>
    </row>
    <row r="89" spans="2:51" s="12" customFormat="1" ht="13.5">
      <c r="B89" s="220"/>
      <c r="C89" s="221"/>
      <c r="D89" s="206" t="s">
        <v>191</v>
      </c>
      <c r="E89" s="222" t="s">
        <v>22</v>
      </c>
      <c r="F89" s="223" t="s">
        <v>762</v>
      </c>
      <c r="G89" s="221"/>
      <c r="H89" s="224">
        <v>18</v>
      </c>
      <c r="I89" s="225"/>
      <c r="J89" s="221"/>
      <c r="K89" s="221"/>
      <c r="L89" s="226"/>
      <c r="M89" s="227"/>
      <c r="N89" s="228"/>
      <c r="O89" s="228"/>
      <c r="P89" s="228"/>
      <c r="Q89" s="228"/>
      <c r="R89" s="228"/>
      <c r="S89" s="228"/>
      <c r="T89" s="229"/>
      <c r="AT89" s="230" t="s">
        <v>191</v>
      </c>
      <c r="AU89" s="230" t="s">
        <v>87</v>
      </c>
      <c r="AV89" s="12" t="s">
        <v>87</v>
      </c>
      <c r="AW89" s="12" t="s">
        <v>41</v>
      </c>
      <c r="AX89" s="12" t="s">
        <v>77</v>
      </c>
      <c r="AY89" s="230" t="s">
        <v>180</v>
      </c>
    </row>
    <row r="90" spans="2:51" s="13" customFormat="1" ht="13.5">
      <c r="B90" s="231"/>
      <c r="C90" s="232"/>
      <c r="D90" s="206" t="s">
        <v>191</v>
      </c>
      <c r="E90" s="233" t="s">
        <v>22</v>
      </c>
      <c r="F90" s="234" t="s">
        <v>194</v>
      </c>
      <c r="G90" s="232"/>
      <c r="H90" s="235">
        <v>36</v>
      </c>
      <c r="I90" s="236"/>
      <c r="J90" s="232"/>
      <c r="K90" s="232"/>
      <c r="L90" s="237"/>
      <c r="M90" s="238"/>
      <c r="N90" s="239"/>
      <c r="O90" s="239"/>
      <c r="P90" s="239"/>
      <c r="Q90" s="239"/>
      <c r="R90" s="239"/>
      <c r="S90" s="239"/>
      <c r="T90" s="240"/>
      <c r="AT90" s="241" t="s">
        <v>191</v>
      </c>
      <c r="AU90" s="241" t="s">
        <v>87</v>
      </c>
      <c r="AV90" s="13" t="s">
        <v>195</v>
      </c>
      <c r="AW90" s="13" t="s">
        <v>41</v>
      </c>
      <c r="AX90" s="13" t="s">
        <v>77</v>
      </c>
      <c r="AY90" s="241" t="s">
        <v>180</v>
      </c>
    </row>
    <row r="91" spans="2:51" s="14" customFormat="1" ht="13.5">
      <c r="B91" s="242"/>
      <c r="C91" s="243"/>
      <c r="D91" s="206" t="s">
        <v>191</v>
      </c>
      <c r="E91" s="254" t="s">
        <v>138</v>
      </c>
      <c r="F91" s="255" t="s">
        <v>254</v>
      </c>
      <c r="G91" s="243"/>
      <c r="H91" s="256">
        <v>36</v>
      </c>
      <c r="I91" s="248"/>
      <c r="J91" s="243"/>
      <c r="K91" s="243"/>
      <c r="L91" s="249"/>
      <c r="M91" s="250"/>
      <c r="N91" s="251"/>
      <c r="O91" s="251"/>
      <c r="P91" s="251"/>
      <c r="Q91" s="251"/>
      <c r="R91" s="251"/>
      <c r="S91" s="251"/>
      <c r="T91" s="252"/>
      <c r="AT91" s="253" t="s">
        <v>191</v>
      </c>
      <c r="AU91" s="253" t="s">
        <v>87</v>
      </c>
      <c r="AV91" s="14" t="s">
        <v>187</v>
      </c>
      <c r="AW91" s="14" t="s">
        <v>41</v>
      </c>
      <c r="AX91" s="14" t="s">
        <v>24</v>
      </c>
      <c r="AY91" s="253" t="s">
        <v>180</v>
      </c>
    </row>
    <row r="92" spans="2:51" s="12" customFormat="1" ht="13.5">
      <c r="B92" s="220"/>
      <c r="C92" s="221"/>
      <c r="D92" s="244" t="s">
        <v>191</v>
      </c>
      <c r="E92" s="221"/>
      <c r="F92" s="257" t="s">
        <v>763</v>
      </c>
      <c r="G92" s="221"/>
      <c r="H92" s="258">
        <v>18</v>
      </c>
      <c r="I92" s="225"/>
      <c r="J92" s="221"/>
      <c r="K92" s="221"/>
      <c r="L92" s="226"/>
      <c r="M92" s="227"/>
      <c r="N92" s="228"/>
      <c r="O92" s="228"/>
      <c r="P92" s="228"/>
      <c r="Q92" s="228"/>
      <c r="R92" s="228"/>
      <c r="S92" s="228"/>
      <c r="T92" s="229"/>
      <c r="AT92" s="230" t="s">
        <v>191</v>
      </c>
      <c r="AU92" s="230" t="s">
        <v>87</v>
      </c>
      <c r="AV92" s="12" t="s">
        <v>87</v>
      </c>
      <c r="AW92" s="12" t="s">
        <v>6</v>
      </c>
      <c r="AX92" s="12" t="s">
        <v>24</v>
      </c>
      <c r="AY92" s="230" t="s">
        <v>180</v>
      </c>
    </row>
    <row r="93" spans="2:65" s="1" customFormat="1" ht="31.5" customHeight="1">
      <c r="B93" s="41"/>
      <c r="C93" s="194" t="s">
        <v>87</v>
      </c>
      <c r="D93" s="194" t="s">
        <v>182</v>
      </c>
      <c r="E93" s="195" t="s">
        <v>764</v>
      </c>
      <c r="F93" s="196" t="s">
        <v>765</v>
      </c>
      <c r="G93" s="197" t="s">
        <v>118</v>
      </c>
      <c r="H93" s="198">
        <v>3.6</v>
      </c>
      <c r="I93" s="199"/>
      <c r="J93" s="200">
        <f>ROUND(I93*H93,2)</f>
        <v>0</v>
      </c>
      <c r="K93" s="196" t="s">
        <v>186</v>
      </c>
      <c r="L93" s="61"/>
      <c r="M93" s="201" t="s">
        <v>22</v>
      </c>
      <c r="N93" s="202" t="s">
        <v>48</v>
      </c>
      <c r="O93" s="42"/>
      <c r="P93" s="203">
        <f>O93*H93</f>
        <v>0</v>
      </c>
      <c r="Q93" s="203">
        <v>0</v>
      </c>
      <c r="R93" s="203">
        <f>Q93*H93</f>
        <v>0</v>
      </c>
      <c r="S93" s="203">
        <v>0</v>
      </c>
      <c r="T93" s="204">
        <f>S93*H93</f>
        <v>0</v>
      </c>
      <c r="AR93" s="24" t="s">
        <v>187</v>
      </c>
      <c r="AT93" s="24" t="s">
        <v>182</v>
      </c>
      <c r="AU93" s="24" t="s">
        <v>87</v>
      </c>
      <c r="AY93" s="24" t="s">
        <v>180</v>
      </c>
      <c r="BE93" s="205">
        <f>IF(N93="základní",J93,0)</f>
        <v>0</v>
      </c>
      <c r="BF93" s="205">
        <f>IF(N93="snížená",J93,0)</f>
        <v>0</v>
      </c>
      <c r="BG93" s="205">
        <f>IF(N93="zákl. přenesená",J93,0)</f>
        <v>0</v>
      </c>
      <c r="BH93" s="205">
        <f>IF(N93="sníž. přenesená",J93,0)</f>
        <v>0</v>
      </c>
      <c r="BI93" s="205">
        <f>IF(N93="nulová",J93,0)</f>
        <v>0</v>
      </c>
      <c r="BJ93" s="24" t="s">
        <v>24</v>
      </c>
      <c r="BK93" s="205">
        <f>ROUND(I93*H93,2)</f>
        <v>0</v>
      </c>
      <c r="BL93" s="24" t="s">
        <v>187</v>
      </c>
      <c r="BM93" s="24" t="s">
        <v>766</v>
      </c>
    </row>
    <row r="94" spans="2:47" s="1" customFormat="1" ht="202.5">
      <c r="B94" s="41"/>
      <c r="C94" s="63"/>
      <c r="D94" s="206" t="s">
        <v>189</v>
      </c>
      <c r="E94" s="63"/>
      <c r="F94" s="207" t="s">
        <v>759</v>
      </c>
      <c r="G94" s="63"/>
      <c r="H94" s="63"/>
      <c r="I94" s="164"/>
      <c r="J94" s="63"/>
      <c r="K94" s="63"/>
      <c r="L94" s="61"/>
      <c r="M94" s="208"/>
      <c r="N94" s="42"/>
      <c r="O94" s="42"/>
      <c r="P94" s="42"/>
      <c r="Q94" s="42"/>
      <c r="R94" s="42"/>
      <c r="S94" s="42"/>
      <c r="T94" s="78"/>
      <c r="AT94" s="24" t="s">
        <v>189</v>
      </c>
      <c r="AU94" s="24" t="s">
        <v>87</v>
      </c>
    </row>
    <row r="95" spans="2:51" s="12" customFormat="1" ht="13.5">
      <c r="B95" s="220"/>
      <c r="C95" s="221"/>
      <c r="D95" s="244" t="s">
        <v>191</v>
      </c>
      <c r="E95" s="259" t="s">
        <v>22</v>
      </c>
      <c r="F95" s="257" t="s">
        <v>767</v>
      </c>
      <c r="G95" s="221"/>
      <c r="H95" s="258">
        <v>3.6</v>
      </c>
      <c r="I95" s="225"/>
      <c r="J95" s="221"/>
      <c r="K95" s="221"/>
      <c r="L95" s="226"/>
      <c r="M95" s="227"/>
      <c r="N95" s="228"/>
      <c r="O95" s="228"/>
      <c r="P95" s="228"/>
      <c r="Q95" s="228"/>
      <c r="R95" s="228"/>
      <c r="S95" s="228"/>
      <c r="T95" s="229"/>
      <c r="AT95" s="230" t="s">
        <v>191</v>
      </c>
      <c r="AU95" s="230" t="s">
        <v>87</v>
      </c>
      <c r="AV95" s="12" t="s">
        <v>87</v>
      </c>
      <c r="AW95" s="12" t="s">
        <v>41</v>
      </c>
      <c r="AX95" s="12" t="s">
        <v>24</v>
      </c>
      <c r="AY95" s="230" t="s">
        <v>180</v>
      </c>
    </row>
    <row r="96" spans="2:65" s="1" customFormat="1" ht="31.5" customHeight="1">
      <c r="B96" s="41"/>
      <c r="C96" s="194" t="s">
        <v>195</v>
      </c>
      <c r="D96" s="194" t="s">
        <v>182</v>
      </c>
      <c r="E96" s="195" t="s">
        <v>768</v>
      </c>
      <c r="F96" s="196" t="s">
        <v>769</v>
      </c>
      <c r="G96" s="197" t="s">
        <v>118</v>
      </c>
      <c r="H96" s="198">
        <v>18</v>
      </c>
      <c r="I96" s="199"/>
      <c r="J96" s="200">
        <f>ROUND(I96*H96,2)</f>
        <v>0</v>
      </c>
      <c r="K96" s="196" t="s">
        <v>186</v>
      </c>
      <c r="L96" s="61"/>
      <c r="M96" s="201" t="s">
        <v>22</v>
      </c>
      <c r="N96" s="202" t="s">
        <v>48</v>
      </c>
      <c r="O96" s="42"/>
      <c r="P96" s="203">
        <f>O96*H96</f>
        <v>0</v>
      </c>
      <c r="Q96" s="203">
        <v>0</v>
      </c>
      <c r="R96" s="203">
        <f>Q96*H96</f>
        <v>0</v>
      </c>
      <c r="S96" s="203">
        <v>0</v>
      </c>
      <c r="T96" s="204">
        <f>S96*H96</f>
        <v>0</v>
      </c>
      <c r="AR96" s="24" t="s">
        <v>187</v>
      </c>
      <c r="AT96" s="24" t="s">
        <v>182</v>
      </c>
      <c r="AU96" s="24" t="s">
        <v>87</v>
      </c>
      <c r="AY96" s="24" t="s">
        <v>180</v>
      </c>
      <c r="BE96" s="205">
        <f>IF(N96="základní",J96,0)</f>
        <v>0</v>
      </c>
      <c r="BF96" s="205">
        <f>IF(N96="snížená",J96,0)</f>
        <v>0</v>
      </c>
      <c r="BG96" s="205">
        <f>IF(N96="zákl. přenesená",J96,0)</f>
        <v>0</v>
      </c>
      <c r="BH96" s="205">
        <f>IF(N96="sníž. přenesená",J96,0)</f>
        <v>0</v>
      </c>
      <c r="BI96" s="205">
        <f>IF(N96="nulová",J96,0)</f>
        <v>0</v>
      </c>
      <c r="BJ96" s="24" t="s">
        <v>24</v>
      </c>
      <c r="BK96" s="205">
        <f>ROUND(I96*H96,2)</f>
        <v>0</v>
      </c>
      <c r="BL96" s="24" t="s">
        <v>187</v>
      </c>
      <c r="BM96" s="24" t="s">
        <v>770</v>
      </c>
    </row>
    <row r="97" spans="2:47" s="1" customFormat="1" ht="202.5">
      <c r="B97" s="41"/>
      <c r="C97" s="63"/>
      <c r="D97" s="206" t="s">
        <v>189</v>
      </c>
      <c r="E97" s="63"/>
      <c r="F97" s="207" t="s">
        <v>759</v>
      </c>
      <c r="G97" s="63"/>
      <c r="H97" s="63"/>
      <c r="I97" s="164"/>
      <c r="J97" s="63"/>
      <c r="K97" s="63"/>
      <c r="L97" s="61"/>
      <c r="M97" s="208"/>
      <c r="N97" s="42"/>
      <c r="O97" s="42"/>
      <c r="P97" s="42"/>
      <c r="Q97" s="42"/>
      <c r="R97" s="42"/>
      <c r="S97" s="42"/>
      <c r="T97" s="78"/>
      <c r="AT97" s="24" t="s">
        <v>189</v>
      </c>
      <c r="AU97" s="24" t="s">
        <v>87</v>
      </c>
    </row>
    <row r="98" spans="2:51" s="12" customFormat="1" ht="13.5">
      <c r="B98" s="220"/>
      <c r="C98" s="221"/>
      <c r="D98" s="206" t="s">
        <v>191</v>
      </c>
      <c r="E98" s="222" t="s">
        <v>22</v>
      </c>
      <c r="F98" s="223" t="s">
        <v>771</v>
      </c>
      <c r="G98" s="221"/>
      <c r="H98" s="224">
        <v>18</v>
      </c>
      <c r="I98" s="225"/>
      <c r="J98" s="221"/>
      <c r="K98" s="221"/>
      <c r="L98" s="226"/>
      <c r="M98" s="227"/>
      <c r="N98" s="228"/>
      <c r="O98" s="228"/>
      <c r="P98" s="228"/>
      <c r="Q98" s="228"/>
      <c r="R98" s="228"/>
      <c r="S98" s="228"/>
      <c r="T98" s="229"/>
      <c r="AT98" s="230" t="s">
        <v>191</v>
      </c>
      <c r="AU98" s="230" t="s">
        <v>87</v>
      </c>
      <c r="AV98" s="12" t="s">
        <v>87</v>
      </c>
      <c r="AW98" s="12" t="s">
        <v>41</v>
      </c>
      <c r="AX98" s="12" t="s">
        <v>77</v>
      </c>
      <c r="AY98" s="230" t="s">
        <v>180</v>
      </c>
    </row>
    <row r="99" spans="2:51" s="14" customFormat="1" ht="13.5">
      <c r="B99" s="242"/>
      <c r="C99" s="243"/>
      <c r="D99" s="244" t="s">
        <v>191</v>
      </c>
      <c r="E99" s="245" t="s">
        <v>22</v>
      </c>
      <c r="F99" s="246" t="s">
        <v>196</v>
      </c>
      <c r="G99" s="243"/>
      <c r="H99" s="247">
        <v>18</v>
      </c>
      <c r="I99" s="248"/>
      <c r="J99" s="243"/>
      <c r="K99" s="243"/>
      <c r="L99" s="249"/>
      <c r="M99" s="250"/>
      <c r="N99" s="251"/>
      <c r="O99" s="251"/>
      <c r="P99" s="251"/>
      <c r="Q99" s="251"/>
      <c r="R99" s="251"/>
      <c r="S99" s="251"/>
      <c r="T99" s="252"/>
      <c r="AT99" s="253" t="s">
        <v>191</v>
      </c>
      <c r="AU99" s="253" t="s">
        <v>87</v>
      </c>
      <c r="AV99" s="14" t="s">
        <v>187</v>
      </c>
      <c r="AW99" s="14" t="s">
        <v>41</v>
      </c>
      <c r="AX99" s="14" t="s">
        <v>24</v>
      </c>
      <c r="AY99" s="253" t="s">
        <v>180</v>
      </c>
    </row>
    <row r="100" spans="2:65" s="1" customFormat="1" ht="31.5" customHeight="1">
      <c r="B100" s="41"/>
      <c r="C100" s="194" t="s">
        <v>187</v>
      </c>
      <c r="D100" s="194" t="s">
        <v>182</v>
      </c>
      <c r="E100" s="195" t="s">
        <v>772</v>
      </c>
      <c r="F100" s="196" t="s">
        <v>773</v>
      </c>
      <c r="G100" s="197" t="s">
        <v>118</v>
      </c>
      <c r="H100" s="198">
        <v>3.6</v>
      </c>
      <c r="I100" s="199"/>
      <c r="J100" s="200">
        <f>ROUND(I100*H100,2)</f>
        <v>0</v>
      </c>
      <c r="K100" s="196" t="s">
        <v>186</v>
      </c>
      <c r="L100" s="61"/>
      <c r="M100" s="201" t="s">
        <v>22</v>
      </c>
      <c r="N100" s="202" t="s">
        <v>48</v>
      </c>
      <c r="O100" s="42"/>
      <c r="P100" s="203">
        <f>O100*H100</f>
        <v>0</v>
      </c>
      <c r="Q100" s="203">
        <v>0</v>
      </c>
      <c r="R100" s="203">
        <f>Q100*H100</f>
        <v>0</v>
      </c>
      <c r="S100" s="203">
        <v>0</v>
      </c>
      <c r="T100" s="204">
        <f>S100*H100</f>
        <v>0</v>
      </c>
      <c r="AR100" s="24" t="s">
        <v>187</v>
      </c>
      <c r="AT100" s="24" t="s">
        <v>182</v>
      </c>
      <c r="AU100" s="24" t="s">
        <v>87</v>
      </c>
      <c r="AY100" s="24" t="s">
        <v>180</v>
      </c>
      <c r="BE100" s="205">
        <f>IF(N100="základní",J100,0)</f>
        <v>0</v>
      </c>
      <c r="BF100" s="205">
        <f>IF(N100="snížená",J100,0)</f>
        <v>0</v>
      </c>
      <c r="BG100" s="205">
        <f>IF(N100="zákl. přenesená",J100,0)</f>
        <v>0</v>
      </c>
      <c r="BH100" s="205">
        <f>IF(N100="sníž. přenesená",J100,0)</f>
        <v>0</v>
      </c>
      <c r="BI100" s="205">
        <f>IF(N100="nulová",J100,0)</f>
        <v>0</v>
      </c>
      <c r="BJ100" s="24" t="s">
        <v>24</v>
      </c>
      <c r="BK100" s="205">
        <f>ROUND(I100*H100,2)</f>
        <v>0</v>
      </c>
      <c r="BL100" s="24" t="s">
        <v>187</v>
      </c>
      <c r="BM100" s="24" t="s">
        <v>774</v>
      </c>
    </row>
    <row r="101" spans="2:47" s="1" customFormat="1" ht="202.5">
      <c r="B101" s="41"/>
      <c r="C101" s="63"/>
      <c r="D101" s="206" t="s">
        <v>189</v>
      </c>
      <c r="E101" s="63"/>
      <c r="F101" s="207" t="s">
        <v>759</v>
      </c>
      <c r="G101" s="63"/>
      <c r="H101" s="63"/>
      <c r="I101" s="164"/>
      <c r="J101" s="63"/>
      <c r="K101" s="63"/>
      <c r="L101" s="61"/>
      <c r="M101" s="208"/>
      <c r="N101" s="42"/>
      <c r="O101" s="42"/>
      <c r="P101" s="42"/>
      <c r="Q101" s="42"/>
      <c r="R101" s="42"/>
      <c r="S101" s="42"/>
      <c r="T101" s="78"/>
      <c r="AT101" s="24" t="s">
        <v>189</v>
      </c>
      <c r="AU101" s="24" t="s">
        <v>87</v>
      </c>
    </row>
    <row r="102" spans="2:51" s="12" customFormat="1" ht="13.5">
      <c r="B102" s="220"/>
      <c r="C102" s="221"/>
      <c r="D102" s="206" t="s">
        <v>191</v>
      </c>
      <c r="E102" s="222" t="s">
        <v>22</v>
      </c>
      <c r="F102" s="223" t="s">
        <v>767</v>
      </c>
      <c r="G102" s="221"/>
      <c r="H102" s="224">
        <v>3.6</v>
      </c>
      <c r="I102" s="225"/>
      <c r="J102" s="221"/>
      <c r="K102" s="221"/>
      <c r="L102" s="226"/>
      <c r="M102" s="227"/>
      <c r="N102" s="228"/>
      <c r="O102" s="228"/>
      <c r="P102" s="228"/>
      <c r="Q102" s="228"/>
      <c r="R102" s="228"/>
      <c r="S102" s="228"/>
      <c r="T102" s="229"/>
      <c r="AT102" s="230" t="s">
        <v>191</v>
      </c>
      <c r="AU102" s="230" t="s">
        <v>87</v>
      </c>
      <c r="AV102" s="12" t="s">
        <v>87</v>
      </c>
      <c r="AW102" s="12" t="s">
        <v>41</v>
      </c>
      <c r="AX102" s="12" t="s">
        <v>77</v>
      </c>
      <c r="AY102" s="230" t="s">
        <v>180</v>
      </c>
    </row>
    <row r="103" spans="2:51" s="14" customFormat="1" ht="13.5">
      <c r="B103" s="242"/>
      <c r="C103" s="243"/>
      <c r="D103" s="244" t="s">
        <v>191</v>
      </c>
      <c r="E103" s="245" t="s">
        <v>22</v>
      </c>
      <c r="F103" s="246" t="s">
        <v>196</v>
      </c>
      <c r="G103" s="243"/>
      <c r="H103" s="247">
        <v>3.6</v>
      </c>
      <c r="I103" s="248"/>
      <c r="J103" s="243"/>
      <c r="K103" s="243"/>
      <c r="L103" s="249"/>
      <c r="M103" s="250"/>
      <c r="N103" s="251"/>
      <c r="O103" s="251"/>
      <c r="P103" s="251"/>
      <c r="Q103" s="251"/>
      <c r="R103" s="251"/>
      <c r="S103" s="251"/>
      <c r="T103" s="252"/>
      <c r="AT103" s="253" t="s">
        <v>191</v>
      </c>
      <c r="AU103" s="253" t="s">
        <v>87</v>
      </c>
      <c r="AV103" s="14" t="s">
        <v>187</v>
      </c>
      <c r="AW103" s="14" t="s">
        <v>41</v>
      </c>
      <c r="AX103" s="14" t="s">
        <v>24</v>
      </c>
      <c r="AY103" s="253" t="s">
        <v>180</v>
      </c>
    </row>
    <row r="104" spans="2:65" s="1" customFormat="1" ht="44.25" customHeight="1">
      <c r="B104" s="41"/>
      <c r="C104" s="194" t="s">
        <v>127</v>
      </c>
      <c r="D104" s="194" t="s">
        <v>182</v>
      </c>
      <c r="E104" s="195" t="s">
        <v>222</v>
      </c>
      <c r="F104" s="196" t="s">
        <v>223</v>
      </c>
      <c r="G104" s="197" t="s">
        <v>118</v>
      </c>
      <c r="H104" s="198">
        <v>18</v>
      </c>
      <c r="I104" s="199"/>
      <c r="J104" s="200">
        <f>ROUND(I104*H104,2)</f>
        <v>0</v>
      </c>
      <c r="K104" s="196" t="s">
        <v>224</v>
      </c>
      <c r="L104" s="61"/>
      <c r="M104" s="201" t="s">
        <v>22</v>
      </c>
      <c r="N104" s="202" t="s">
        <v>48</v>
      </c>
      <c r="O104" s="42"/>
      <c r="P104" s="203">
        <f>O104*H104</f>
        <v>0</v>
      </c>
      <c r="Q104" s="203">
        <v>0</v>
      </c>
      <c r="R104" s="203">
        <f>Q104*H104</f>
        <v>0</v>
      </c>
      <c r="S104" s="203">
        <v>0</v>
      </c>
      <c r="T104" s="204">
        <f>S104*H104</f>
        <v>0</v>
      </c>
      <c r="AR104" s="24" t="s">
        <v>187</v>
      </c>
      <c r="AT104" s="24" t="s">
        <v>182</v>
      </c>
      <c r="AU104" s="24" t="s">
        <v>87</v>
      </c>
      <c r="AY104" s="24" t="s">
        <v>180</v>
      </c>
      <c r="BE104" s="205">
        <f>IF(N104="základní",J104,0)</f>
        <v>0</v>
      </c>
      <c r="BF104" s="205">
        <f>IF(N104="snížená",J104,0)</f>
        <v>0</v>
      </c>
      <c r="BG104" s="205">
        <f>IF(N104="zákl. přenesená",J104,0)</f>
        <v>0</v>
      </c>
      <c r="BH104" s="205">
        <f>IF(N104="sníž. přenesená",J104,0)</f>
        <v>0</v>
      </c>
      <c r="BI104" s="205">
        <f>IF(N104="nulová",J104,0)</f>
        <v>0</v>
      </c>
      <c r="BJ104" s="24" t="s">
        <v>24</v>
      </c>
      <c r="BK104" s="205">
        <f>ROUND(I104*H104,2)</f>
        <v>0</v>
      </c>
      <c r="BL104" s="24" t="s">
        <v>187</v>
      </c>
      <c r="BM104" s="24" t="s">
        <v>775</v>
      </c>
    </row>
    <row r="105" spans="2:51" s="12" customFormat="1" ht="13.5">
      <c r="B105" s="220"/>
      <c r="C105" s="221"/>
      <c r="D105" s="206" t="s">
        <v>191</v>
      </c>
      <c r="E105" s="222" t="s">
        <v>22</v>
      </c>
      <c r="F105" s="223" t="s">
        <v>771</v>
      </c>
      <c r="G105" s="221"/>
      <c r="H105" s="224">
        <v>18</v>
      </c>
      <c r="I105" s="225"/>
      <c r="J105" s="221"/>
      <c r="K105" s="221"/>
      <c r="L105" s="226"/>
      <c r="M105" s="227"/>
      <c r="N105" s="228"/>
      <c r="O105" s="228"/>
      <c r="P105" s="228"/>
      <c r="Q105" s="228"/>
      <c r="R105" s="228"/>
      <c r="S105" s="228"/>
      <c r="T105" s="229"/>
      <c r="AT105" s="230" t="s">
        <v>191</v>
      </c>
      <c r="AU105" s="230" t="s">
        <v>87</v>
      </c>
      <c r="AV105" s="12" t="s">
        <v>87</v>
      </c>
      <c r="AW105" s="12" t="s">
        <v>41</v>
      </c>
      <c r="AX105" s="12" t="s">
        <v>77</v>
      </c>
      <c r="AY105" s="230" t="s">
        <v>180</v>
      </c>
    </row>
    <row r="106" spans="2:51" s="14" customFormat="1" ht="13.5">
      <c r="B106" s="242"/>
      <c r="C106" s="243"/>
      <c r="D106" s="244" t="s">
        <v>191</v>
      </c>
      <c r="E106" s="245" t="s">
        <v>22</v>
      </c>
      <c r="F106" s="246" t="s">
        <v>196</v>
      </c>
      <c r="G106" s="243"/>
      <c r="H106" s="247">
        <v>18</v>
      </c>
      <c r="I106" s="248"/>
      <c r="J106" s="243"/>
      <c r="K106" s="243"/>
      <c r="L106" s="249"/>
      <c r="M106" s="250"/>
      <c r="N106" s="251"/>
      <c r="O106" s="251"/>
      <c r="P106" s="251"/>
      <c r="Q106" s="251"/>
      <c r="R106" s="251"/>
      <c r="S106" s="251"/>
      <c r="T106" s="252"/>
      <c r="AT106" s="253" t="s">
        <v>191</v>
      </c>
      <c r="AU106" s="253" t="s">
        <v>87</v>
      </c>
      <c r="AV106" s="14" t="s">
        <v>187</v>
      </c>
      <c r="AW106" s="14" t="s">
        <v>41</v>
      </c>
      <c r="AX106" s="14" t="s">
        <v>24</v>
      </c>
      <c r="AY106" s="253" t="s">
        <v>180</v>
      </c>
    </row>
    <row r="107" spans="2:65" s="1" customFormat="1" ht="44.25" customHeight="1">
      <c r="B107" s="41"/>
      <c r="C107" s="194" t="s">
        <v>215</v>
      </c>
      <c r="D107" s="194" t="s">
        <v>182</v>
      </c>
      <c r="E107" s="195" t="s">
        <v>229</v>
      </c>
      <c r="F107" s="196" t="s">
        <v>230</v>
      </c>
      <c r="G107" s="197" t="s">
        <v>118</v>
      </c>
      <c r="H107" s="198">
        <v>18</v>
      </c>
      <c r="I107" s="199"/>
      <c r="J107" s="200">
        <f>ROUND(I107*H107,2)</f>
        <v>0</v>
      </c>
      <c r="K107" s="196" t="s">
        <v>224</v>
      </c>
      <c r="L107" s="61"/>
      <c r="M107" s="201" t="s">
        <v>22</v>
      </c>
      <c r="N107" s="202" t="s">
        <v>48</v>
      </c>
      <c r="O107" s="42"/>
      <c r="P107" s="203">
        <f>O107*H107</f>
        <v>0</v>
      </c>
      <c r="Q107" s="203">
        <v>0</v>
      </c>
      <c r="R107" s="203">
        <f>Q107*H107</f>
        <v>0</v>
      </c>
      <c r="S107" s="203">
        <v>0</v>
      </c>
      <c r="T107" s="204">
        <f>S107*H107</f>
        <v>0</v>
      </c>
      <c r="AR107" s="24" t="s">
        <v>187</v>
      </c>
      <c r="AT107" s="24" t="s">
        <v>182</v>
      </c>
      <c r="AU107" s="24" t="s">
        <v>87</v>
      </c>
      <c r="AY107" s="24" t="s">
        <v>180</v>
      </c>
      <c r="BE107" s="205">
        <f>IF(N107="základní",J107,0)</f>
        <v>0</v>
      </c>
      <c r="BF107" s="205">
        <f>IF(N107="snížená",J107,0)</f>
        <v>0</v>
      </c>
      <c r="BG107" s="205">
        <f>IF(N107="zákl. přenesená",J107,0)</f>
        <v>0</v>
      </c>
      <c r="BH107" s="205">
        <f>IF(N107="sníž. přenesená",J107,0)</f>
        <v>0</v>
      </c>
      <c r="BI107" s="205">
        <f>IF(N107="nulová",J107,0)</f>
        <v>0</v>
      </c>
      <c r="BJ107" s="24" t="s">
        <v>24</v>
      </c>
      <c r="BK107" s="205">
        <f>ROUND(I107*H107,2)</f>
        <v>0</v>
      </c>
      <c r="BL107" s="24" t="s">
        <v>187</v>
      </c>
      <c r="BM107" s="24" t="s">
        <v>776</v>
      </c>
    </row>
    <row r="108" spans="2:51" s="12" customFormat="1" ht="13.5">
      <c r="B108" s="220"/>
      <c r="C108" s="221"/>
      <c r="D108" s="206" t="s">
        <v>191</v>
      </c>
      <c r="E108" s="222" t="s">
        <v>22</v>
      </c>
      <c r="F108" s="223" t="s">
        <v>771</v>
      </c>
      <c r="G108" s="221"/>
      <c r="H108" s="224">
        <v>18</v>
      </c>
      <c r="I108" s="225"/>
      <c r="J108" s="221"/>
      <c r="K108" s="221"/>
      <c r="L108" s="226"/>
      <c r="M108" s="227"/>
      <c r="N108" s="228"/>
      <c r="O108" s="228"/>
      <c r="P108" s="228"/>
      <c r="Q108" s="228"/>
      <c r="R108" s="228"/>
      <c r="S108" s="228"/>
      <c r="T108" s="229"/>
      <c r="AT108" s="230" t="s">
        <v>191</v>
      </c>
      <c r="AU108" s="230" t="s">
        <v>87</v>
      </c>
      <c r="AV108" s="12" t="s">
        <v>87</v>
      </c>
      <c r="AW108" s="12" t="s">
        <v>41</v>
      </c>
      <c r="AX108" s="12" t="s">
        <v>77</v>
      </c>
      <c r="AY108" s="230" t="s">
        <v>180</v>
      </c>
    </row>
    <row r="109" spans="2:51" s="13" customFormat="1" ht="13.5">
      <c r="B109" s="231"/>
      <c r="C109" s="232"/>
      <c r="D109" s="206" t="s">
        <v>191</v>
      </c>
      <c r="E109" s="233" t="s">
        <v>22</v>
      </c>
      <c r="F109" s="234" t="s">
        <v>194</v>
      </c>
      <c r="G109" s="232"/>
      <c r="H109" s="235">
        <v>18</v>
      </c>
      <c r="I109" s="236"/>
      <c r="J109" s="232"/>
      <c r="K109" s="232"/>
      <c r="L109" s="237"/>
      <c r="M109" s="238"/>
      <c r="N109" s="239"/>
      <c r="O109" s="239"/>
      <c r="P109" s="239"/>
      <c r="Q109" s="239"/>
      <c r="R109" s="239"/>
      <c r="S109" s="239"/>
      <c r="T109" s="240"/>
      <c r="AT109" s="241" t="s">
        <v>191</v>
      </c>
      <c r="AU109" s="241" t="s">
        <v>87</v>
      </c>
      <c r="AV109" s="13" t="s">
        <v>195</v>
      </c>
      <c r="AW109" s="13" t="s">
        <v>41</v>
      </c>
      <c r="AX109" s="13" t="s">
        <v>77</v>
      </c>
      <c r="AY109" s="241" t="s">
        <v>180</v>
      </c>
    </row>
    <row r="110" spans="2:51" s="14" customFormat="1" ht="13.5">
      <c r="B110" s="242"/>
      <c r="C110" s="243"/>
      <c r="D110" s="244" t="s">
        <v>191</v>
      </c>
      <c r="E110" s="245" t="s">
        <v>22</v>
      </c>
      <c r="F110" s="246" t="s">
        <v>196</v>
      </c>
      <c r="G110" s="243"/>
      <c r="H110" s="247">
        <v>18</v>
      </c>
      <c r="I110" s="248"/>
      <c r="J110" s="243"/>
      <c r="K110" s="243"/>
      <c r="L110" s="249"/>
      <c r="M110" s="250"/>
      <c r="N110" s="251"/>
      <c r="O110" s="251"/>
      <c r="P110" s="251"/>
      <c r="Q110" s="251"/>
      <c r="R110" s="251"/>
      <c r="S110" s="251"/>
      <c r="T110" s="252"/>
      <c r="AT110" s="253" t="s">
        <v>191</v>
      </c>
      <c r="AU110" s="253" t="s">
        <v>87</v>
      </c>
      <c r="AV110" s="14" t="s">
        <v>187</v>
      </c>
      <c r="AW110" s="14" t="s">
        <v>41</v>
      </c>
      <c r="AX110" s="14" t="s">
        <v>24</v>
      </c>
      <c r="AY110" s="253" t="s">
        <v>180</v>
      </c>
    </row>
    <row r="111" spans="2:65" s="1" customFormat="1" ht="44.25" customHeight="1">
      <c r="B111" s="41"/>
      <c r="C111" s="194" t="s">
        <v>221</v>
      </c>
      <c r="D111" s="194" t="s">
        <v>182</v>
      </c>
      <c r="E111" s="195" t="s">
        <v>240</v>
      </c>
      <c r="F111" s="196" t="s">
        <v>241</v>
      </c>
      <c r="G111" s="197" t="s">
        <v>118</v>
      </c>
      <c r="H111" s="198">
        <v>36</v>
      </c>
      <c r="I111" s="199"/>
      <c r="J111" s="200">
        <f>ROUND(I111*H111,2)</f>
        <v>0</v>
      </c>
      <c r="K111" s="196" t="s">
        <v>224</v>
      </c>
      <c r="L111" s="61"/>
      <c r="M111" s="201" t="s">
        <v>22</v>
      </c>
      <c r="N111" s="202" t="s">
        <v>48</v>
      </c>
      <c r="O111" s="42"/>
      <c r="P111" s="203">
        <f>O111*H111</f>
        <v>0</v>
      </c>
      <c r="Q111" s="203">
        <v>0</v>
      </c>
      <c r="R111" s="203">
        <f>Q111*H111</f>
        <v>0</v>
      </c>
      <c r="S111" s="203">
        <v>0</v>
      </c>
      <c r="T111" s="204">
        <f>S111*H111</f>
        <v>0</v>
      </c>
      <c r="AR111" s="24" t="s">
        <v>187</v>
      </c>
      <c r="AT111" s="24" t="s">
        <v>182</v>
      </c>
      <c r="AU111" s="24" t="s">
        <v>87</v>
      </c>
      <c r="AY111" s="24" t="s">
        <v>180</v>
      </c>
      <c r="BE111" s="205">
        <f>IF(N111="základní",J111,0)</f>
        <v>0</v>
      </c>
      <c r="BF111" s="205">
        <f>IF(N111="snížená",J111,0)</f>
        <v>0</v>
      </c>
      <c r="BG111" s="205">
        <f>IF(N111="zákl. přenesená",J111,0)</f>
        <v>0</v>
      </c>
      <c r="BH111" s="205">
        <f>IF(N111="sníž. přenesená",J111,0)</f>
        <v>0</v>
      </c>
      <c r="BI111" s="205">
        <f>IF(N111="nulová",J111,0)</f>
        <v>0</v>
      </c>
      <c r="BJ111" s="24" t="s">
        <v>24</v>
      </c>
      <c r="BK111" s="205">
        <f>ROUND(I111*H111,2)</f>
        <v>0</v>
      </c>
      <c r="BL111" s="24" t="s">
        <v>187</v>
      </c>
      <c r="BM111" s="24" t="s">
        <v>777</v>
      </c>
    </row>
    <row r="112" spans="2:51" s="12" customFormat="1" ht="13.5">
      <c r="B112" s="220"/>
      <c r="C112" s="221"/>
      <c r="D112" s="206" t="s">
        <v>191</v>
      </c>
      <c r="E112" s="222" t="s">
        <v>22</v>
      </c>
      <c r="F112" s="223" t="s">
        <v>771</v>
      </c>
      <c r="G112" s="221"/>
      <c r="H112" s="224">
        <v>18</v>
      </c>
      <c r="I112" s="225"/>
      <c r="J112" s="221"/>
      <c r="K112" s="221"/>
      <c r="L112" s="226"/>
      <c r="M112" s="227"/>
      <c r="N112" s="228"/>
      <c r="O112" s="228"/>
      <c r="P112" s="228"/>
      <c r="Q112" s="228"/>
      <c r="R112" s="228"/>
      <c r="S112" s="228"/>
      <c r="T112" s="229"/>
      <c r="AT112" s="230" t="s">
        <v>191</v>
      </c>
      <c r="AU112" s="230" t="s">
        <v>87</v>
      </c>
      <c r="AV112" s="12" t="s">
        <v>87</v>
      </c>
      <c r="AW112" s="12" t="s">
        <v>41</v>
      </c>
      <c r="AX112" s="12" t="s">
        <v>77</v>
      </c>
      <c r="AY112" s="230" t="s">
        <v>180</v>
      </c>
    </row>
    <row r="113" spans="2:51" s="14" customFormat="1" ht="13.5">
      <c r="B113" s="242"/>
      <c r="C113" s="243"/>
      <c r="D113" s="206" t="s">
        <v>191</v>
      </c>
      <c r="E113" s="254" t="s">
        <v>22</v>
      </c>
      <c r="F113" s="255" t="s">
        <v>196</v>
      </c>
      <c r="G113" s="243"/>
      <c r="H113" s="256">
        <v>18</v>
      </c>
      <c r="I113" s="248"/>
      <c r="J113" s="243"/>
      <c r="K113" s="243"/>
      <c r="L113" s="249"/>
      <c r="M113" s="250"/>
      <c r="N113" s="251"/>
      <c r="O113" s="251"/>
      <c r="P113" s="251"/>
      <c r="Q113" s="251"/>
      <c r="R113" s="251"/>
      <c r="S113" s="251"/>
      <c r="T113" s="252"/>
      <c r="AT113" s="253" t="s">
        <v>191</v>
      </c>
      <c r="AU113" s="253" t="s">
        <v>87</v>
      </c>
      <c r="AV113" s="14" t="s">
        <v>187</v>
      </c>
      <c r="AW113" s="14" t="s">
        <v>41</v>
      </c>
      <c r="AX113" s="14" t="s">
        <v>24</v>
      </c>
      <c r="AY113" s="253" t="s">
        <v>180</v>
      </c>
    </row>
    <row r="114" spans="2:51" s="12" customFormat="1" ht="13.5">
      <c r="B114" s="220"/>
      <c r="C114" s="221"/>
      <c r="D114" s="244" t="s">
        <v>191</v>
      </c>
      <c r="E114" s="221"/>
      <c r="F114" s="257" t="s">
        <v>778</v>
      </c>
      <c r="G114" s="221"/>
      <c r="H114" s="258">
        <v>36</v>
      </c>
      <c r="I114" s="225"/>
      <c r="J114" s="221"/>
      <c r="K114" s="221"/>
      <c r="L114" s="226"/>
      <c r="M114" s="227"/>
      <c r="N114" s="228"/>
      <c r="O114" s="228"/>
      <c r="P114" s="228"/>
      <c r="Q114" s="228"/>
      <c r="R114" s="228"/>
      <c r="S114" s="228"/>
      <c r="T114" s="229"/>
      <c r="AT114" s="230" t="s">
        <v>191</v>
      </c>
      <c r="AU114" s="230" t="s">
        <v>87</v>
      </c>
      <c r="AV114" s="12" t="s">
        <v>87</v>
      </c>
      <c r="AW114" s="12" t="s">
        <v>6</v>
      </c>
      <c r="AX114" s="12" t="s">
        <v>24</v>
      </c>
      <c r="AY114" s="230" t="s">
        <v>180</v>
      </c>
    </row>
    <row r="115" spans="2:65" s="1" customFormat="1" ht="44.25" customHeight="1">
      <c r="B115" s="41"/>
      <c r="C115" s="194" t="s">
        <v>228</v>
      </c>
      <c r="D115" s="194" t="s">
        <v>182</v>
      </c>
      <c r="E115" s="195" t="s">
        <v>250</v>
      </c>
      <c r="F115" s="196" t="s">
        <v>251</v>
      </c>
      <c r="G115" s="197" t="s">
        <v>118</v>
      </c>
      <c r="H115" s="198">
        <v>18</v>
      </c>
      <c r="I115" s="199"/>
      <c r="J115" s="200">
        <f>ROUND(I115*H115,2)</f>
        <v>0</v>
      </c>
      <c r="K115" s="196" t="s">
        <v>186</v>
      </c>
      <c r="L115" s="61"/>
      <c r="M115" s="201" t="s">
        <v>22</v>
      </c>
      <c r="N115" s="202" t="s">
        <v>48</v>
      </c>
      <c r="O115" s="42"/>
      <c r="P115" s="203">
        <f>O115*H115</f>
        <v>0</v>
      </c>
      <c r="Q115" s="203">
        <v>0</v>
      </c>
      <c r="R115" s="203">
        <f>Q115*H115</f>
        <v>0</v>
      </c>
      <c r="S115" s="203">
        <v>0</v>
      </c>
      <c r="T115" s="204">
        <f>S115*H115</f>
        <v>0</v>
      </c>
      <c r="AR115" s="24" t="s">
        <v>187</v>
      </c>
      <c r="AT115" s="24" t="s">
        <v>182</v>
      </c>
      <c r="AU115" s="24" t="s">
        <v>87</v>
      </c>
      <c r="AY115" s="24" t="s">
        <v>180</v>
      </c>
      <c r="BE115" s="205">
        <f>IF(N115="základní",J115,0)</f>
        <v>0</v>
      </c>
      <c r="BF115" s="205">
        <f>IF(N115="snížená",J115,0)</f>
        <v>0</v>
      </c>
      <c r="BG115" s="205">
        <f>IF(N115="zákl. přenesená",J115,0)</f>
        <v>0</v>
      </c>
      <c r="BH115" s="205">
        <f>IF(N115="sníž. přenesená",J115,0)</f>
        <v>0</v>
      </c>
      <c r="BI115" s="205">
        <f>IF(N115="nulová",J115,0)</f>
        <v>0</v>
      </c>
      <c r="BJ115" s="24" t="s">
        <v>24</v>
      </c>
      <c r="BK115" s="205">
        <f>ROUND(I115*H115,2)</f>
        <v>0</v>
      </c>
      <c r="BL115" s="24" t="s">
        <v>187</v>
      </c>
      <c r="BM115" s="24" t="s">
        <v>779</v>
      </c>
    </row>
    <row r="116" spans="2:47" s="1" customFormat="1" ht="409.5">
      <c r="B116" s="41"/>
      <c r="C116" s="63"/>
      <c r="D116" s="206" t="s">
        <v>189</v>
      </c>
      <c r="E116" s="63"/>
      <c r="F116" s="207" t="s">
        <v>253</v>
      </c>
      <c r="G116" s="63"/>
      <c r="H116" s="63"/>
      <c r="I116" s="164"/>
      <c r="J116" s="63"/>
      <c r="K116" s="63"/>
      <c r="L116" s="61"/>
      <c r="M116" s="208"/>
      <c r="N116" s="42"/>
      <c r="O116" s="42"/>
      <c r="P116" s="42"/>
      <c r="Q116" s="42"/>
      <c r="R116" s="42"/>
      <c r="S116" s="42"/>
      <c r="T116" s="78"/>
      <c r="AT116" s="24" t="s">
        <v>189</v>
      </c>
      <c r="AU116" s="24" t="s">
        <v>87</v>
      </c>
    </row>
    <row r="117" spans="2:51" s="12" customFormat="1" ht="13.5">
      <c r="B117" s="220"/>
      <c r="C117" s="221"/>
      <c r="D117" s="206" t="s">
        <v>191</v>
      </c>
      <c r="E117" s="222" t="s">
        <v>22</v>
      </c>
      <c r="F117" s="223" t="s">
        <v>138</v>
      </c>
      <c r="G117" s="221"/>
      <c r="H117" s="224">
        <v>36</v>
      </c>
      <c r="I117" s="225"/>
      <c r="J117" s="221"/>
      <c r="K117" s="221"/>
      <c r="L117" s="226"/>
      <c r="M117" s="227"/>
      <c r="N117" s="228"/>
      <c r="O117" s="228"/>
      <c r="P117" s="228"/>
      <c r="Q117" s="228"/>
      <c r="R117" s="228"/>
      <c r="S117" s="228"/>
      <c r="T117" s="229"/>
      <c r="AT117" s="230" t="s">
        <v>191</v>
      </c>
      <c r="AU117" s="230" t="s">
        <v>87</v>
      </c>
      <c r="AV117" s="12" t="s">
        <v>87</v>
      </c>
      <c r="AW117" s="12" t="s">
        <v>41</v>
      </c>
      <c r="AX117" s="12" t="s">
        <v>77</v>
      </c>
      <c r="AY117" s="230" t="s">
        <v>180</v>
      </c>
    </row>
    <row r="118" spans="2:51" s="13" customFormat="1" ht="13.5">
      <c r="B118" s="231"/>
      <c r="C118" s="232"/>
      <c r="D118" s="206" t="s">
        <v>191</v>
      </c>
      <c r="E118" s="233" t="s">
        <v>22</v>
      </c>
      <c r="F118" s="234" t="s">
        <v>194</v>
      </c>
      <c r="G118" s="232"/>
      <c r="H118" s="235">
        <v>36</v>
      </c>
      <c r="I118" s="236"/>
      <c r="J118" s="232"/>
      <c r="K118" s="232"/>
      <c r="L118" s="237"/>
      <c r="M118" s="238"/>
      <c r="N118" s="239"/>
      <c r="O118" s="239"/>
      <c r="P118" s="239"/>
      <c r="Q118" s="239"/>
      <c r="R118" s="239"/>
      <c r="S118" s="239"/>
      <c r="T118" s="240"/>
      <c r="AT118" s="241" t="s">
        <v>191</v>
      </c>
      <c r="AU118" s="241" t="s">
        <v>87</v>
      </c>
      <c r="AV118" s="13" t="s">
        <v>195</v>
      </c>
      <c r="AW118" s="13" t="s">
        <v>41</v>
      </c>
      <c r="AX118" s="13" t="s">
        <v>77</v>
      </c>
      <c r="AY118" s="241" t="s">
        <v>180</v>
      </c>
    </row>
    <row r="119" spans="2:51" s="14" customFormat="1" ht="13.5">
      <c r="B119" s="242"/>
      <c r="C119" s="243"/>
      <c r="D119" s="206" t="s">
        <v>191</v>
      </c>
      <c r="E119" s="254" t="s">
        <v>22</v>
      </c>
      <c r="F119" s="255" t="s">
        <v>254</v>
      </c>
      <c r="G119" s="243"/>
      <c r="H119" s="256">
        <v>36</v>
      </c>
      <c r="I119" s="248"/>
      <c r="J119" s="243"/>
      <c r="K119" s="243"/>
      <c r="L119" s="249"/>
      <c r="M119" s="250"/>
      <c r="N119" s="251"/>
      <c r="O119" s="251"/>
      <c r="P119" s="251"/>
      <c r="Q119" s="251"/>
      <c r="R119" s="251"/>
      <c r="S119" s="251"/>
      <c r="T119" s="252"/>
      <c r="AT119" s="253" t="s">
        <v>191</v>
      </c>
      <c r="AU119" s="253" t="s">
        <v>87</v>
      </c>
      <c r="AV119" s="14" t="s">
        <v>187</v>
      </c>
      <c r="AW119" s="14" t="s">
        <v>41</v>
      </c>
      <c r="AX119" s="14" t="s">
        <v>24</v>
      </c>
      <c r="AY119" s="253" t="s">
        <v>180</v>
      </c>
    </row>
    <row r="120" spans="2:51" s="12" customFormat="1" ht="13.5">
      <c r="B120" s="220"/>
      <c r="C120" s="221"/>
      <c r="D120" s="244" t="s">
        <v>191</v>
      </c>
      <c r="E120" s="221"/>
      <c r="F120" s="257" t="s">
        <v>763</v>
      </c>
      <c r="G120" s="221"/>
      <c r="H120" s="258">
        <v>18</v>
      </c>
      <c r="I120" s="225"/>
      <c r="J120" s="221"/>
      <c r="K120" s="221"/>
      <c r="L120" s="226"/>
      <c r="M120" s="227"/>
      <c r="N120" s="228"/>
      <c r="O120" s="228"/>
      <c r="P120" s="228"/>
      <c r="Q120" s="228"/>
      <c r="R120" s="228"/>
      <c r="S120" s="228"/>
      <c r="T120" s="229"/>
      <c r="AT120" s="230" t="s">
        <v>191</v>
      </c>
      <c r="AU120" s="230" t="s">
        <v>87</v>
      </c>
      <c r="AV120" s="12" t="s">
        <v>87</v>
      </c>
      <c r="AW120" s="12" t="s">
        <v>6</v>
      </c>
      <c r="AX120" s="12" t="s">
        <v>24</v>
      </c>
      <c r="AY120" s="230" t="s">
        <v>180</v>
      </c>
    </row>
    <row r="121" spans="2:65" s="1" customFormat="1" ht="22.5" customHeight="1">
      <c r="B121" s="41"/>
      <c r="C121" s="194" t="s">
        <v>239</v>
      </c>
      <c r="D121" s="194" t="s">
        <v>182</v>
      </c>
      <c r="E121" s="195" t="s">
        <v>256</v>
      </c>
      <c r="F121" s="196" t="s">
        <v>257</v>
      </c>
      <c r="G121" s="197" t="s">
        <v>118</v>
      </c>
      <c r="H121" s="198">
        <v>18</v>
      </c>
      <c r="I121" s="199"/>
      <c r="J121" s="200">
        <f>ROUND(I121*H121,2)</f>
        <v>0</v>
      </c>
      <c r="K121" s="196" t="s">
        <v>186</v>
      </c>
      <c r="L121" s="61"/>
      <c r="M121" s="201" t="s">
        <v>22</v>
      </c>
      <c r="N121" s="202" t="s">
        <v>48</v>
      </c>
      <c r="O121" s="42"/>
      <c r="P121" s="203">
        <f>O121*H121</f>
        <v>0</v>
      </c>
      <c r="Q121" s="203">
        <v>0</v>
      </c>
      <c r="R121" s="203">
        <f>Q121*H121</f>
        <v>0</v>
      </c>
      <c r="S121" s="203">
        <v>0</v>
      </c>
      <c r="T121" s="204">
        <f>S121*H121</f>
        <v>0</v>
      </c>
      <c r="AR121" s="24" t="s">
        <v>187</v>
      </c>
      <c r="AT121" s="24" t="s">
        <v>182</v>
      </c>
      <c r="AU121" s="24" t="s">
        <v>87</v>
      </c>
      <c r="AY121" s="24" t="s">
        <v>180</v>
      </c>
      <c r="BE121" s="205">
        <f>IF(N121="základní",J121,0)</f>
        <v>0</v>
      </c>
      <c r="BF121" s="205">
        <f>IF(N121="snížená",J121,0)</f>
        <v>0</v>
      </c>
      <c r="BG121" s="205">
        <f>IF(N121="zákl. přenesená",J121,0)</f>
        <v>0</v>
      </c>
      <c r="BH121" s="205">
        <f>IF(N121="sníž. přenesená",J121,0)</f>
        <v>0</v>
      </c>
      <c r="BI121" s="205">
        <f>IF(N121="nulová",J121,0)</f>
        <v>0</v>
      </c>
      <c r="BJ121" s="24" t="s">
        <v>24</v>
      </c>
      <c r="BK121" s="205">
        <f>ROUND(I121*H121,2)</f>
        <v>0</v>
      </c>
      <c r="BL121" s="24" t="s">
        <v>187</v>
      </c>
      <c r="BM121" s="24" t="s">
        <v>780</v>
      </c>
    </row>
    <row r="122" spans="2:47" s="1" customFormat="1" ht="297">
      <c r="B122" s="41"/>
      <c r="C122" s="63"/>
      <c r="D122" s="206" t="s">
        <v>189</v>
      </c>
      <c r="E122" s="63"/>
      <c r="F122" s="207" t="s">
        <v>259</v>
      </c>
      <c r="G122" s="63"/>
      <c r="H122" s="63"/>
      <c r="I122" s="164"/>
      <c r="J122" s="63"/>
      <c r="K122" s="63"/>
      <c r="L122" s="61"/>
      <c r="M122" s="208"/>
      <c r="N122" s="42"/>
      <c r="O122" s="42"/>
      <c r="P122" s="42"/>
      <c r="Q122" s="42"/>
      <c r="R122" s="42"/>
      <c r="S122" s="42"/>
      <c r="T122" s="78"/>
      <c r="AT122" s="24" t="s">
        <v>189</v>
      </c>
      <c r="AU122" s="24" t="s">
        <v>87</v>
      </c>
    </row>
    <row r="123" spans="2:51" s="12" customFormat="1" ht="13.5">
      <c r="B123" s="220"/>
      <c r="C123" s="221"/>
      <c r="D123" s="206" t="s">
        <v>191</v>
      </c>
      <c r="E123" s="222" t="s">
        <v>22</v>
      </c>
      <c r="F123" s="223" t="s">
        <v>138</v>
      </c>
      <c r="G123" s="221"/>
      <c r="H123" s="224">
        <v>36</v>
      </c>
      <c r="I123" s="225"/>
      <c r="J123" s="221"/>
      <c r="K123" s="221"/>
      <c r="L123" s="226"/>
      <c r="M123" s="227"/>
      <c r="N123" s="228"/>
      <c r="O123" s="228"/>
      <c r="P123" s="228"/>
      <c r="Q123" s="228"/>
      <c r="R123" s="228"/>
      <c r="S123" s="228"/>
      <c r="T123" s="229"/>
      <c r="AT123" s="230" t="s">
        <v>191</v>
      </c>
      <c r="AU123" s="230" t="s">
        <v>87</v>
      </c>
      <c r="AV123" s="12" t="s">
        <v>87</v>
      </c>
      <c r="AW123" s="12" t="s">
        <v>41</v>
      </c>
      <c r="AX123" s="12" t="s">
        <v>77</v>
      </c>
      <c r="AY123" s="230" t="s">
        <v>180</v>
      </c>
    </row>
    <row r="124" spans="2:51" s="13" customFormat="1" ht="13.5">
      <c r="B124" s="231"/>
      <c r="C124" s="232"/>
      <c r="D124" s="206" t="s">
        <v>191</v>
      </c>
      <c r="E124" s="233" t="s">
        <v>22</v>
      </c>
      <c r="F124" s="234" t="s">
        <v>194</v>
      </c>
      <c r="G124" s="232"/>
      <c r="H124" s="235">
        <v>36</v>
      </c>
      <c r="I124" s="236"/>
      <c r="J124" s="232"/>
      <c r="K124" s="232"/>
      <c r="L124" s="237"/>
      <c r="M124" s="238"/>
      <c r="N124" s="239"/>
      <c r="O124" s="239"/>
      <c r="P124" s="239"/>
      <c r="Q124" s="239"/>
      <c r="R124" s="239"/>
      <c r="S124" s="239"/>
      <c r="T124" s="240"/>
      <c r="AT124" s="241" t="s">
        <v>191</v>
      </c>
      <c r="AU124" s="241" t="s">
        <v>87</v>
      </c>
      <c r="AV124" s="13" t="s">
        <v>195</v>
      </c>
      <c r="AW124" s="13" t="s">
        <v>41</v>
      </c>
      <c r="AX124" s="13" t="s">
        <v>77</v>
      </c>
      <c r="AY124" s="241" t="s">
        <v>180</v>
      </c>
    </row>
    <row r="125" spans="2:51" s="14" customFormat="1" ht="13.5">
      <c r="B125" s="242"/>
      <c r="C125" s="243"/>
      <c r="D125" s="206" t="s">
        <v>191</v>
      </c>
      <c r="E125" s="254" t="s">
        <v>22</v>
      </c>
      <c r="F125" s="255" t="s">
        <v>254</v>
      </c>
      <c r="G125" s="243"/>
      <c r="H125" s="256">
        <v>36</v>
      </c>
      <c r="I125" s="248"/>
      <c r="J125" s="243"/>
      <c r="K125" s="243"/>
      <c r="L125" s="249"/>
      <c r="M125" s="250"/>
      <c r="N125" s="251"/>
      <c r="O125" s="251"/>
      <c r="P125" s="251"/>
      <c r="Q125" s="251"/>
      <c r="R125" s="251"/>
      <c r="S125" s="251"/>
      <c r="T125" s="252"/>
      <c r="AT125" s="253" t="s">
        <v>191</v>
      </c>
      <c r="AU125" s="253" t="s">
        <v>87</v>
      </c>
      <c r="AV125" s="14" t="s">
        <v>187</v>
      </c>
      <c r="AW125" s="14" t="s">
        <v>41</v>
      </c>
      <c r="AX125" s="14" t="s">
        <v>24</v>
      </c>
      <c r="AY125" s="253" t="s">
        <v>180</v>
      </c>
    </row>
    <row r="126" spans="2:51" s="12" customFormat="1" ht="13.5">
      <c r="B126" s="220"/>
      <c r="C126" s="221"/>
      <c r="D126" s="244" t="s">
        <v>191</v>
      </c>
      <c r="E126" s="221"/>
      <c r="F126" s="257" t="s">
        <v>763</v>
      </c>
      <c r="G126" s="221"/>
      <c r="H126" s="258">
        <v>18</v>
      </c>
      <c r="I126" s="225"/>
      <c r="J126" s="221"/>
      <c r="K126" s="221"/>
      <c r="L126" s="226"/>
      <c r="M126" s="227"/>
      <c r="N126" s="228"/>
      <c r="O126" s="228"/>
      <c r="P126" s="228"/>
      <c r="Q126" s="228"/>
      <c r="R126" s="228"/>
      <c r="S126" s="228"/>
      <c r="T126" s="229"/>
      <c r="AT126" s="230" t="s">
        <v>191</v>
      </c>
      <c r="AU126" s="230" t="s">
        <v>87</v>
      </c>
      <c r="AV126" s="12" t="s">
        <v>87</v>
      </c>
      <c r="AW126" s="12" t="s">
        <v>6</v>
      </c>
      <c r="AX126" s="12" t="s">
        <v>24</v>
      </c>
      <c r="AY126" s="230" t="s">
        <v>180</v>
      </c>
    </row>
    <row r="127" spans="2:65" s="1" customFormat="1" ht="22.5" customHeight="1">
      <c r="B127" s="41"/>
      <c r="C127" s="194" t="s">
        <v>29</v>
      </c>
      <c r="D127" s="194" t="s">
        <v>182</v>
      </c>
      <c r="E127" s="195" t="s">
        <v>261</v>
      </c>
      <c r="F127" s="196" t="s">
        <v>262</v>
      </c>
      <c r="G127" s="197" t="s">
        <v>263</v>
      </c>
      <c r="H127" s="198">
        <v>32.4</v>
      </c>
      <c r="I127" s="199"/>
      <c r="J127" s="200">
        <f>ROUND(I127*H127,2)</f>
        <v>0</v>
      </c>
      <c r="K127" s="196" t="s">
        <v>186</v>
      </c>
      <c r="L127" s="61"/>
      <c r="M127" s="201" t="s">
        <v>22</v>
      </c>
      <c r="N127" s="202" t="s">
        <v>48</v>
      </c>
      <c r="O127" s="42"/>
      <c r="P127" s="203">
        <f>O127*H127</f>
        <v>0</v>
      </c>
      <c r="Q127" s="203">
        <v>0</v>
      </c>
      <c r="R127" s="203">
        <f>Q127*H127</f>
        <v>0</v>
      </c>
      <c r="S127" s="203">
        <v>0</v>
      </c>
      <c r="T127" s="204">
        <f>S127*H127</f>
        <v>0</v>
      </c>
      <c r="AR127" s="24" t="s">
        <v>187</v>
      </c>
      <c r="AT127" s="24" t="s">
        <v>182</v>
      </c>
      <c r="AU127" s="24" t="s">
        <v>87</v>
      </c>
      <c r="AY127" s="24" t="s">
        <v>180</v>
      </c>
      <c r="BE127" s="205">
        <f>IF(N127="základní",J127,0)</f>
        <v>0</v>
      </c>
      <c r="BF127" s="205">
        <f>IF(N127="snížená",J127,0)</f>
        <v>0</v>
      </c>
      <c r="BG127" s="205">
        <f>IF(N127="zákl. přenesená",J127,0)</f>
        <v>0</v>
      </c>
      <c r="BH127" s="205">
        <f>IF(N127="sníž. přenesená",J127,0)</f>
        <v>0</v>
      </c>
      <c r="BI127" s="205">
        <f>IF(N127="nulová",J127,0)</f>
        <v>0</v>
      </c>
      <c r="BJ127" s="24" t="s">
        <v>24</v>
      </c>
      <c r="BK127" s="205">
        <f>ROUND(I127*H127,2)</f>
        <v>0</v>
      </c>
      <c r="BL127" s="24" t="s">
        <v>187</v>
      </c>
      <c r="BM127" s="24" t="s">
        <v>781</v>
      </c>
    </row>
    <row r="128" spans="2:51" s="12" customFormat="1" ht="13.5">
      <c r="B128" s="220"/>
      <c r="C128" s="221"/>
      <c r="D128" s="206" t="s">
        <v>191</v>
      </c>
      <c r="E128" s="222" t="s">
        <v>22</v>
      </c>
      <c r="F128" s="223" t="s">
        <v>782</v>
      </c>
      <c r="G128" s="221"/>
      <c r="H128" s="224">
        <v>64.8</v>
      </c>
      <c r="I128" s="225"/>
      <c r="J128" s="221"/>
      <c r="K128" s="221"/>
      <c r="L128" s="226"/>
      <c r="M128" s="227"/>
      <c r="N128" s="228"/>
      <c r="O128" s="228"/>
      <c r="P128" s="228"/>
      <c r="Q128" s="228"/>
      <c r="R128" s="228"/>
      <c r="S128" s="228"/>
      <c r="T128" s="229"/>
      <c r="AT128" s="230" t="s">
        <v>191</v>
      </c>
      <c r="AU128" s="230" t="s">
        <v>87</v>
      </c>
      <c r="AV128" s="12" t="s">
        <v>87</v>
      </c>
      <c r="AW128" s="12" t="s">
        <v>41</v>
      </c>
      <c r="AX128" s="12" t="s">
        <v>77</v>
      </c>
      <c r="AY128" s="230" t="s">
        <v>180</v>
      </c>
    </row>
    <row r="129" spans="2:51" s="13" customFormat="1" ht="13.5">
      <c r="B129" s="231"/>
      <c r="C129" s="232"/>
      <c r="D129" s="206" t="s">
        <v>191</v>
      </c>
      <c r="E129" s="233" t="s">
        <v>22</v>
      </c>
      <c r="F129" s="234" t="s">
        <v>194</v>
      </c>
      <c r="G129" s="232"/>
      <c r="H129" s="235">
        <v>64.8</v>
      </c>
      <c r="I129" s="236"/>
      <c r="J129" s="232"/>
      <c r="K129" s="232"/>
      <c r="L129" s="237"/>
      <c r="M129" s="238"/>
      <c r="N129" s="239"/>
      <c r="O129" s="239"/>
      <c r="P129" s="239"/>
      <c r="Q129" s="239"/>
      <c r="R129" s="239"/>
      <c r="S129" s="239"/>
      <c r="T129" s="240"/>
      <c r="AT129" s="241" t="s">
        <v>191</v>
      </c>
      <c r="AU129" s="241" t="s">
        <v>87</v>
      </c>
      <c r="AV129" s="13" t="s">
        <v>195</v>
      </c>
      <c r="AW129" s="13" t="s">
        <v>41</v>
      </c>
      <c r="AX129" s="13" t="s">
        <v>77</v>
      </c>
      <c r="AY129" s="241" t="s">
        <v>180</v>
      </c>
    </row>
    <row r="130" spans="2:51" s="14" customFormat="1" ht="13.5">
      <c r="B130" s="242"/>
      <c r="C130" s="243"/>
      <c r="D130" s="206" t="s">
        <v>191</v>
      </c>
      <c r="E130" s="254" t="s">
        <v>22</v>
      </c>
      <c r="F130" s="255" t="s">
        <v>254</v>
      </c>
      <c r="G130" s="243"/>
      <c r="H130" s="256">
        <v>64.8</v>
      </c>
      <c r="I130" s="248"/>
      <c r="J130" s="243"/>
      <c r="K130" s="243"/>
      <c r="L130" s="249"/>
      <c r="M130" s="250"/>
      <c r="N130" s="251"/>
      <c r="O130" s="251"/>
      <c r="P130" s="251"/>
      <c r="Q130" s="251"/>
      <c r="R130" s="251"/>
      <c r="S130" s="251"/>
      <c r="T130" s="252"/>
      <c r="AT130" s="253" t="s">
        <v>191</v>
      </c>
      <c r="AU130" s="253" t="s">
        <v>87</v>
      </c>
      <c r="AV130" s="14" t="s">
        <v>187</v>
      </c>
      <c r="AW130" s="14" t="s">
        <v>41</v>
      </c>
      <c r="AX130" s="14" t="s">
        <v>24</v>
      </c>
      <c r="AY130" s="253" t="s">
        <v>180</v>
      </c>
    </row>
    <row r="131" spans="2:51" s="12" customFormat="1" ht="13.5">
      <c r="B131" s="220"/>
      <c r="C131" s="221"/>
      <c r="D131" s="206" t="s">
        <v>191</v>
      </c>
      <c r="E131" s="221"/>
      <c r="F131" s="223" t="s">
        <v>783</v>
      </c>
      <c r="G131" s="221"/>
      <c r="H131" s="224">
        <v>32.4</v>
      </c>
      <c r="I131" s="225"/>
      <c r="J131" s="221"/>
      <c r="K131" s="221"/>
      <c r="L131" s="226"/>
      <c r="M131" s="227"/>
      <c r="N131" s="228"/>
      <c r="O131" s="228"/>
      <c r="P131" s="228"/>
      <c r="Q131" s="228"/>
      <c r="R131" s="228"/>
      <c r="S131" s="228"/>
      <c r="T131" s="229"/>
      <c r="AT131" s="230" t="s">
        <v>191</v>
      </c>
      <c r="AU131" s="230" t="s">
        <v>87</v>
      </c>
      <c r="AV131" s="12" t="s">
        <v>87</v>
      </c>
      <c r="AW131" s="12" t="s">
        <v>6</v>
      </c>
      <c r="AX131" s="12" t="s">
        <v>24</v>
      </c>
      <c r="AY131" s="230" t="s">
        <v>180</v>
      </c>
    </row>
    <row r="132" spans="2:63" s="10" customFormat="1" ht="29.85" customHeight="1">
      <c r="B132" s="177"/>
      <c r="C132" s="178"/>
      <c r="D132" s="191" t="s">
        <v>76</v>
      </c>
      <c r="E132" s="192" t="s">
        <v>87</v>
      </c>
      <c r="F132" s="192" t="s">
        <v>293</v>
      </c>
      <c r="G132" s="178"/>
      <c r="H132" s="178"/>
      <c r="I132" s="181"/>
      <c r="J132" s="193">
        <f>BK132</f>
        <v>0</v>
      </c>
      <c r="K132" s="178"/>
      <c r="L132" s="183"/>
      <c r="M132" s="184"/>
      <c r="N132" s="185"/>
      <c r="O132" s="185"/>
      <c r="P132" s="186">
        <f>SUM(P133:P153)</f>
        <v>0</v>
      </c>
      <c r="Q132" s="185"/>
      <c r="R132" s="186">
        <f>SUM(R133:R153)</f>
        <v>22.052505600000003</v>
      </c>
      <c r="S132" s="185"/>
      <c r="T132" s="187">
        <f>SUM(T133:T153)</f>
        <v>0</v>
      </c>
      <c r="AR132" s="188" t="s">
        <v>24</v>
      </c>
      <c r="AT132" s="189" t="s">
        <v>76</v>
      </c>
      <c r="AU132" s="189" t="s">
        <v>24</v>
      </c>
      <c r="AY132" s="188" t="s">
        <v>180</v>
      </c>
      <c r="BK132" s="190">
        <f>SUM(BK133:BK153)</f>
        <v>0</v>
      </c>
    </row>
    <row r="133" spans="2:65" s="1" customFormat="1" ht="44.25" customHeight="1">
      <c r="B133" s="41"/>
      <c r="C133" s="194" t="s">
        <v>249</v>
      </c>
      <c r="D133" s="194" t="s">
        <v>182</v>
      </c>
      <c r="E133" s="195" t="s">
        <v>784</v>
      </c>
      <c r="F133" s="196" t="s">
        <v>785</v>
      </c>
      <c r="G133" s="197" t="s">
        <v>122</v>
      </c>
      <c r="H133" s="198">
        <v>36</v>
      </c>
      <c r="I133" s="199"/>
      <c r="J133" s="200">
        <f>ROUND(I133*H133,2)</f>
        <v>0</v>
      </c>
      <c r="K133" s="196" t="s">
        <v>186</v>
      </c>
      <c r="L133" s="61"/>
      <c r="M133" s="201" t="s">
        <v>22</v>
      </c>
      <c r="N133" s="202" t="s">
        <v>48</v>
      </c>
      <c r="O133" s="42"/>
      <c r="P133" s="203">
        <f>O133*H133</f>
        <v>0</v>
      </c>
      <c r="Q133" s="203">
        <v>0.2265696</v>
      </c>
      <c r="R133" s="203">
        <f>Q133*H133</f>
        <v>8.156505600000001</v>
      </c>
      <c r="S133" s="203">
        <v>0</v>
      </c>
      <c r="T133" s="204">
        <f>S133*H133</f>
        <v>0</v>
      </c>
      <c r="AR133" s="24" t="s">
        <v>187</v>
      </c>
      <c r="AT133" s="24" t="s">
        <v>182</v>
      </c>
      <c r="AU133" s="24" t="s">
        <v>87</v>
      </c>
      <c r="AY133" s="24" t="s">
        <v>180</v>
      </c>
      <c r="BE133" s="205">
        <f>IF(N133="základní",J133,0)</f>
        <v>0</v>
      </c>
      <c r="BF133" s="205">
        <f>IF(N133="snížená",J133,0)</f>
        <v>0</v>
      </c>
      <c r="BG133" s="205">
        <f>IF(N133="zákl. přenesená",J133,0)</f>
        <v>0</v>
      </c>
      <c r="BH133" s="205">
        <f>IF(N133="sníž. přenesená",J133,0)</f>
        <v>0</v>
      </c>
      <c r="BI133" s="205">
        <f>IF(N133="nulová",J133,0)</f>
        <v>0</v>
      </c>
      <c r="BJ133" s="24" t="s">
        <v>24</v>
      </c>
      <c r="BK133" s="205">
        <f>ROUND(I133*H133,2)</f>
        <v>0</v>
      </c>
      <c r="BL133" s="24" t="s">
        <v>187</v>
      </c>
      <c r="BM133" s="24" t="s">
        <v>786</v>
      </c>
    </row>
    <row r="134" spans="2:51" s="11" customFormat="1" ht="13.5">
      <c r="B134" s="209"/>
      <c r="C134" s="210"/>
      <c r="D134" s="206" t="s">
        <v>191</v>
      </c>
      <c r="E134" s="211" t="s">
        <v>22</v>
      </c>
      <c r="F134" s="212" t="s">
        <v>787</v>
      </c>
      <c r="G134" s="210"/>
      <c r="H134" s="213" t="s">
        <v>22</v>
      </c>
      <c r="I134" s="214"/>
      <c r="J134" s="210"/>
      <c r="K134" s="210"/>
      <c r="L134" s="215"/>
      <c r="M134" s="216"/>
      <c r="N134" s="217"/>
      <c r="O134" s="217"/>
      <c r="P134" s="217"/>
      <c r="Q134" s="217"/>
      <c r="R134" s="217"/>
      <c r="S134" s="217"/>
      <c r="T134" s="218"/>
      <c r="AT134" s="219" t="s">
        <v>191</v>
      </c>
      <c r="AU134" s="219" t="s">
        <v>87</v>
      </c>
      <c r="AV134" s="11" t="s">
        <v>24</v>
      </c>
      <c r="AW134" s="11" t="s">
        <v>41</v>
      </c>
      <c r="AX134" s="11" t="s">
        <v>77</v>
      </c>
      <c r="AY134" s="219" t="s">
        <v>180</v>
      </c>
    </row>
    <row r="135" spans="2:51" s="12" customFormat="1" ht="13.5">
      <c r="B135" s="220"/>
      <c r="C135" s="221"/>
      <c r="D135" s="206" t="s">
        <v>191</v>
      </c>
      <c r="E135" s="222" t="s">
        <v>22</v>
      </c>
      <c r="F135" s="223" t="s">
        <v>761</v>
      </c>
      <c r="G135" s="221"/>
      <c r="H135" s="224">
        <v>18</v>
      </c>
      <c r="I135" s="225"/>
      <c r="J135" s="221"/>
      <c r="K135" s="221"/>
      <c r="L135" s="226"/>
      <c r="M135" s="227"/>
      <c r="N135" s="228"/>
      <c r="O135" s="228"/>
      <c r="P135" s="228"/>
      <c r="Q135" s="228"/>
      <c r="R135" s="228"/>
      <c r="S135" s="228"/>
      <c r="T135" s="229"/>
      <c r="AT135" s="230" t="s">
        <v>191</v>
      </c>
      <c r="AU135" s="230" t="s">
        <v>87</v>
      </c>
      <c r="AV135" s="12" t="s">
        <v>87</v>
      </c>
      <c r="AW135" s="12" t="s">
        <v>41</v>
      </c>
      <c r="AX135" s="12" t="s">
        <v>77</v>
      </c>
      <c r="AY135" s="230" t="s">
        <v>180</v>
      </c>
    </row>
    <row r="136" spans="2:51" s="12" customFormat="1" ht="13.5">
      <c r="B136" s="220"/>
      <c r="C136" s="221"/>
      <c r="D136" s="206" t="s">
        <v>191</v>
      </c>
      <c r="E136" s="222" t="s">
        <v>22</v>
      </c>
      <c r="F136" s="223" t="s">
        <v>762</v>
      </c>
      <c r="G136" s="221"/>
      <c r="H136" s="224">
        <v>18</v>
      </c>
      <c r="I136" s="225"/>
      <c r="J136" s="221"/>
      <c r="K136" s="221"/>
      <c r="L136" s="226"/>
      <c r="M136" s="227"/>
      <c r="N136" s="228"/>
      <c r="O136" s="228"/>
      <c r="P136" s="228"/>
      <c r="Q136" s="228"/>
      <c r="R136" s="228"/>
      <c r="S136" s="228"/>
      <c r="T136" s="229"/>
      <c r="AT136" s="230" t="s">
        <v>191</v>
      </c>
      <c r="AU136" s="230" t="s">
        <v>87</v>
      </c>
      <c r="AV136" s="12" t="s">
        <v>87</v>
      </c>
      <c r="AW136" s="12" t="s">
        <v>41</v>
      </c>
      <c r="AX136" s="12" t="s">
        <v>77</v>
      </c>
      <c r="AY136" s="230" t="s">
        <v>180</v>
      </c>
    </row>
    <row r="137" spans="2:51" s="13" customFormat="1" ht="13.5">
      <c r="B137" s="231"/>
      <c r="C137" s="232"/>
      <c r="D137" s="206" t="s">
        <v>191</v>
      </c>
      <c r="E137" s="233" t="s">
        <v>22</v>
      </c>
      <c r="F137" s="234" t="s">
        <v>194</v>
      </c>
      <c r="G137" s="232"/>
      <c r="H137" s="235">
        <v>36</v>
      </c>
      <c r="I137" s="236"/>
      <c r="J137" s="232"/>
      <c r="K137" s="232"/>
      <c r="L137" s="237"/>
      <c r="M137" s="238"/>
      <c r="N137" s="239"/>
      <c r="O137" s="239"/>
      <c r="P137" s="239"/>
      <c r="Q137" s="239"/>
      <c r="R137" s="239"/>
      <c r="S137" s="239"/>
      <c r="T137" s="240"/>
      <c r="AT137" s="241" t="s">
        <v>191</v>
      </c>
      <c r="AU137" s="241" t="s">
        <v>87</v>
      </c>
      <c r="AV137" s="13" t="s">
        <v>195</v>
      </c>
      <c r="AW137" s="13" t="s">
        <v>41</v>
      </c>
      <c r="AX137" s="13" t="s">
        <v>77</v>
      </c>
      <c r="AY137" s="241" t="s">
        <v>180</v>
      </c>
    </row>
    <row r="138" spans="2:51" s="14" customFormat="1" ht="13.5">
      <c r="B138" s="242"/>
      <c r="C138" s="243"/>
      <c r="D138" s="244" t="s">
        <v>191</v>
      </c>
      <c r="E138" s="245" t="s">
        <v>22</v>
      </c>
      <c r="F138" s="246" t="s">
        <v>196</v>
      </c>
      <c r="G138" s="243"/>
      <c r="H138" s="247">
        <v>36</v>
      </c>
      <c r="I138" s="248"/>
      <c r="J138" s="243"/>
      <c r="K138" s="243"/>
      <c r="L138" s="249"/>
      <c r="M138" s="250"/>
      <c r="N138" s="251"/>
      <c r="O138" s="251"/>
      <c r="P138" s="251"/>
      <c r="Q138" s="251"/>
      <c r="R138" s="251"/>
      <c r="S138" s="251"/>
      <c r="T138" s="252"/>
      <c r="AT138" s="253" t="s">
        <v>191</v>
      </c>
      <c r="AU138" s="253" t="s">
        <v>87</v>
      </c>
      <c r="AV138" s="14" t="s">
        <v>187</v>
      </c>
      <c r="AW138" s="14" t="s">
        <v>41</v>
      </c>
      <c r="AX138" s="14" t="s">
        <v>24</v>
      </c>
      <c r="AY138" s="253" t="s">
        <v>180</v>
      </c>
    </row>
    <row r="139" spans="2:65" s="1" customFormat="1" ht="31.5" customHeight="1">
      <c r="B139" s="41"/>
      <c r="C139" s="194" t="s">
        <v>214</v>
      </c>
      <c r="D139" s="194" t="s">
        <v>182</v>
      </c>
      <c r="E139" s="195" t="s">
        <v>788</v>
      </c>
      <c r="F139" s="196" t="s">
        <v>789</v>
      </c>
      <c r="G139" s="197" t="s">
        <v>122</v>
      </c>
      <c r="H139" s="198">
        <v>36</v>
      </c>
      <c r="I139" s="199"/>
      <c r="J139" s="200">
        <f>ROUND(I139*H139,2)</f>
        <v>0</v>
      </c>
      <c r="K139" s="196" t="s">
        <v>186</v>
      </c>
      <c r="L139" s="61"/>
      <c r="M139" s="201" t="s">
        <v>22</v>
      </c>
      <c r="N139" s="202" t="s">
        <v>48</v>
      </c>
      <c r="O139" s="42"/>
      <c r="P139" s="203">
        <f>O139*H139</f>
        <v>0</v>
      </c>
      <c r="Q139" s="203">
        <v>0</v>
      </c>
      <c r="R139" s="203">
        <f>Q139*H139</f>
        <v>0</v>
      </c>
      <c r="S139" s="203">
        <v>0</v>
      </c>
      <c r="T139" s="204">
        <f>S139*H139</f>
        <v>0</v>
      </c>
      <c r="AR139" s="24" t="s">
        <v>187</v>
      </c>
      <c r="AT139" s="24" t="s">
        <v>182</v>
      </c>
      <c r="AU139" s="24" t="s">
        <v>87</v>
      </c>
      <c r="AY139" s="24" t="s">
        <v>180</v>
      </c>
      <c r="BE139" s="205">
        <f>IF(N139="základní",J139,0)</f>
        <v>0</v>
      </c>
      <c r="BF139" s="205">
        <f>IF(N139="snížená",J139,0)</f>
        <v>0</v>
      </c>
      <c r="BG139" s="205">
        <f>IF(N139="zákl. přenesená",J139,0)</f>
        <v>0</v>
      </c>
      <c r="BH139" s="205">
        <f>IF(N139="sníž. přenesená",J139,0)</f>
        <v>0</v>
      </c>
      <c r="BI139" s="205">
        <f>IF(N139="nulová",J139,0)</f>
        <v>0</v>
      </c>
      <c r="BJ139" s="24" t="s">
        <v>24</v>
      </c>
      <c r="BK139" s="205">
        <f>ROUND(I139*H139,2)</f>
        <v>0</v>
      </c>
      <c r="BL139" s="24" t="s">
        <v>187</v>
      </c>
      <c r="BM139" s="24" t="s">
        <v>790</v>
      </c>
    </row>
    <row r="140" spans="2:47" s="1" customFormat="1" ht="67.5">
      <c r="B140" s="41"/>
      <c r="C140" s="63"/>
      <c r="D140" s="206" t="s">
        <v>189</v>
      </c>
      <c r="E140" s="63"/>
      <c r="F140" s="207" t="s">
        <v>791</v>
      </c>
      <c r="G140" s="63"/>
      <c r="H140" s="63"/>
      <c r="I140" s="164"/>
      <c r="J140" s="63"/>
      <c r="K140" s="63"/>
      <c r="L140" s="61"/>
      <c r="M140" s="208"/>
      <c r="N140" s="42"/>
      <c r="O140" s="42"/>
      <c r="P140" s="42"/>
      <c r="Q140" s="42"/>
      <c r="R140" s="42"/>
      <c r="S140" s="42"/>
      <c r="T140" s="78"/>
      <c r="AT140" s="24" t="s">
        <v>189</v>
      </c>
      <c r="AU140" s="24" t="s">
        <v>87</v>
      </c>
    </row>
    <row r="141" spans="2:51" s="11" customFormat="1" ht="13.5">
      <c r="B141" s="209"/>
      <c r="C141" s="210"/>
      <c r="D141" s="206" t="s">
        <v>191</v>
      </c>
      <c r="E141" s="211" t="s">
        <v>22</v>
      </c>
      <c r="F141" s="212" t="s">
        <v>792</v>
      </c>
      <c r="G141" s="210"/>
      <c r="H141" s="213" t="s">
        <v>22</v>
      </c>
      <c r="I141" s="214"/>
      <c r="J141" s="210"/>
      <c r="K141" s="210"/>
      <c r="L141" s="215"/>
      <c r="M141" s="216"/>
      <c r="N141" s="217"/>
      <c r="O141" s="217"/>
      <c r="P141" s="217"/>
      <c r="Q141" s="217"/>
      <c r="R141" s="217"/>
      <c r="S141" s="217"/>
      <c r="T141" s="218"/>
      <c r="AT141" s="219" t="s">
        <v>191</v>
      </c>
      <c r="AU141" s="219" t="s">
        <v>87</v>
      </c>
      <c r="AV141" s="11" t="s">
        <v>24</v>
      </c>
      <c r="AW141" s="11" t="s">
        <v>41</v>
      </c>
      <c r="AX141" s="11" t="s">
        <v>77</v>
      </c>
      <c r="AY141" s="219" t="s">
        <v>180</v>
      </c>
    </row>
    <row r="142" spans="2:51" s="12" customFormat="1" ht="13.5">
      <c r="B142" s="220"/>
      <c r="C142" s="221"/>
      <c r="D142" s="206" t="s">
        <v>191</v>
      </c>
      <c r="E142" s="222" t="s">
        <v>22</v>
      </c>
      <c r="F142" s="223" t="s">
        <v>793</v>
      </c>
      <c r="G142" s="221"/>
      <c r="H142" s="224">
        <v>18</v>
      </c>
      <c r="I142" s="225"/>
      <c r="J142" s="221"/>
      <c r="K142" s="221"/>
      <c r="L142" s="226"/>
      <c r="M142" s="227"/>
      <c r="N142" s="228"/>
      <c r="O142" s="228"/>
      <c r="P142" s="228"/>
      <c r="Q142" s="228"/>
      <c r="R142" s="228"/>
      <c r="S142" s="228"/>
      <c r="T142" s="229"/>
      <c r="AT142" s="230" t="s">
        <v>191</v>
      </c>
      <c r="AU142" s="230" t="s">
        <v>87</v>
      </c>
      <c r="AV142" s="12" t="s">
        <v>87</v>
      </c>
      <c r="AW142" s="12" t="s">
        <v>41</v>
      </c>
      <c r="AX142" s="12" t="s">
        <v>77</v>
      </c>
      <c r="AY142" s="230" t="s">
        <v>180</v>
      </c>
    </row>
    <row r="143" spans="2:51" s="12" customFormat="1" ht="13.5">
      <c r="B143" s="220"/>
      <c r="C143" s="221"/>
      <c r="D143" s="206" t="s">
        <v>191</v>
      </c>
      <c r="E143" s="222" t="s">
        <v>22</v>
      </c>
      <c r="F143" s="223" t="s">
        <v>794</v>
      </c>
      <c r="G143" s="221"/>
      <c r="H143" s="224">
        <v>18</v>
      </c>
      <c r="I143" s="225"/>
      <c r="J143" s="221"/>
      <c r="K143" s="221"/>
      <c r="L143" s="226"/>
      <c r="M143" s="227"/>
      <c r="N143" s="228"/>
      <c r="O143" s="228"/>
      <c r="P143" s="228"/>
      <c r="Q143" s="228"/>
      <c r="R143" s="228"/>
      <c r="S143" s="228"/>
      <c r="T143" s="229"/>
      <c r="AT143" s="230" t="s">
        <v>191</v>
      </c>
      <c r="AU143" s="230" t="s">
        <v>87</v>
      </c>
      <c r="AV143" s="12" t="s">
        <v>87</v>
      </c>
      <c r="AW143" s="12" t="s">
        <v>41</v>
      </c>
      <c r="AX143" s="12" t="s">
        <v>77</v>
      </c>
      <c r="AY143" s="230" t="s">
        <v>180</v>
      </c>
    </row>
    <row r="144" spans="2:51" s="13" customFormat="1" ht="13.5">
      <c r="B144" s="231"/>
      <c r="C144" s="232"/>
      <c r="D144" s="206" t="s">
        <v>191</v>
      </c>
      <c r="E144" s="233" t="s">
        <v>22</v>
      </c>
      <c r="F144" s="234" t="s">
        <v>194</v>
      </c>
      <c r="G144" s="232"/>
      <c r="H144" s="235">
        <v>36</v>
      </c>
      <c r="I144" s="236"/>
      <c r="J144" s="232"/>
      <c r="K144" s="232"/>
      <c r="L144" s="237"/>
      <c r="M144" s="238"/>
      <c r="N144" s="239"/>
      <c r="O144" s="239"/>
      <c r="P144" s="239"/>
      <c r="Q144" s="239"/>
      <c r="R144" s="239"/>
      <c r="S144" s="239"/>
      <c r="T144" s="240"/>
      <c r="AT144" s="241" t="s">
        <v>191</v>
      </c>
      <c r="AU144" s="241" t="s">
        <v>87</v>
      </c>
      <c r="AV144" s="13" t="s">
        <v>195</v>
      </c>
      <c r="AW144" s="13" t="s">
        <v>41</v>
      </c>
      <c r="AX144" s="13" t="s">
        <v>77</v>
      </c>
      <c r="AY144" s="241" t="s">
        <v>180</v>
      </c>
    </row>
    <row r="145" spans="2:51" s="14" customFormat="1" ht="13.5">
      <c r="B145" s="242"/>
      <c r="C145" s="243"/>
      <c r="D145" s="244" t="s">
        <v>191</v>
      </c>
      <c r="E145" s="245" t="s">
        <v>22</v>
      </c>
      <c r="F145" s="246" t="s">
        <v>196</v>
      </c>
      <c r="G145" s="243"/>
      <c r="H145" s="247">
        <v>36</v>
      </c>
      <c r="I145" s="248"/>
      <c r="J145" s="243"/>
      <c r="K145" s="243"/>
      <c r="L145" s="249"/>
      <c r="M145" s="250"/>
      <c r="N145" s="251"/>
      <c r="O145" s="251"/>
      <c r="P145" s="251"/>
      <c r="Q145" s="251"/>
      <c r="R145" s="251"/>
      <c r="S145" s="251"/>
      <c r="T145" s="252"/>
      <c r="AT145" s="253" t="s">
        <v>191</v>
      </c>
      <c r="AU145" s="253" t="s">
        <v>87</v>
      </c>
      <c r="AV145" s="14" t="s">
        <v>187</v>
      </c>
      <c r="AW145" s="14" t="s">
        <v>41</v>
      </c>
      <c r="AX145" s="14" t="s">
        <v>24</v>
      </c>
      <c r="AY145" s="253" t="s">
        <v>180</v>
      </c>
    </row>
    <row r="146" spans="2:65" s="1" customFormat="1" ht="44.25" customHeight="1">
      <c r="B146" s="41"/>
      <c r="C146" s="261" t="s">
        <v>260</v>
      </c>
      <c r="D146" s="261" t="s">
        <v>300</v>
      </c>
      <c r="E146" s="262" t="s">
        <v>795</v>
      </c>
      <c r="F146" s="263" t="s">
        <v>796</v>
      </c>
      <c r="G146" s="264" t="s">
        <v>263</v>
      </c>
      <c r="H146" s="265">
        <v>13.896</v>
      </c>
      <c r="I146" s="266"/>
      <c r="J146" s="267">
        <f>ROUND(I146*H146,2)</f>
        <v>0</v>
      </c>
      <c r="K146" s="263" t="s">
        <v>186</v>
      </c>
      <c r="L146" s="268"/>
      <c r="M146" s="269" t="s">
        <v>22</v>
      </c>
      <c r="N146" s="270" t="s">
        <v>48</v>
      </c>
      <c r="O146" s="42"/>
      <c r="P146" s="203">
        <f>O146*H146</f>
        <v>0</v>
      </c>
      <c r="Q146" s="203">
        <v>1</v>
      </c>
      <c r="R146" s="203">
        <f>Q146*H146</f>
        <v>13.896</v>
      </c>
      <c r="S146" s="203">
        <v>0</v>
      </c>
      <c r="T146" s="204">
        <f>S146*H146</f>
        <v>0</v>
      </c>
      <c r="AR146" s="24" t="s">
        <v>228</v>
      </c>
      <c r="AT146" s="24" t="s">
        <v>300</v>
      </c>
      <c r="AU146" s="24" t="s">
        <v>87</v>
      </c>
      <c r="AY146" s="24" t="s">
        <v>180</v>
      </c>
      <c r="BE146" s="205">
        <f>IF(N146="základní",J146,0)</f>
        <v>0</v>
      </c>
      <c r="BF146" s="205">
        <f>IF(N146="snížená",J146,0)</f>
        <v>0</v>
      </c>
      <c r="BG146" s="205">
        <f>IF(N146="zákl. přenesená",J146,0)</f>
        <v>0</v>
      </c>
      <c r="BH146" s="205">
        <f>IF(N146="sníž. přenesená",J146,0)</f>
        <v>0</v>
      </c>
      <c r="BI146" s="205">
        <f>IF(N146="nulová",J146,0)</f>
        <v>0</v>
      </c>
      <c r="BJ146" s="24" t="s">
        <v>24</v>
      </c>
      <c r="BK146" s="205">
        <f>ROUND(I146*H146,2)</f>
        <v>0</v>
      </c>
      <c r="BL146" s="24" t="s">
        <v>187</v>
      </c>
      <c r="BM146" s="24" t="s">
        <v>797</v>
      </c>
    </row>
    <row r="147" spans="2:51" s="11" customFormat="1" ht="13.5">
      <c r="B147" s="209"/>
      <c r="C147" s="210"/>
      <c r="D147" s="206" t="s">
        <v>191</v>
      </c>
      <c r="E147" s="211" t="s">
        <v>22</v>
      </c>
      <c r="F147" s="212" t="s">
        <v>787</v>
      </c>
      <c r="G147" s="210"/>
      <c r="H147" s="213" t="s">
        <v>22</v>
      </c>
      <c r="I147" s="214"/>
      <c r="J147" s="210"/>
      <c r="K147" s="210"/>
      <c r="L147" s="215"/>
      <c r="M147" s="216"/>
      <c r="N147" s="217"/>
      <c r="O147" s="217"/>
      <c r="P147" s="217"/>
      <c r="Q147" s="217"/>
      <c r="R147" s="217"/>
      <c r="S147" s="217"/>
      <c r="T147" s="218"/>
      <c r="AT147" s="219" t="s">
        <v>191</v>
      </c>
      <c r="AU147" s="219" t="s">
        <v>87</v>
      </c>
      <c r="AV147" s="11" t="s">
        <v>24</v>
      </c>
      <c r="AW147" s="11" t="s">
        <v>41</v>
      </c>
      <c r="AX147" s="11" t="s">
        <v>77</v>
      </c>
      <c r="AY147" s="219" t="s">
        <v>180</v>
      </c>
    </row>
    <row r="148" spans="2:51" s="12" customFormat="1" ht="13.5">
      <c r="B148" s="220"/>
      <c r="C148" s="221"/>
      <c r="D148" s="206" t="s">
        <v>191</v>
      </c>
      <c r="E148" s="222" t="s">
        <v>22</v>
      </c>
      <c r="F148" s="223" t="s">
        <v>798</v>
      </c>
      <c r="G148" s="221"/>
      <c r="H148" s="224">
        <v>4.632</v>
      </c>
      <c r="I148" s="225"/>
      <c r="J148" s="221"/>
      <c r="K148" s="221"/>
      <c r="L148" s="226"/>
      <c r="M148" s="227"/>
      <c r="N148" s="228"/>
      <c r="O148" s="228"/>
      <c r="P148" s="228"/>
      <c r="Q148" s="228"/>
      <c r="R148" s="228"/>
      <c r="S148" s="228"/>
      <c r="T148" s="229"/>
      <c r="AT148" s="230" t="s">
        <v>191</v>
      </c>
      <c r="AU148" s="230" t="s">
        <v>87</v>
      </c>
      <c r="AV148" s="12" t="s">
        <v>87</v>
      </c>
      <c r="AW148" s="12" t="s">
        <v>41</v>
      </c>
      <c r="AX148" s="12" t="s">
        <v>77</v>
      </c>
      <c r="AY148" s="230" t="s">
        <v>180</v>
      </c>
    </row>
    <row r="149" spans="2:51" s="12" customFormat="1" ht="13.5">
      <c r="B149" s="220"/>
      <c r="C149" s="221"/>
      <c r="D149" s="206" t="s">
        <v>191</v>
      </c>
      <c r="E149" s="222" t="s">
        <v>22</v>
      </c>
      <c r="F149" s="223" t="s">
        <v>799</v>
      </c>
      <c r="G149" s="221"/>
      <c r="H149" s="224">
        <v>2.316</v>
      </c>
      <c r="I149" s="225"/>
      <c r="J149" s="221"/>
      <c r="K149" s="221"/>
      <c r="L149" s="226"/>
      <c r="M149" s="227"/>
      <c r="N149" s="228"/>
      <c r="O149" s="228"/>
      <c r="P149" s="228"/>
      <c r="Q149" s="228"/>
      <c r="R149" s="228"/>
      <c r="S149" s="228"/>
      <c r="T149" s="229"/>
      <c r="AT149" s="230" t="s">
        <v>191</v>
      </c>
      <c r="AU149" s="230" t="s">
        <v>87</v>
      </c>
      <c r="AV149" s="12" t="s">
        <v>87</v>
      </c>
      <c r="AW149" s="12" t="s">
        <v>41</v>
      </c>
      <c r="AX149" s="12" t="s">
        <v>77</v>
      </c>
      <c r="AY149" s="230" t="s">
        <v>180</v>
      </c>
    </row>
    <row r="150" spans="2:51" s="12" customFormat="1" ht="13.5">
      <c r="B150" s="220"/>
      <c r="C150" s="221"/>
      <c r="D150" s="206" t="s">
        <v>191</v>
      </c>
      <c r="E150" s="222" t="s">
        <v>22</v>
      </c>
      <c r="F150" s="223" t="s">
        <v>800</v>
      </c>
      <c r="G150" s="221"/>
      <c r="H150" s="224">
        <v>4.632</v>
      </c>
      <c r="I150" s="225"/>
      <c r="J150" s="221"/>
      <c r="K150" s="221"/>
      <c r="L150" s="226"/>
      <c r="M150" s="227"/>
      <c r="N150" s="228"/>
      <c r="O150" s="228"/>
      <c r="P150" s="228"/>
      <c r="Q150" s="228"/>
      <c r="R150" s="228"/>
      <c r="S150" s="228"/>
      <c r="T150" s="229"/>
      <c r="AT150" s="230" t="s">
        <v>191</v>
      </c>
      <c r="AU150" s="230" t="s">
        <v>87</v>
      </c>
      <c r="AV150" s="12" t="s">
        <v>87</v>
      </c>
      <c r="AW150" s="12" t="s">
        <v>41</v>
      </c>
      <c r="AX150" s="12" t="s">
        <v>77</v>
      </c>
      <c r="AY150" s="230" t="s">
        <v>180</v>
      </c>
    </row>
    <row r="151" spans="2:51" s="12" customFormat="1" ht="13.5">
      <c r="B151" s="220"/>
      <c r="C151" s="221"/>
      <c r="D151" s="206" t="s">
        <v>191</v>
      </c>
      <c r="E151" s="222" t="s">
        <v>22</v>
      </c>
      <c r="F151" s="223" t="s">
        <v>801</v>
      </c>
      <c r="G151" s="221"/>
      <c r="H151" s="224">
        <v>2.316</v>
      </c>
      <c r="I151" s="225"/>
      <c r="J151" s="221"/>
      <c r="K151" s="221"/>
      <c r="L151" s="226"/>
      <c r="M151" s="227"/>
      <c r="N151" s="228"/>
      <c r="O151" s="228"/>
      <c r="P151" s="228"/>
      <c r="Q151" s="228"/>
      <c r="R151" s="228"/>
      <c r="S151" s="228"/>
      <c r="T151" s="229"/>
      <c r="AT151" s="230" t="s">
        <v>191</v>
      </c>
      <c r="AU151" s="230" t="s">
        <v>87</v>
      </c>
      <c r="AV151" s="12" t="s">
        <v>87</v>
      </c>
      <c r="AW151" s="12" t="s">
        <v>41</v>
      </c>
      <c r="AX151" s="12" t="s">
        <v>77</v>
      </c>
      <c r="AY151" s="230" t="s">
        <v>180</v>
      </c>
    </row>
    <row r="152" spans="2:51" s="13" customFormat="1" ht="13.5">
      <c r="B152" s="231"/>
      <c r="C152" s="232"/>
      <c r="D152" s="206" t="s">
        <v>191</v>
      </c>
      <c r="E152" s="233" t="s">
        <v>22</v>
      </c>
      <c r="F152" s="234" t="s">
        <v>194</v>
      </c>
      <c r="G152" s="232"/>
      <c r="H152" s="235">
        <v>13.896</v>
      </c>
      <c r="I152" s="236"/>
      <c r="J152" s="232"/>
      <c r="K152" s="232"/>
      <c r="L152" s="237"/>
      <c r="M152" s="238"/>
      <c r="N152" s="239"/>
      <c r="O152" s="239"/>
      <c r="P152" s="239"/>
      <c r="Q152" s="239"/>
      <c r="R152" s="239"/>
      <c r="S152" s="239"/>
      <c r="T152" s="240"/>
      <c r="AT152" s="241" t="s">
        <v>191</v>
      </c>
      <c r="AU152" s="241" t="s">
        <v>87</v>
      </c>
      <c r="AV152" s="13" t="s">
        <v>195</v>
      </c>
      <c r="AW152" s="13" t="s">
        <v>41</v>
      </c>
      <c r="AX152" s="13" t="s">
        <v>77</v>
      </c>
      <c r="AY152" s="241" t="s">
        <v>180</v>
      </c>
    </row>
    <row r="153" spans="2:51" s="14" customFormat="1" ht="13.5">
      <c r="B153" s="242"/>
      <c r="C153" s="243"/>
      <c r="D153" s="206" t="s">
        <v>191</v>
      </c>
      <c r="E153" s="254" t="s">
        <v>22</v>
      </c>
      <c r="F153" s="255" t="s">
        <v>196</v>
      </c>
      <c r="G153" s="243"/>
      <c r="H153" s="256">
        <v>13.896</v>
      </c>
      <c r="I153" s="248"/>
      <c r="J153" s="243"/>
      <c r="K153" s="243"/>
      <c r="L153" s="249"/>
      <c r="M153" s="250"/>
      <c r="N153" s="251"/>
      <c r="O153" s="251"/>
      <c r="P153" s="251"/>
      <c r="Q153" s="251"/>
      <c r="R153" s="251"/>
      <c r="S153" s="251"/>
      <c r="T153" s="252"/>
      <c r="AT153" s="253" t="s">
        <v>191</v>
      </c>
      <c r="AU153" s="253" t="s">
        <v>87</v>
      </c>
      <c r="AV153" s="14" t="s">
        <v>187</v>
      </c>
      <c r="AW153" s="14" t="s">
        <v>41</v>
      </c>
      <c r="AX153" s="14" t="s">
        <v>24</v>
      </c>
      <c r="AY153" s="253" t="s">
        <v>180</v>
      </c>
    </row>
    <row r="154" spans="2:63" s="10" customFormat="1" ht="29.85" customHeight="1">
      <c r="B154" s="177"/>
      <c r="C154" s="178"/>
      <c r="D154" s="191" t="s">
        <v>76</v>
      </c>
      <c r="E154" s="192" t="s">
        <v>187</v>
      </c>
      <c r="F154" s="192" t="s">
        <v>530</v>
      </c>
      <c r="G154" s="178"/>
      <c r="H154" s="178"/>
      <c r="I154" s="181"/>
      <c r="J154" s="193">
        <f>BK154</f>
        <v>0</v>
      </c>
      <c r="K154" s="178"/>
      <c r="L154" s="183"/>
      <c r="M154" s="184"/>
      <c r="N154" s="185"/>
      <c r="O154" s="185"/>
      <c r="P154" s="186">
        <f>SUM(P155:P168)</f>
        <v>0</v>
      </c>
      <c r="Q154" s="185"/>
      <c r="R154" s="186">
        <f>SUM(R155:R168)</f>
        <v>33.660000000000004</v>
      </c>
      <c r="S154" s="185"/>
      <c r="T154" s="187">
        <f>SUM(T155:T168)</f>
        <v>0</v>
      </c>
      <c r="AR154" s="188" t="s">
        <v>24</v>
      </c>
      <c r="AT154" s="189" t="s">
        <v>76</v>
      </c>
      <c r="AU154" s="189" t="s">
        <v>24</v>
      </c>
      <c r="AY154" s="188" t="s">
        <v>180</v>
      </c>
      <c r="BK154" s="190">
        <f>SUM(BK155:BK168)</f>
        <v>0</v>
      </c>
    </row>
    <row r="155" spans="2:65" s="1" customFormat="1" ht="31.5" customHeight="1">
      <c r="B155" s="41"/>
      <c r="C155" s="194" t="s">
        <v>271</v>
      </c>
      <c r="D155" s="194" t="s">
        <v>182</v>
      </c>
      <c r="E155" s="195" t="s">
        <v>802</v>
      </c>
      <c r="F155" s="196" t="s">
        <v>803</v>
      </c>
      <c r="G155" s="197" t="s">
        <v>118</v>
      </c>
      <c r="H155" s="198">
        <v>18</v>
      </c>
      <c r="I155" s="199"/>
      <c r="J155" s="200">
        <f>ROUND(I155*H155,2)</f>
        <v>0</v>
      </c>
      <c r="K155" s="196" t="s">
        <v>186</v>
      </c>
      <c r="L155" s="61"/>
      <c r="M155" s="201" t="s">
        <v>22</v>
      </c>
      <c r="N155" s="202" t="s">
        <v>48</v>
      </c>
      <c r="O155" s="42"/>
      <c r="P155" s="203">
        <f>O155*H155</f>
        <v>0</v>
      </c>
      <c r="Q155" s="203">
        <v>1.87</v>
      </c>
      <c r="R155" s="203">
        <f>Q155*H155</f>
        <v>33.660000000000004</v>
      </c>
      <c r="S155" s="203">
        <v>0</v>
      </c>
      <c r="T155" s="204">
        <f>S155*H155</f>
        <v>0</v>
      </c>
      <c r="AR155" s="24" t="s">
        <v>187</v>
      </c>
      <c r="AT155" s="24" t="s">
        <v>182</v>
      </c>
      <c r="AU155" s="24" t="s">
        <v>87</v>
      </c>
      <c r="AY155" s="24" t="s">
        <v>180</v>
      </c>
      <c r="BE155" s="205">
        <f>IF(N155="základní",J155,0)</f>
        <v>0</v>
      </c>
      <c r="BF155" s="205">
        <f>IF(N155="snížená",J155,0)</f>
        <v>0</v>
      </c>
      <c r="BG155" s="205">
        <f>IF(N155="zákl. přenesená",J155,0)</f>
        <v>0</v>
      </c>
      <c r="BH155" s="205">
        <f>IF(N155="sníž. přenesená",J155,0)</f>
        <v>0</v>
      </c>
      <c r="BI155" s="205">
        <f>IF(N155="nulová",J155,0)</f>
        <v>0</v>
      </c>
      <c r="BJ155" s="24" t="s">
        <v>24</v>
      </c>
      <c r="BK155" s="205">
        <f>ROUND(I155*H155,2)</f>
        <v>0</v>
      </c>
      <c r="BL155" s="24" t="s">
        <v>187</v>
      </c>
      <c r="BM155" s="24" t="s">
        <v>804</v>
      </c>
    </row>
    <row r="156" spans="2:47" s="1" customFormat="1" ht="27">
      <c r="B156" s="41"/>
      <c r="C156" s="63"/>
      <c r="D156" s="206" t="s">
        <v>189</v>
      </c>
      <c r="E156" s="63"/>
      <c r="F156" s="207" t="s">
        <v>805</v>
      </c>
      <c r="G156" s="63"/>
      <c r="H156" s="63"/>
      <c r="I156" s="164"/>
      <c r="J156" s="63"/>
      <c r="K156" s="63"/>
      <c r="L156" s="61"/>
      <c r="M156" s="208"/>
      <c r="N156" s="42"/>
      <c r="O156" s="42"/>
      <c r="P156" s="42"/>
      <c r="Q156" s="42"/>
      <c r="R156" s="42"/>
      <c r="S156" s="42"/>
      <c r="T156" s="78"/>
      <c r="AT156" s="24" t="s">
        <v>189</v>
      </c>
      <c r="AU156" s="24" t="s">
        <v>87</v>
      </c>
    </row>
    <row r="157" spans="2:51" s="11" customFormat="1" ht="13.5">
      <c r="B157" s="209"/>
      <c r="C157" s="210"/>
      <c r="D157" s="206" t="s">
        <v>191</v>
      </c>
      <c r="E157" s="211" t="s">
        <v>22</v>
      </c>
      <c r="F157" s="212" t="s">
        <v>787</v>
      </c>
      <c r="G157" s="210"/>
      <c r="H157" s="213" t="s">
        <v>22</v>
      </c>
      <c r="I157" s="214"/>
      <c r="J157" s="210"/>
      <c r="K157" s="210"/>
      <c r="L157" s="215"/>
      <c r="M157" s="216"/>
      <c r="N157" s="217"/>
      <c r="O157" s="217"/>
      <c r="P157" s="217"/>
      <c r="Q157" s="217"/>
      <c r="R157" s="217"/>
      <c r="S157" s="217"/>
      <c r="T157" s="218"/>
      <c r="AT157" s="219" t="s">
        <v>191</v>
      </c>
      <c r="AU157" s="219" t="s">
        <v>87</v>
      </c>
      <c r="AV157" s="11" t="s">
        <v>24</v>
      </c>
      <c r="AW157" s="11" t="s">
        <v>41</v>
      </c>
      <c r="AX157" s="11" t="s">
        <v>77</v>
      </c>
      <c r="AY157" s="219" t="s">
        <v>180</v>
      </c>
    </row>
    <row r="158" spans="2:51" s="12" customFormat="1" ht="13.5">
      <c r="B158" s="220"/>
      <c r="C158" s="221"/>
      <c r="D158" s="206" t="s">
        <v>191</v>
      </c>
      <c r="E158" s="222" t="s">
        <v>22</v>
      </c>
      <c r="F158" s="223" t="s">
        <v>806</v>
      </c>
      <c r="G158" s="221"/>
      <c r="H158" s="224">
        <v>6</v>
      </c>
      <c r="I158" s="225"/>
      <c r="J158" s="221"/>
      <c r="K158" s="221"/>
      <c r="L158" s="226"/>
      <c r="M158" s="227"/>
      <c r="N158" s="228"/>
      <c r="O158" s="228"/>
      <c r="P158" s="228"/>
      <c r="Q158" s="228"/>
      <c r="R158" s="228"/>
      <c r="S158" s="228"/>
      <c r="T158" s="229"/>
      <c r="AT158" s="230" t="s">
        <v>191</v>
      </c>
      <c r="AU158" s="230" t="s">
        <v>87</v>
      </c>
      <c r="AV158" s="12" t="s">
        <v>87</v>
      </c>
      <c r="AW158" s="12" t="s">
        <v>41</v>
      </c>
      <c r="AX158" s="12" t="s">
        <v>77</v>
      </c>
      <c r="AY158" s="230" t="s">
        <v>180</v>
      </c>
    </row>
    <row r="159" spans="2:51" s="12" customFormat="1" ht="13.5">
      <c r="B159" s="220"/>
      <c r="C159" s="221"/>
      <c r="D159" s="206" t="s">
        <v>191</v>
      </c>
      <c r="E159" s="222" t="s">
        <v>22</v>
      </c>
      <c r="F159" s="223" t="s">
        <v>807</v>
      </c>
      <c r="G159" s="221"/>
      <c r="H159" s="224">
        <v>3</v>
      </c>
      <c r="I159" s="225"/>
      <c r="J159" s="221"/>
      <c r="K159" s="221"/>
      <c r="L159" s="226"/>
      <c r="M159" s="227"/>
      <c r="N159" s="228"/>
      <c r="O159" s="228"/>
      <c r="P159" s="228"/>
      <c r="Q159" s="228"/>
      <c r="R159" s="228"/>
      <c r="S159" s="228"/>
      <c r="T159" s="229"/>
      <c r="AT159" s="230" t="s">
        <v>191</v>
      </c>
      <c r="AU159" s="230" t="s">
        <v>87</v>
      </c>
      <c r="AV159" s="12" t="s">
        <v>87</v>
      </c>
      <c r="AW159" s="12" t="s">
        <v>41</v>
      </c>
      <c r="AX159" s="12" t="s">
        <v>77</v>
      </c>
      <c r="AY159" s="230" t="s">
        <v>180</v>
      </c>
    </row>
    <row r="160" spans="2:51" s="12" customFormat="1" ht="13.5">
      <c r="B160" s="220"/>
      <c r="C160" s="221"/>
      <c r="D160" s="206" t="s">
        <v>191</v>
      </c>
      <c r="E160" s="222" t="s">
        <v>22</v>
      </c>
      <c r="F160" s="223" t="s">
        <v>808</v>
      </c>
      <c r="G160" s="221"/>
      <c r="H160" s="224">
        <v>6</v>
      </c>
      <c r="I160" s="225"/>
      <c r="J160" s="221"/>
      <c r="K160" s="221"/>
      <c r="L160" s="226"/>
      <c r="M160" s="227"/>
      <c r="N160" s="228"/>
      <c r="O160" s="228"/>
      <c r="P160" s="228"/>
      <c r="Q160" s="228"/>
      <c r="R160" s="228"/>
      <c r="S160" s="228"/>
      <c r="T160" s="229"/>
      <c r="AT160" s="230" t="s">
        <v>191</v>
      </c>
      <c r="AU160" s="230" t="s">
        <v>87</v>
      </c>
      <c r="AV160" s="12" t="s">
        <v>87</v>
      </c>
      <c r="AW160" s="12" t="s">
        <v>41</v>
      </c>
      <c r="AX160" s="12" t="s">
        <v>77</v>
      </c>
      <c r="AY160" s="230" t="s">
        <v>180</v>
      </c>
    </row>
    <row r="161" spans="2:51" s="12" customFormat="1" ht="13.5">
      <c r="B161" s="220"/>
      <c r="C161" s="221"/>
      <c r="D161" s="206" t="s">
        <v>191</v>
      </c>
      <c r="E161" s="222" t="s">
        <v>22</v>
      </c>
      <c r="F161" s="223" t="s">
        <v>809</v>
      </c>
      <c r="G161" s="221"/>
      <c r="H161" s="224">
        <v>3</v>
      </c>
      <c r="I161" s="225"/>
      <c r="J161" s="221"/>
      <c r="K161" s="221"/>
      <c r="L161" s="226"/>
      <c r="M161" s="227"/>
      <c r="N161" s="228"/>
      <c r="O161" s="228"/>
      <c r="P161" s="228"/>
      <c r="Q161" s="228"/>
      <c r="R161" s="228"/>
      <c r="S161" s="228"/>
      <c r="T161" s="229"/>
      <c r="AT161" s="230" t="s">
        <v>191</v>
      </c>
      <c r="AU161" s="230" t="s">
        <v>87</v>
      </c>
      <c r="AV161" s="12" t="s">
        <v>87</v>
      </c>
      <c r="AW161" s="12" t="s">
        <v>41</v>
      </c>
      <c r="AX161" s="12" t="s">
        <v>77</v>
      </c>
      <c r="AY161" s="230" t="s">
        <v>180</v>
      </c>
    </row>
    <row r="162" spans="2:51" s="14" customFormat="1" ht="13.5">
      <c r="B162" s="242"/>
      <c r="C162" s="243"/>
      <c r="D162" s="244" t="s">
        <v>191</v>
      </c>
      <c r="E162" s="245" t="s">
        <v>22</v>
      </c>
      <c r="F162" s="246" t="s">
        <v>196</v>
      </c>
      <c r="G162" s="243"/>
      <c r="H162" s="247">
        <v>18</v>
      </c>
      <c r="I162" s="248"/>
      <c r="J162" s="243"/>
      <c r="K162" s="243"/>
      <c r="L162" s="249"/>
      <c r="M162" s="250"/>
      <c r="N162" s="251"/>
      <c r="O162" s="251"/>
      <c r="P162" s="251"/>
      <c r="Q162" s="251"/>
      <c r="R162" s="251"/>
      <c r="S162" s="251"/>
      <c r="T162" s="252"/>
      <c r="AT162" s="253" t="s">
        <v>191</v>
      </c>
      <c r="AU162" s="253" t="s">
        <v>87</v>
      </c>
      <c r="AV162" s="14" t="s">
        <v>187</v>
      </c>
      <c r="AW162" s="14" t="s">
        <v>41</v>
      </c>
      <c r="AX162" s="14" t="s">
        <v>24</v>
      </c>
      <c r="AY162" s="253" t="s">
        <v>180</v>
      </c>
    </row>
    <row r="163" spans="2:65" s="1" customFormat="1" ht="44.25" customHeight="1">
      <c r="B163" s="41"/>
      <c r="C163" s="194" t="s">
        <v>10</v>
      </c>
      <c r="D163" s="194" t="s">
        <v>182</v>
      </c>
      <c r="E163" s="195" t="s">
        <v>810</v>
      </c>
      <c r="F163" s="196" t="s">
        <v>811</v>
      </c>
      <c r="G163" s="197" t="s">
        <v>110</v>
      </c>
      <c r="H163" s="198">
        <v>36</v>
      </c>
      <c r="I163" s="199"/>
      <c r="J163" s="200">
        <f>ROUND(I163*H163,2)</f>
        <v>0</v>
      </c>
      <c r="K163" s="196" t="s">
        <v>186</v>
      </c>
      <c r="L163" s="61"/>
      <c r="M163" s="201" t="s">
        <v>22</v>
      </c>
      <c r="N163" s="202" t="s">
        <v>48</v>
      </c>
      <c r="O163" s="42"/>
      <c r="P163" s="203">
        <f>O163*H163</f>
        <v>0</v>
      </c>
      <c r="Q163" s="203">
        <v>0</v>
      </c>
      <c r="R163" s="203">
        <f>Q163*H163</f>
        <v>0</v>
      </c>
      <c r="S163" s="203">
        <v>0</v>
      </c>
      <c r="T163" s="204">
        <f>S163*H163</f>
        <v>0</v>
      </c>
      <c r="AR163" s="24" t="s">
        <v>187</v>
      </c>
      <c r="AT163" s="24" t="s">
        <v>182</v>
      </c>
      <c r="AU163" s="24" t="s">
        <v>87</v>
      </c>
      <c r="AY163" s="24" t="s">
        <v>180</v>
      </c>
      <c r="BE163" s="205">
        <f>IF(N163="základní",J163,0)</f>
        <v>0</v>
      </c>
      <c r="BF163" s="205">
        <f>IF(N163="snížená",J163,0)</f>
        <v>0</v>
      </c>
      <c r="BG163" s="205">
        <f>IF(N163="zákl. přenesená",J163,0)</f>
        <v>0</v>
      </c>
      <c r="BH163" s="205">
        <f>IF(N163="sníž. přenesená",J163,0)</f>
        <v>0</v>
      </c>
      <c r="BI163" s="205">
        <f>IF(N163="nulová",J163,0)</f>
        <v>0</v>
      </c>
      <c r="BJ163" s="24" t="s">
        <v>24</v>
      </c>
      <c r="BK163" s="205">
        <f>ROUND(I163*H163,2)</f>
        <v>0</v>
      </c>
      <c r="BL163" s="24" t="s">
        <v>187</v>
      </c>
      <c r="BM163" s="24" t="s">
        <v>812</v>
      </c>
    </row>
    <row r="164" spans="2:47" s="1" customFormat="1" ht="27">
      <c r="B164" s="41"/>
      <c r="C164" s="63"/>
      <c r="D164" s="206" t="s">
        <v>189</v>
      </c>
      <c r="E164" s="63"/>
      <c r="F164" s="207" t="s">
        <v>805</v>
      </c>
      <c r="G164" s="63"/>
      <c r="H164" s="63"/>
      <c r="I164" s="164"/>
      <c r="J164" s="63"/>
      <c r="K164" s="63"/>
      <c r="L164" s="61"/>
      <c r="M164" s="208"/>
      <c r="N164" s="42"/>
      <c r="O164" s="42"/>
      <c r="P164" s="42"/>
      <c r="Q164" s="42"/>
      <c r="R164" s="42"/>
      <c r="S164" s="42"/>
      <c r="T164" s="78"/>
      <c r="AT164" s="24" t="s">
        <v>189</v>
      </c>
      <c r="AU164" s="24" t="s">
        <v>87</v>
      </c>
    </row>
    <row r="165" spans="2:51" s="11" customFormat="1" ht="13.5">
      <c r="B165" s="209"/>
      <c r="C165" s="210"/>
      <c r="D165" s="206" t="s">
        <v>191</v>
      </c>
      <c r="E165" s="211" t="s">
        <v>22</v>
      </c>
      <c r="F165" s="212" t="s">
        <v>787</v>
      </c>
      <c r="G165" s="210"/>
      <c r="H165" s="213" t="s">
        <v>22</v>
      </c>
      <c r="I165" s="214"/>
      <c r="J165" s="210"/>
      <c r="K165" s="210"/>
      <c r="L165" s="215"/>
      <c r="M165" s="216"/>
      <c r="N165" s="217"/>
      <c r="O165" s="217"/>
      <c r="P165" s="217"/>
      <c r="Q165" s="217"/>
      <c r="R165" s="217"/>
      <c r="S165" s="217"/>
      <c r="T165" s="218"/>
      <c r="AT165" s="219" t="s">
        <v>191</v>
      </c>
      <c r="AU165" s="219" t="s">
        <v>87</v>
      </c>
      <c r="AV165" s="11" t="s">
        <v>24</v>
      </c>
      <c r="AW165" s="11" t="s">
        <v>41</v>
      </c>
      <c r="AX165" s="11" t="s">
        <v>77</v>
      </c>
      <c r="AY165" s="219" t="s">
        <v>180</v>
      </c>
    </row>
    <row r="166" spans="2:51" s="12" customFormat="1" ht="13.5">
      <c r="B166" s="220"/>
      <c r="C166" s="221"/>
      <c r="D166" s="206" t="s">
        <v>191</v>
      </c>
      <c r="E166" s="222" t="s">
        <v>22</v>
      </c>
      <c r="F166" s="223" t="s">
        <v>761</v>
      </c>
      <c r="G166" s="221"/>
      <c r="H166" s="224">
        <v>18</v>
      </c>
      <c r="I166" s="225"/>
      <c r="J166" s="221"/>
      <c r="K166" s="221"/>
      <c r="L166" s="226"/>
      <c r="M166" s="227"/>
      <c r="N166" s="228"/>
      <c r="O166" s="228"/>
      <c r="P166" s="228"/>
      <c r="Q166" s="228"/>
      <c r="R166" s="228"/>
      <c r="S166" s="228"/>
      <c r="T166" s="229"/>
      <c r="AT166" s="230" t="s">
        <v>191</v>
      </c>
      <c r="AU166" s="230" t="s">
        <v>87</v>
      </c>
      <c r="AV166" s="12" t="s">
        <v>87</v>
      </c>
      <c r="AW166" s="12" t="s">
        <v>41</v>
      </c>
      <c r="AX166" s="12" t="s">
        <v>77</v>
      </c>
      <c r="AY166" s="230" t="s">
        <v>180</v>
      </c>
    </row>
    <row r="167" spans="2:51" s="12" customFormat="1" ht="13.5">
      <c r="B167" s="220"/>
      <c r="C167" s="221"/>
      <c r="D167" s="206" t="s">
        <v>191</v>
      </c>
      <c r="E167" s="222" t="s">
        <v>22</v>
      </c>
      <c r="F167" s="223" t="s">
        <v>762</v>
      </c>
      <c r="G167" s="221"/>
      <c r="H167" s="224">
        <v>18</v>
      </c>
      <c r="I167" s="225"/>
      <c r="J167" s="221"/>
      <c r="K167" s="221"/>
      <c r="L167" s="226"/>
      <c r="M167" s="227"/>
      <c r="N167" s="228"/>
      <c r="O167" s="228"/>
      <c r="P167" s="228"/>
      <c r="Q167" s="228"/>
      <c r="R167" s="228"/>
      <c r="S167" s="228"/>
      <c r="T167" s="229"/>
      <c r="AT167" s="230" t="s">
        <v>191</v>
      </c>
      <c r="AU167" s="230" t="s">
        <v>87</v>
      </c>
      <c r="AV167" s="12" t="s">
        <v>87</v>
      </c>
      <c r="AW167" s="12" t="s">
        <v>41</v>
      </c>
      <c r="AX167" s="12" t="s">
        <v>77</v>
      </c>
      <c r="AY167" s="230" t="s">
        <v>180</v>
      </c>
    </row>
    <row r="168" spans="2:51" s="14" customFormat="1" ht="13.5">
      <c r="B168" s="242"/>
      <c r="C168" s="243"/>
      <c r="D168" s="206" t="s">
        <v>191</v>
      </c>
      <c r="E168" s="254" t="s">
        <v>22</v>
      </c>
      <c r="F168" s="255" t="s">
        <v>196</v>
      </c>
      <c r="G168" s="243"/>
      <c r="H168" s="256">
        <v>36</v>
      </c>
      <c r="I168" s="248"/>
      <c r="J168" s="243"/>
      <c r="K168" s="243"/>
      <c r="L168" s="249"/>
      <c r="M168" s="250"/>
      <c r="N168" s="251"/>
      <c r="O168" s="251"/>
      <c r="P168" s="251"/>
      <c r="Q168" s="251"/>
      <c r="R168" s="251"/>
      <c r="S168" s="251"/>
      <c r="T168" s="252"/>
      <c r="AT168" s="253" t="s">
        <v>191</v>
      </c>
      <c r="AU168" s="253" t="s">
        <v>87</v>
      </c>
      <c r="AV168" s="14" t="s">
        <v>187</v>
      </c>
      <c r="AW168" s="14" t="s">
        <v>41</v>
      </c>
      <c r="AX168" s="14" t="s">
        <v>24</v>
      </c>
      <c r="AY168" s="253" t="s">
        <v>180</v>
      </c>
    </row>
    <row r="169" spans="2:63" s="10" customFormat="1" ht="29.85" customHeight="1">
      <c r="B169" s="177"/>
      <c r="C169" s="178"/>
      <c r="D169" s="191" t="s">
        <v>76</v>
      </c>
      <c r="E169" s="192" t="s">
        <v>239</v>
      </c>
      <c r="F169" s="192" t="s">
        <v>359</v>
      </c>
      <c r="G169" s="178"/>
      <c r="H169" s="178"/>
      <c r="I169" s="181"/>
      <c r="J169" s="193">
        <f>BK169</f>
        <v>0</v>
      </c>
      <c r="K169" s="178"/>
      <c r="L169" s="183"/>
      <c r="M169" s="184"/>
      <c r="N169" s="185"/>
      <c r="O169" s="185"/>
      <c r="P169" s="186">
        <f>SUM(P170:P176)</f>
        <v>0</v>
      </c>
      <c r="Q169" s="185"/>
      <c r="R169" s="186">
        <f>SUM(R170:R176)</f>
        <v>0.10999999999999999</v>
      </c>
      <c r="S169" s="185"/>
      <c r="T169" s="187">
        <f>SUM(T170:T176)</f>
        <v>0</v>
      </c>
      <c r="AR169" s="188" t="s">
        <v>24</v>
      </c>
      <c r="AT169" s="189" t="s">
        <v>76</v>
      </c>
      <c r="AU169" s="189" t="s">
        <v>24</v>
      </c>
      <c r="AY169" s="188" t="s">
        <v>180</v>
      </c>
      <c r="BK169" s="190">
        <f>SUM(BK170:BK176)</f>
        <v>0</v>
      </c>
    </row>
    <row r="170" spans="2:65" s="1" customFormat="1" ht="31.5" customHeight="1">
      <c r="B170" s="41"/>
      <c r="C170" s="194" t="s">
        <v>279</v>
      </c>
      <c r="D170" s="194" t="s">
        <v>182</v>
      </c>
      <c r="E170" s="195" t="s">
        <v>813</v>
      </c>
      <c r="F170" s="196" t="s">
        <v>814</v>
      </c>
      <c r="G170" s="197" t="s">
        <v>110</v>
      </c>
      <c r="H170" s="198">
        <v>160</v>
      </c>
      <c r="I170" s="199"/>
      <c r="J170" s="200">
        <f>ROUND(I170*H170,2)</f>
        <v>0</v>
      </c>
      <c r="K170" s="196" t="s">
        <v>186</v>
      </c>
      <c r="L170" s="61"/>
      <c r="M170" s="201" t="s">
        <v>22</v>
      </c>
      <c r="N170" s="202" t="s">
        <v>48</v>
      </c>
      <c r="O170" s="42"/>
      <c r="P170" s="203">
        <f>O170*H170</f>
        <v>0</v>
      </c>
      <c r="Q170" s="203">
        <v>0.0006875</v>
      </c>
      <c r="R170" s="203">
        <f>Q170*H170</f>
        <v>0.10999999999999999</v>
      </c>
      <c r="S170" s="203">
        <v>0</v>
      </c>
      <c r="T170" s="204">
        <f>S170*H170</f>
        <v>0</v>
      </c>
      <c r="AR170" s="24" t="s">
        <v>187</v>
      </c>
      <c r="AT170" s="24" t="s">
        <v>182</v>
      </c>
      <c r="AU170" s="24" t="s">
        <v>87</v>
      </c>
      <c r="AY170" s="24" t="s">
        <v>180</v>
      </c>
      <c r="BE170" s="205">
        <f>IF(N170="základní",J170,0)</f>
        <v>0</v>
      </c>
      <c r="BF170" s="205">
        <f>IF(N170="snížená",J170,0)</f>
        <v>0</v>
      </c>
      <c r="BG170" s="205">
        <f>IF(N170="zákl. přenesená",J170,0)</f>
        <v>0</v>
      </c>
      <c r="BH170" s="205">
        <f>IF(N170="sníž. přenesená",J170,0)</f>
        <v>0</v>
      </c>
      <c r="BI170" s="205">
        <f>IF(N170="nulová",J170,0)</f>
        <v>0</v>
      </c>
      <c r="BJ170" s="24" t="s">
        <v>24</v>
      </c>
      <c r="BK170" s="205">
        <f>ROUND(I170*H170,2)</f>
        <v>0</v>
      </c>
      <c r="BL170" s="24" t="s">
        <v>187</v>
      </c>
      <c r="BM170" s="24" t="s">
        <v>815</v>
      </c>
    </row>
    <row r="171" spans="2:47" s="1" customFormat="1" ht="27">
      <c r="B171" s="41"/>
      <c r="C171" s="63"/>
      <c r="D171" s="206" t="s">
        <v>189</v>
      </c>
      <c r="E171" s="63"/>
      <c r="F171" s="207" t="s">
        <v>816</v>
      </c>
      <c r="G171" s="63"/>
      <c r="H171" s="63"/>
      <c r="I171" s="164"/>
      <c r="J171" s="63"/>
      <c r="K171" s="63"/>
      <c r="L171" s="61"/>
      <c r="M171" s="208"/>
      <c r="N171" s="42"/>
      <c r="O171" s="42"/>
      <c r="P171" s="42"/>
      <c r="Q171" s="42"/>
      <c r="R171" s="42"/>
      <c r="S171" s="42"/>
      <c r="T171" s="78"/>
      <c r="AT171" s="24" t="s">
        <v>189</v>
      </c>
      <c r="AU171" s="24" t="s">
        <v>87</v>
      </c>
    </row>
    <row r="172" spans="2:51" s="11" customFormat="1" ht="13.5">
      <c r="B172" s="209"/>
      <c r="C172" s="210"/>
      <c r="D172" s="206" t="s">
        <v>191</v>
      </c>
      <c r="E172" s="211" t="s">
        <v>22</v>
      </c>
      <c r="F172" s="212" t="s">
        <v>817</v>
      </c>
      <c r="G172" s="210"/>
      <c r="H172" s="213" t="s">
        <v>22</v>
      </c>
      <c r="I172" s="214"/>
      <c r="J172" s="210"/>
      <c r="K172" s="210"/>
      <c r="L172" s="215"/>
      <c r="M172" s="216"/>
      <c r="N172" s="217"/>
      <c r="O172" s="217"/>
      <c r="P172" s="217"/>
      <c r="Q172" s="217"/>
      <c r="R172" s="217"/>
      <c r="S172" s="217"/>
      <c r="T172" s="218"/>
      <c r="AT172" s="219" t="s">
        <v>191</v>
      </c>
      <c r="AU172" s="219" t="s">
        <v>87</v>
      </c>
      <c r="AV172" s="11" t="s">
        <v>24</v>
      </c>
      <c r="AW172" s="11" t="s">
        <v>41</v>
      </c>
      <c r="AX172" s="11" t="s">
        <v>77</v>
      </c>
      <c r="AY172" s="219" t="s">
        <v>180</v>
      </c>
    </row>
    <row r="173" spans="2:51" s="12" customFormat="1" ht="13.5">
      <c r="B173" s="220"/>
      <c r="C173" s="221"/>
      <c r="D173" s="206" t="s">
        <v>191</v>
      </c>
      <c r="E173" s="222" t="s">
        <v>22</v>
      </c>
      <c r="F173" s="223" t="s">
        <v>818</v>
      </c>
      <c r="G173" s="221"/>
      <c r="H173" s="224">
        <v>80</v>
      </c>
      <c r="I173" s="225"/>
      <c r="J173" s="221"/>
      <c r="K173" s="221"/>
      <c r="L173" s="226"/>
      <c r="M173" s="227"/>
      <c r="N173" s="228"/>
      <c r="O173" s="228"/>
      <c r="P173" s="228"/>
      <c r="Q173" s="228"/>
      <c r="R173" s="228"/>
      <c r="S173" s="228"/>
      <c r="T173" s="229"/>
      <c r="AT173" s="230" t="s">
        <v>191</v>
      </c>
      <c r="AU173" s="230" t="s">
        <v>87</v>
      </c>
      <c r="AV173" s="12" t="s">
        <v>87</v>
      </c>
      <c r="AW173" s="12" t="s">
        <v>41</v>
      </c>
      <c r="AX173" s="12" t="s">
        <v>77</v>
      </c>
      <c r="AY173" s="230" t="s">
        <v>180</v>
      </c>
    </row>
    <row r="174" spans="2:51" s="12" customFormat="1" ht="13.5">
      <c r="B174" s="220"/>
      <c r="C174" s="221"/>
      <c r="D174" s="206" t="s">
        <v>191</v>
      </c>
      <c r="E174" s="222" t="s">
        <v>22</v>
      </c>
      <c r="F174" s="223" t="s">
        <v>819</v>
      </c>
      <c r="G174" s="221"/>
      <c r="H174" s="224">
        <v>80</v>
      </c>
      <c r="I174" s="225"/>
      <c r="J174" s="221"/>
      <c r="K174" s="221"/>
      <c r="L174" s="226"/>
      <c r="M174" s="227"/>
      <c r="N174" s="228"/>
      <c r="O174" s="228"/>
      <c r="P174" s="228"/>
      <c r="Q174" s="228"/>
      <c r="R174" s="228"/>
      <c r="S174" s="228"/>
      <c r="T174" s="229"/>
      <c r="AT174" s="230" t="s">
        <v>191</v>
      </c>
      <c r="AU174" s="230" t="s">
        <v>87</v>
      </c>
      <c r="AV174" s="12" t="s">
        <v>87</v>
      </c>
      <c r="AW174" s="12" t="s">
        <v>41</v>
      </c>
      <c r="AX174" s="12" t="s">
        <v>77</v>
      </c>
      <c r="AY174" s="230" t="s">
        <v>180</v>
      </c>
    </row>
    <row r="175" spans="2:51" s="13" customFormat="1" ht="13.5">
      <c r="B175" s="231"/>
      <c r="C175" s="232"/>
      <c r="D175" s="206" t="s">
        <v>191</v>
      </c>
      <c r="E175" s="233" t="s">
        <v>22</v>
      </c>
      <c r="F175" s="234" t="s">
        <v>194</v>
      </c>
      <c r="G175" s="232"/>
      <c r="H175" s="235">
        <v>160</v>
      </c>
      <c r="I175" s="236"/>
      <c r="J175" s="232"/>
      <c r="K175" s="232"/>
      <c r="L175" s="237"/>
      <c r="M175" s="238"/>
      <c r="N175" s="239"/>
      <c r="O175" s="239"/>
      <c r="P175" s="239"/>
      <c r="Q175" s="239"/>
      <c r="R175" s="239"/>
      <c r="S175" s="239"/>
      <c r="T175" s="240"/>
      <c r="AT175" s="241" t="s">
        <v>191</v>
      </c>
      <c r="AU175" s="241" t="s">
        <v>87</v>
      </c>
      <c r="AV175" s="13" t="s">
        <v>195</v>
      </c>
      <c r="AW175" s="13" t="s">
        <v>41</v>
      </c>
      <c r="AX175" s="13" t="s">
        <v>77</v>
      </c>
      <c r="AY175" s="241" t="s">
        <v>180</v>
      </c>
    </row>
    <row r="176" spans="2:51" s="14" customFormat="1" ht="13.5">
      <c r="B176" s="242"/>
      <c r="C176" s="243"/>
      <c r="D176" s="206" t="s">
        <v>191</v>
      </c>
      <c r="E176" s="254" t="s">
        <v>22</v>
      </c>
      <c r="F176" s="255" t="s">
        <v>196</v>
      </c>
      <c r="G176" s="243"/>
      <c r="H176" s="256">
        <v>160</v>
      </c>
      <c r="I176" s="248"/>
      <c r="J176" s="243"/>
      <c r="K176" s="243"/>
      <c r="L176" s="249"/>
      <c r="M176" s="250"/>
      <c r="N176" s="251"/>
      <c r="O176" s="251"/>
      <c r="P176" s="251"/>
      <c r="Q176" s="251"/>
      <c r="R176" s="251"/>
      <c r="S176" s="251"/>
      <c r="T176" s="252"/>
      <c r="AT176" s="253" t="s">
        <v>191</v>
      </c>
      <c r="AU176" s="253" t="s">
        <v>87</v>
      </c>
      <c r="AV176" s="14" t="s">
        <v>187</v>
      </c>
      <c r="AW176" s="14" t="s">
        <v>41</v>
      </c>
      <c r="AX176" s="14" t="s">
        <v>24</v>
      </c>
      <c r="AY176" s="253" t="s">
        <v>180</v>
      </c>
    </row>
    <row r="177" spans="2:63" s="10" customFormat="1" ht="29.85" customHeight="1">
      <c r="B177" s="177"/>
      <c r="C177" s="178"/>
      <c r="D177" s="191" t="s">
        <v>76</v>
      </c>
      <c r="E177" s="192" t="s">
        <v>390</v>
      </c>
      <c r="F177" s="192" t="s">
        <v>391</v>
      </c>
      <c r="G177" s="178"/>
      <c r="H177" s="178"/>
      <c r="I177" s="181"/>
      <c r="J177" s="193">
        <f>BK177</f>
        <v>0</v>
      </c>
      <c r="K177" s="178"/>
      <c r="L177" s="183"/>
      <c r="M177" s="184"/>
      <c r="N177" s="185"/>
      <c r="O177" s="185"/>
      <c r="P177" s="186">
        <f>SUM(P178:P181)</f>
        <v>0</v>
      </c>
      <c r="Q177" s="185"/>
      <c r="R177" s="186">
        <f>SUM(R178:R181)</f>
        <v>0</v>
      </c>
      <c r="S177" s="185"/>
      <c r="T177" s="187">
        <f>SUM(T178:T181)</f>
        <v>0</v>
      </c>
      <c r="AR177" s="188" t="s">
        <v>24</v>
      </c>
      <c r="AT177" s="189" t="s">
        <v>76</v>
      </c>
      <c r="AU177" s="189" t="s">
        <v>24</v>
      </c>
      <c r="AY177" s="188" t="s">
        <v>180</v>
      </c>
      <c r="BK177" s="190">
        <f>SUM(BK178:BK181)</f>
        <v>0</v>
      </c>
    </row>
    <row r="178" spans="2:65" s="1" customFormat="1" ht="31.5" customHeight="1">
      <c r="B178" s="41"/>
      <c r="C178" s="194" t="s">
        <v>294</v>
      </c>
      <c r="D178" s="194" t="s">
        <v>182</v>
      </c>
      <c r="E178" s="195" t="s">
        <v>393</v>
      </c>
      <c r="F178" s="196" t="s">
        <v>394</v>
      </c>
      <c r="G178" s="197" t="s">
        <v>263</v>
      </c>
      <c r="H178" s="198">
        <v>55.823</v>
      </c>
      <c r="I178" s="199"/>
      <c r="J178" s="200">
        <f>ROUND(I178*H178,2)</f>
        <v>0</v>
      </c>
      <c r="K178" s="196" t="s">
        <v>186</v>
      </c>
      <c r="L178" s="61"/>
      <c r="M178" s="201" t="s">
        <v>22</v>
      </c>
      <c r="N178" s="202" t="s">
        <v>48</v>
      </c>
      <c r="O178" s="42"/>
      <c r="P178" s="203">
        <f>O178*H178</f>
        <v>0</v>
      </c>
      <c r="Q178" s="203">
        <v>0</v>
      </c>
      <c r="R178" s="203">
        <f>Q178*H178</f>
        <v>0</v>
      </c>
      <c r="S178" s="203">
        <v>0</v>
      </c>
      <c r="T178" s="204">
        <f>S178*H178</f>
        <v>0</v>
      </c>
      <c r="AR178" s="24" t="s">
        <v>187</v>
      </c>
      <c r="AT178" s="24" t="s">
        <v>182</v>
      </c>
      <c r="AU178" s="24" t="s">
        <v>87</v>
      </c>
      <c r="AY178" s="24" t="s">
        <v>180</v>
      </c>
      <c r="BE178" s="205">
        <f>IF(N178="základní",J178,0)</f>
        <v>0</v>
      </c>
      <c r="BF178" s="205">
        <f>IF(N178="snížená",J178,0)</f>
        <v>0</v>
      </c>
      <c r="BG178" s="205">
        <f>IF(N178="zákl. přenesená",J178,0)</f>
        <v>0</v>
      </c>
      <c r="BH178" s="205">
        <f>IF(N178="sníž. přenesená",J178,0)</f>
        <v>0</v>
      </c>
      <c r="BI178" s="205">
        <f>IF(N178="nulová",J178,0)</f>
        <v>0</v>
      </c>
      <c r="BJ178" s="24" t="s">
        <v>24</v>
      </c>
      <c r="BK178" s="205">
        <f>ROUND(I178*H178,2)</f>
        <v>0</v>
      </c>
      <c r="BL178" s="24" t="s">
        <v>187</v>
      </c>
      <c r="BM178" s="24" t="s">
        <v>820</v>
      </c>
    </row>
    <row r="179" spans="2:47" s="1" customFormat="1" ht="27">
      <c r="B179" s="41"/>
      <c r="C179" s="63"/>
      <c r="D179" s="244" t="s">
        <v>189</v>
      </c>
      <c r="E179" s="63"/>
      <c r="F179" s="260" t="s">
        <v>396</v>
      </c>
      <c r="G179" s="63"/>
      <c r="H179" s="63"/>
      <c r="I179" s="164"/>
      <c r="J179" s="63"/>
      <c r="K179" s="63"/>
      <c r="L179" s="61"/>
      <c r="M179" s="208"/>
      <c r="N179" s="42"/>
      <c r="O179" s="42"/>
      <c r="P179" s="42"/>
      <c r="Q179" s="42"/>
      <c r="R179" s="42"/>
      <c r="S179" s="42"/>
      <c r="T179" s="78"/>
      <c r="AT179" s="24" t="s">
        <v>189</v>
      </c>
      <c r="AU179" s="24" t="s">
        <v>87</v>
      </c>
    </row>
    <row r="180" spans="2:65" s="1" customFormat="1" ht="44.25" customHeight="1">
      <c r="B180" s="41"/>
      <c r="C180" s="194" t="s">
        <v>299</v>
      </c>
      <c r="D180" s="194" t="s">
        <v>182</v>
      </c>
      <c r="E180" s="195" t="s">
        <v>398</v>
      </c>
      <c r="F180" s="196" t="s">
        <v>399</v>
      </c>
      <c r="G180" s="197" t="s">
        <v>263</v>
      </c>
      <c r="H180" s="198">
        <v>55.823</v>
      </c>
      <c r="I180" s="199"/>
      <c r="J180" s="200">
        <f>ROUND(I180*H180,2)</f>
        <v>0</v>
      </c>
      <c r="K180" s="196" t="s">
        <v>186</v>
      </c>
      <c r="L180" s="61"/>
      <c r="M180" s="201" t="s">
        <v>22</v>
      </c>
      <c r="N180" s="202" t="s">
        <v>48</v>
      </c>
      <c r="O180" s="42"/>
      <c r="P180" s="203">
        <f>O180*H180</f>
        <v>0</v>
      </c>
      <c r="Q180" s="203">
        <v>0</v>
      </c>
      <c r="R180" s="203">
        <f>Q180*H180</f>
        <v>0</v>
      </c>
      <c r="S180" s="203">
        <v>0</v>
      </c>
      <c r="T180" s="204">
        <f>S180*H180</f>
        <v>0</v>
      </c>
      <c r="AR180" s="24" t="s">
        <v>187</v>
      </c>
      <c r="AT180" s="24" t="s">
        <v>182</v>
      </c>
      <c r="AU180" s="24" t="s">
        <v>87</v>
      </c>
      <c r="AY180" s="24" t="s">
        <v>180</v>
      </c>
      <c r="BE180" s="205">
        <f>IF(N180="základní",J180,0)</f>
        <v>0</v>
      </c>
      <c r="BF180" s="205">
        <f>IF(N180="snížená",J180,0)</f>
        <v>0</v>
      </c>
      <c r="BG180" s="205">
        <f>IF(N180="zákl. přenesená",J180,0)</f>
        <v>0</v>
      </c>
      <c r="BH180" s="205">
        <f>IF(N180="sníž. přenesená",J180,0)</f>
        <v>0</v>
      </c>
      <c r="BI180" s="205">
        <f>IF(N180="nulová",J180,0)</f>
        <v>0</v>
      </c>
      <c r="BJ180" s="24" t="s">
        <v>24</v>
      </c>
      <c r="BK180" s="205">
        <f>ROUND(I180*H180,2)</f>
        <v>0</v>
      </c>
      <c r="BL180" s="24" t="s">
        <v>187</v>
      </c>
      <c r="BM180" s="24" t="s">
        <v>821</v>
      </c>
    </row>
    <row r="181" spans="2:47" s="1" customFormat="1" ht="27">
      <c r="B181" s="41"/>
      <c r="C181" s="63"/>
      <c r="D181" s="206" t="s">
        <v>189</v>
      </c>
      <c r="E181" s="63"/>
      <c r="F181" s="207" t="s">
        <v>396</v>
      </c>
      <c r="G181" s="63"/>
      <c r="H181" s="63"/>
      <c r="I181" s="164"/>
      <c r="J181" s="63"/>
      <c r="K181" s="63"/>
      <c r="L181" s="61"/>
      <c r="M181" s="275"/>
      <c r="N181" s="272"/>
      <c r="O181" s="272"/>
      <c r="P181" s="272"/>
      <c r="Q181" s="272"/>
      <c r="R181" s="272"/>
      <c r="S181" s="272"/>
      <c r="T181" s="276"/>
      <c r="AT181" s="24" t="s">
        <v>189</v>
      </c>
      <c r="AU181" s="24" t="s">
        <v>87</v>
      </c>
    </row>
    <row r="182" spans="2:12" s="1" customFormat="1" ht="6.95" customHeight="1">
      <c r="B182" s="56"/>
      <c r="C182" s="57"/>
      <c r="D182" s="57"/>
      <c r="E182" s="57"/>
      <c r="F182" s="57"/>
      <c r="G182" s="57"/>
      <c r="H182" s="57"/>
      <c r="I182" s="140"/>
      <c r="J182" s="57"/>
      <c r="K182" s="57"/>
      <c r="L182" s="61"/>
    </row>
  </sheetData>
  <sheetProtection password="CC35" sheet="1" objects="1" scenarios="1" formatCells="0" formatColumns="0" formatRows="0" sort="0" autoFilter="0"/>
  <autoFilter ref="C81:K181"/>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402" t="s">
        <v>822</v>
      </c>
      <c r="D3" s="402"/>
      <c r="E3" s="402"/>
      <c r="F3" s="402"/>
      <c r="G3" s="402"/>
      <c r="H3" s="402"/>
      <c r="I3" s="402"/>
      <c r="J3" s="402"/>
      <c r="K3" s="282"/>
    </row>
    <row r="4" spans="2:11" ht="25.5" customHeight="1">
      <c r="B4" s="283"/>
      <c r="C4" s="403" t="s">
        <v>823</v>
      </c>
      <c r="D4" s="403"/>
      <c r="E4" s="403"/>
      <c r="F4" s="403"/>
      <c r="G4" s="403"/>
      <c r="H4" s="403"/>
      <c r="I4" s="403"/>
      <c r="J4" s="403"/>
      <c r="K4" s="284"/>
    </row>
    <row r="5" spans="2:11" ht="5.25" customHeight="1">
      <c r="B5" s="283"/>
      <c r="C5" s="285"/>
      <c r="D5" s="285"/>
      <c r="E5" s="285"/>
      <c r="F5" s="285"/>
      <c r="G5" s="285"/>
      <c r="H5" s="285"/>
      <c r="I5" s="285"/>
      <c r="J5" s="285"/>
      <c r="K5" s="284"/>
    </row>
    <row r="6" spans="2:11" ht="15" customHeight="1">
      <c r="B6" s="283"/>
      <c r="C6" s="401" t="s">
        <v>824</v>
      </c>
      <c r="D6" s="401"/>
      <c r="E6" s="401"/>
      <c r="F6" s="401"/>
      <c r="G6" s="401"/>
      <c r="H6" s="401"/>
      <c r="I6" s="401"/>
      <c r="J6" s="401"/>
      <c r="K6" s="284"/>
    </row>
    <row r="7" spans="2:11" ht="15" customHeight="1">
      <c r="B7" s="287"/>
      <c r="C7" s="401" t="s">
        <v>825</v>
      </c>
      <c r="D7" s="401"/>
      <c r="E7" s="401"/>
      <c r="F7" s="401"/>
      <c r="G7" s="401"/>
      <c r="H7" s="401"/>
      <c r="I7" s="401"/>
      <c r="J7" s="401"/>
      <c r="K7" s="284"/>
    </row>
    <row r="8" spans="2:11" ht="12.75" customHeight="1">
      <c r="B8" s="287"/>
      <c r="C8" s="286"/>
      <c r="D8" s="286"/>
      <c r="E8" s="286"/>
      <c r="F8" s="286"/>
      <c r="G8" s="286"/>
      <c r="H8" s="286"/>
      <c r="I8" s="286"/>
      <c r="J8" s="286"/>
      <c r="K8" s="284"/>
    </row>
    <row r="9" spans="2:11" ht="15" customHeight="1">
      <c r="B9" s="287"/>
      <c r="C9" s="401" t="s">
        <v>826</v>
      </c>
      <c r="D9" s="401"/>
      <c r="E9" s="401"/>
      <c r="F9" s="401"/>
      <c r="G9" s="401"/>
      <c r="H9" s="401"/>
      <c r="I9" s="401"/>
      <c r="J9" s="401"/>
      <c r="K9" s="284"/>
    </row>
    <row r="10" spans="2:11" ht="15" customHeight="1">
      <c r="B10" s="287"/>
      <c r="C10" s="286"/>
      <c r="D10" s="401" t="s">
        <v>827</v>
      </c>
      <c r="E10" s="401"/>
      <c r="F10" s="401"/>
      <c r="G10" s="401"/>
      <c r="H10" s="401"/>
      <c r="I10" s="401"/>
      <c r="J10" s="401"/>
      <c r="K10" s="284"/>
    </row>
    <row r="11" spans="2:11" ht="15" customHeight="1">
      <c r="B11" s="287"/>
      <c r="C11" s="288"/>
      <c r="D11" s="401" t="s">
        <v>828</v>
      </c>
      <c r="E11" s="401"/>
      <c r="F11" s="401"/>
      <c r="G11" s="401"/>
      <c r="H11" s="401"/>
      <c r="I11" s="401"/>
      <c r="J11" s="401"/>
      <c r="K11" s="284"/>
    </row>
    <row r="12" spans="2:11" ht="12.75" customHeight="1">
      <c r="B12" s="287"/>
      <c r="C12" s="288"/>
      <c r="D12" s="288"/>
      <c r="E12" s="288"/>
      <c r="F12" s="288"/>
      <c r="G12" s="288"/>
      <c r="H12" s="288"/>
      <c r="I12" s="288"/>
      <c r="J12" s="288"/>
      <c r="K12" s="284"/>
    </row>
    <row r="13" spans="2:11" ht="15" customHeight="1">
      <c r="B13" s="287"/>
      <c r="C13" s="288"/>
      <c r="D13" s="401" t="s">
        <v>829</v>
      </c>
      <c r="E13" s="401"/>
      <c r="F13" s="401"/>
      <c r="G13" s="401"/>
      <c r="H13" s="401"/>
      <c r="I13" s="401"/>
      <c r="J13" s="401"/>
      <c r="K13" s="284"/>
    </row>
    <row r="14" spans="2:11" ht="15" customHeight="1">
      <c r="B14" s="287"/>
      <c r="C14" s="288"/>
      <c r="D14" s="401" t="s">
        <v>830</v>
      </c>
      <c r="E14" s="401"/>
      <c r="F14" s="401"/>
      <c r="G14" s="401"/>
      <c r="H14" s="401"/>
      <c r="I14" s="401"/>
      <c r="J14" s="401"/>
      <c r="K14" s="284"/>
    </row>
    <row r="15" spans="2:11" ht="15" customHeight="1">
      <c r="B15" s="287"/>
      <c r="C15" s="288"/>
      <c r="D15" s="401" t="s">
        <v>831</v>
      </c>
      <c r="E15" s="401"/>
      <c r="F15" s="401"/>
      <c r="G15" s="401"/>
      <c r="H15" s="401"/>
      <c r="I15" s="401"/>
      <c r="J15" s="401"/>
      <c r="K15" s="284"/>
    </row>
    <row r="16" spans="2:11" ht="15" customHeight="1">
      <c r="B16" s="287"/>
      <c r="C16" s="288"/>
      <c r="D16" s="288"/>
      <c r="E16" s="289" t="s">
        <v>84</v>
      </c>
      <c r="F16" s="401" t="s">
        <v>832</v>
      </c>
      <c r="G16" s="401"/>
      <c r="H16" s="401"/>
      <c r="I16" s="401"/>
      <c r="J16" s="401"/>
      <c r="K16" s="284"/>
    </row>
    <row r="17" spans="2:11" ht="15" customHeight="1">
      <c r="B17" s="287"/>
      <c r="C17" s="288"/>
      <c r="D17" s="288"/>
      <c r="E17" s="289" t="s">
        <v>833</v>
      </c>
      <c r="F17" s="401" t="s">
        <v>834</v>
      </c>
      <c r="G17" s="401"/>
      <c r="H17" s="401"/>
      <c r="I17" s="401"/>
      <c r="J17" s="401"/>
      <c r="K17" s="284"/>
    </row>
    <row r="18" spans="2:11" ht="15" customHeight="1">
      <c r="B18" s="287"/>
      <c r="C18" s="288"/>
      <c r="D18" s="288"/>
      <c r="E18" s="289" t="s">
        <v>835</v>
      </c>
      <c r="F18" s="401" t="s">
        <v>836</v>
      </c>
      <c r="G18" s="401"/>
      <c r="H18" s="401"/>
      <c r="I18" s="401"/>
      <c r="J18" s="401"/>
      <c r="K18" s="284"/>
    </row>
    <row r="19" spans="2:11" ht="15" customHeight="1">
      <c r="B19" s="287"/>
      <c r="C19" s="288"/>
      <c r="D19" s="288"/>
      <c r="E19" s="289" t="s">
        <v>837</v>
      </c>
      <c r="F19" s="401" t="s">
        <v>838</v>
      </c>
      <c r="G19" s="401"/>
      <c r="H19" s="401"/>
      <c r="I19" s="401"/>
      <c r="J19" s="401"/>
      <c r="K19" s="284"/>
    </row>
    <row r="20" spans="2:11" ht="15" customHeight="1">
      <c r="B20" s="287"/>
      <c r="C20" s="288"/>
      <c r="D20" s="288"/>
      <c r="E20" s="289" t="s">
        <v>839</v>
      </c>
      <c r="F20" s="401" t="s">
        <v>840</v>
      </c>
      <c r="G20" s="401"/>
      <c r="H20" s="401"/>
      <c r="I20" s="401"/>
      <c r="J20" s="401"/>
      <c r="K20" s="284"/>
    </row>
    <row r="21" spans="2:11" ht="15" customHeight="1">
      <c r="B21" s="287"/>
      <c r="C21" s="288"/>
      <c r="D21" s="288"/>
      <c r="E21" s="289" t="s">
        <v>841</v>
      </c>
      <c r="F21" s="401" t="s">
        <v>842</v>
      </c>
      <c r="G21" s="401"/>
      <c r="H21" s="401"/>
      <c r="I21" s="401"/>
      <c r="J21" s="401"/>
      <c r="K21" s="284"/>
    </row>
    <row r="22" spans="2:11" ht="12.75" customHeight="1">
      <c r="B22" s="287"/>
      <c r="C22" s="288"/>
      <c r="D22" s="288"/>
      <c r="E22" s="288"/>
      <c r="F22" s="288"/>
      <c r="G22" s="288"/>
      <c r="H22" s="288"/>
      <c r="I22" s="288"/>
      <c r="J22" s="288"/>
      <c r="K22" s="284"/>
    </row>
    <row r="23" spans="2:11" ht="15" customHeight="1">
      <c r="B23" s="287"/>
      <c r="C23" s="401" t="s">
        <v>843</v>
      </c>
      <c r="D23" s="401"/>
      <c r="E23" s="401"/>
      <c r="F23" s="401"/>
      <c r="G23" s="401"/>
      <c r="H23" s="401"/>
      <c r="I23" s="401"/>
      <c r="J23" s="401"/>
      <c r="K23" s="284"/>
    </row>
    <row r="24" spans="2:11" ht="15" customHeight="1">
      <c r="B24" s="287"/>
      <c r="C24" s="401" t="s">
        <v>844</v>
      </c>
      <c r="D24" s="401"/>
      <c r="E24" s="401"/>
      <c r="F24" s="401"/>
      <c r="G24" s="401"/>
      <c r="H24" s="401"/>
      <c r="I24" s="401"/>
      <c r="J24" s="401"/>
      <c r="K24" s="284"/>
    </row>
    <row r="25" spans="2:11" ht="15" customHeight="1">
      <c r="B25" s="287"/>
      <c r="C25" s="286"/>
      <c r="D25" s="401" t="s">
        <v>845</v>
      </c>
      <c r="E25" s="401"/>
      <c r="F25" s="401"/>
      <c r="G25" s="401"/>
      <c r="H25" s="401"/>
      <c r="I25" s="401"/>
      <c r="J25" s="401"/>
      <c r="K25" s="284"/>
    </row>
    <row r="26" spans="2:11" ht="15" customHeight="1">
      <c r="B26" s="287"/>
      <c r="C26" s="288"/>
      <c r="D26" s="401" t="s">
        <v>846</v>
      </c>
      <c r="E26" s="401"/>
      <c r="F26" s="401"/>
      <c r="G26" s="401"/>
      <c r="H26" s="401"/>
      <c r="I26" s="401"/>
      <c r="J26" s="401"/>
      <c r="K26" s="284"/>
    </row>
    <row r="27" spans="2:11" ht="12.75" customHeight="1">
      <c r="B27" s="287"/>
      <c r="C27" s="288"/>
      <c r="D27" s="288"/>
      <c r="E27" s="288"/>
      <c r="F27" s="288"/>
      <c r="G27" s="288"/>
      <c r="H27" s="288"/>
      <c r="I27" s="288"/>
      <c r="J27" s="288"/>
      <c r="K27" s="284"/>
    </row>
    <row r="28" spans="2:11" ht="15" customHeight="1">
      <c r="B28" s="287"/>
      <c r="C28" s="288"/>
      <c r="D28" s="401" t="s">
        <v>847</v>
      </c>
      <c r="E28" s="401"/>
      <c r="F28" s="401"/>
      <c r="G28" s="401"/>
      <c r="H28" s="401"/>
      <c r="I28" s="401"/>
      <c r="J28" s="401"/>
      <c r="K28" s="284"/>
    </row>
    <row r="29" spans="2:11" ht="15" customHeight="1">
      <c r="B29" s="287"/>
      <c r="C29" s="288"/>
      <c r="D29" s="401" t="s">
        <v>848</v>
      </c>
      <c r="E29" s="401"/>
      <c r="F29" s="401"/>
      <c r="G29" s="401"/>
      <c r="H29" s="401"/>
      <c r="I29" s="401"/>
      <c r="J29" s="401"/>
      <c r="K29" s="284"/>
    </row>
    <row r="30" spans="2:11" ht="12.75" customHeight="1">
      <c r="B30" s="287"/>
      <c r="C30" s="288"/>
      <c r="D30" s="288"/>
      <c r="E30" s="288"/>
      <c r="F30" s="288"/>
      <c r="G30" s="288"/>
      <c r="H30" s="288"/>
      <c r="I30" s="288"/>
      <c r="J30" s="288"/>
      <c r="K30" s="284"/>
    </row>
    <row r="31" spans="2:11" ht="15" customHeight="1">
      <c r="B31" s="287"/>
      <c r="C31" s="288"/>
      <c r="D31" s="401" t="s">
        <v>849</v>
      </c>
      <c r="E31" s="401"/>
      <c r="F31" s="401"/>
      <c r="G31" s="401"/>
      <c r="H31" s="401"/>
      <c r="I31" s="401"/>
      <c r="J31" s="401"/>
      <c r="K31" s="284"/>
    </row>
    <row r="32" spans="2:11" ht="15" customHeight="1">
      <c r="B32" s="287"/>
      <c r="C32" s="288"/>
      <c r="D32" s="401" t="s">
        <v>850</v>
      </c>
      <c r="E32" s="401"/>
      <c r="F32" s="401"/>
      <c r="G32" s="401"/>
      <c r="H32" s="401"/>
      <c r="I32" s="401"/>
      <c r="J32" s="401"/>
      <c r="K32" s="284"/>
    </row>
    <row r="33" spans="2:11" ht="15" customHeight="1">
      <c r="B33" s="287"/>
      <c r="C33" s="288"/>
      <c r="D33" s="401" t="s">
        <v>851</v>
      </c>
      <c r="E33" s="401"/>
      <c r="F33" s="401"/>
      <c r="G33" s="401"/>
      <c r="H33" s="401"/>
      <c r="I33" s="401"/>
      <c r="J33" s="401"/>
      <c r="K33" s="284"/>
    </row>
    <row r="34" spans="2:11" ht="15" customHeight="1">
      <c r="B34" s="287"/>
      <c r="C34" s="288"/>
      <c r="D34" s="286"/>
      <c r="E34" s="290" t="s">
        <v>165</v>
      </c>
      <c r="F34" s="286"/>
      <c r="G34" s="401" t="s">
        <v>852</v>
      </c>
      <c r="H34" s="401"/>
      <c r="I34" s="401"/>
      <c r="J34" s="401"/>
      <c r="K34" s="284"/>
    </row>
    <row r="35" spans="2:11" ht="30.75" customHeight="1">
      <c r="B35" s="287"/>
      <c r="C35" s="288"/>
      <c r="D35" s="286"/>
      <c r="E35" s="290" t="s">
        <v>853</v>
      </c>
      <c r="F35" s="286"/>
      <c r="G35" s="401" t="s">
        <v>854</v>
      </c>
      <c r="H35" s="401"/>
      <c r="I35" s="401"/>
      <c r="J35" s="401"/>
      <c r="K35" s="284"/>
    </row>
    <row r="36" spans="2:11" ht="15" customHeight="1">
      <c r="B36" s="287"/>
      <c r="C36" s="288"/>
      <c r="D36" s="286"/>
      <c r="E36" s="290" t="s">
        <v>58</v>
      </c>
      <c r="F36" s="286"/>
      <c r="G36" s="401" t="s">
        <v>855</v>
      </c>
      <c r="H36" s="401"/>
      <c r="I36" s="401"/>
      <c r="J36" s="401"/>
      <c r="K36" s="284"/>
    </row>
    <row r="37" spans="2:11" ht="15" customHeight="1">
      <c r="B37" s="287"/>
      <c r="C37" s="288"/>
      <c r="D37" s="286"/>
      <c r="E37" s="290" t="s">
        <v>166</v>
      </c>
      <c r="F37" s="286"/>
      <c r="G37" s="401" t="s">
        <v>856</v>
      </c>
      <c r="H37" s="401"/>
      <c r="I37" s="401"/>
      <c r="J37" s="401"/>
      <c r="K37" s="284"/>
    </row>
    <row r="38" spans="2:11" ht="15" customHeight="1">
      <c r="B38" s="287"/>
      <c r="C38" s="288"/>
      <c r="D38" s="286"/>
      <c r="E38" s="290" t="s">
        <v>167</v>
      </c>
      <c r="F38" s="286"/>
      <c r="G38" s="401" t="s">
        <v>857</v>
      </c>
      <c r="H38" s="401"/>
      <c r="I38" s="401"/>
      <c r="J38" s="401"/>
      <c r="K38" s="284"/>
    </row>
    <row r="39" spans="2:11" ht="15" customHeight="1">
      <c r="B39" s="287"/>
      <c r="C39" s="288"/>
      <c r="D39" s="286"/>
      <c r="E39" s="290" t="s">
        <v>168</v>
      </c>
      <c r="F39" s="286"/>
      <c r="G39" s="401" t="s">
        <v>858</v>
      </c>
      <c r="H39" s="401"/>
      <c r="I39" s="401"/>
      <c r="J39" s="401"/>
      <c r="K39" s="284"/>
    </row>
    <row r="40" spans="2:11" ht="15" customHeight="1">
      <c r="B40" s="287"/>
      <c r="C40" s="288"/>
      <c r="D40" s="286"/>
      <c r="E40" s="290" t="s">
        <v>859</v>
      </c>
      <c r="F40" s="286"/>
      <c r="G40" s="401" t="s">
        <v>860</v>
      </c>
      <c r="H40" s="401"/>
      <c r="I40" s="401"/>
      <c r="J40" s="401"/>
      <c r="K40" s="284"/>
    </row>
    <row r="41" spans="2:11" ht="15" customHeight="1">
      <c r="B41" s="287"/>
      <c r="C41" s="288"/>
      <c r="D41" s="286"/>
      <c r="E41" s="290"/>
      <c r="F41" s="286"/>
      <c r="G41" s="401" t="s">
        <v>861</v>
      </c>
      <c r="H41" s="401"/>
      <c r="I41" s="401"/>
      <c r="J41" s="401"/>
      <c r="K41" s="284"/>
    </row>
    <row r="42" spans="2:11" ht="15" customHeight="1">
      <c r="B42" s="287"/>
      <c r="C42" s="288"/>
      <c r="D42" s="286"/>
      <c r="E42" s="290" t="s">
        <v>862</v>
      </c>
      <c r="F42" s="286"/>
      <c r="G42" s="401" t="s">
        <v>863</v>
      </c>
      <c r="H42" s="401"/>
      <c r="I42" s="401"/>
      <c r="J42" s="401"/>
      <c r="K42" s="284"/>
    </row>
    <row r="43" spans="2:11" ht="15" customHeight="1">
      <c r="B43" s="287"/>
      <c r="C43" s="288"/>
      <c r="D43" s="286"/>
      <c r="E43" s="290" t="s">
        <v>170</v>
      </c>
      <c r="F43" s="286"/>
      <c r="G43" s="401" t="s">
        <v>864</v>
      </c>
      <c r="H43" s="401"/>
      <c r="I43" s="401"/>
      <c r="J43" s="401"/>
      <c r="K43" s="284"/>
    </row>
    <row r="44" spans="2:11" ht="12.75" customHeight="1">
      <c r="B44" s="287"/>
      <c r="C44" s="288"/>
      <c r="D44" s="286"/>
      <c r="E44" s="286"/>
      <c r="F44" s="286"/>
      <c r="G44" s="286"/>
      <c r="H44" s="286"/>
      <c r="I44" s="286"/>
      <c r="J44" s="286"/>
      <c r="K44" s="284"/>
    </row>
    <row r="45" spans="2:11" ht="15" customHeight="1">
      <c r="B45" s="287"/>
      <c r="C45" s="288"/>
      <c r="D45" s="401" t="s">
        <v>865</v>
      </c>
      <c r="E45" s="401"/>
      <c r="F45" s="401"/>
      <c r="G45" s="401"/>
      <c r="H45" s="401"/>
      <c r="I45" s="401"/>
      <c r="J45" s="401"/>
      <c r="K45" s="284"/>
    </row>
    <row r="46" spans="2:11" ht="15" customHeight="1">
      <c r="B46" s="287"/>
      <c r="C46" s="288"/>
      <c r="D46" s="288"/>
      <c r="E46" s="401" t="s">
        <v>866</v>
      </c>
      <c r="F46" s="401"/>
      <c r="G46" s="401"/>
      <c r="H46" s="401"/>
      <c r="I46" s="401"/>
      <c r="J46" s="401"/>
      <c r="K46" s="284"/>
    </row>
    <row r="47" spans="2:11" ht="15" customHeight="1">
      <c r="B47" s="287"/>
      <c r="C47" s="288"/>
      <c r="D47" s="288"/>
      <c r="E47" s="401" t="s">
        <v>867</v>
      </c>
      <c r="F47" s="401"/>
      <c r="G47" s="401"/>
      <c r="H47" s="401"/>
      <c r="I47" s="401"/>
      <c r="J47" s="401"/>
      <c r="K47" s="284"/>
    </row>
    <row r="48" spans="2:11" ht="15" customHeight="1">
      <c r="B48" s="287"/>
      <c r="C48" s="288"/>
      <c r="D48" s="288"/>
      <c r="E48" s="401" t="s">
        <v>868</v>
      </c>
      <c r="F48" s="401"/>
      <c r="G48" s="401"/>
      <c r="H48" s="401"/>
      <c r="I48" s="401"/>
      <c r="J48" s="401"/>
      <c r="K48" s="284"/>
    </row>
    <row r="49" spans="2:11" ht="15" customHeight="1">
      <c r="B49" s="287"/>
      <c r="C49" s="288"/>
      <c r="D49" s="401" t="s">
        <v>869</v>
      </c>
      <c r="E49" s="401"/>
      <c r="F49" s="401"/>
      <c r="G49" s="401"/>
      <c r="H49" s="401"/>
      <c r="I49" s="401"/>
      <c r="J49" s="401"/>
      <c r="K49" s="284"/>
    </row>
    <row r="50" spans="2:11" ht="25.5" customHeight="1">
      <c r="B50" s="283"/>
      <c r="C50" s="403" t="s">
        <v>870</v>
      </c>
      <c r="D50" s="403"/>
      <c r="E50" s="403"/>
      <c r="F50" s="403"/>
      <c r="G50" s="403"/>
      <c r="H50" s="403"/>
      <c r="I50" s="403"/>
      <c r="J50" s="403"/>
      <c r="K50" s="284"/>
    </row>
    <row r="51" spans="2:11" ht="5.25" customHeight="1">
      <c r="B51" s="283"/>
      <c r="C51" s="285"/>
      <c r="D51" s="285"/>
      <c r="E51" s="285"/>
      <c r="F51" s="285"/>
      <c r="G51" s="285"/>
      <c r="H51" s="285"/>
      <c r="I51" s="285"/>
      <c r="J51" s="285"/>
      <c r="K51" s="284"/>
    </row>
    <row r="52" spans="2:11" ht="15" customHeight="1">
      <c r="B52" s="283"/>
      <c r="C52" s="401" t="s">
        <v>871</v>
      </c>
      <c r="D52" s="401"/>
      <c r="E52" s="401"/>
      <c r="F52" s="401"/>
      <c r="G52" s="401"/>
      <c r="H52" s="401"/>
      <c r="I52" s="401"/>
      <c r="J52" s="401"/>
      <c r="K52" s="284"/>
    </row>
    <row r="53" spans="2:11" ht="15" customHeight="1">
      <c r="B53" s="283"/>
      <c r="C53" s="401" t="s">
        <v>872</v>
      </c>
      <c r="D53" s="401"/>
      <c r="E53" s="401"/>
      <c r="F53" s="401"/>
      <c r="G53" s="401"/>
      <c r="H53" s="401"/>
      <c r="I53" s="401"/>
      <c r="J53" s="401"/>
      <c r="K53" s="284"/>
    </row>
    <row r="54" spans="2:11" ht="12.75" customHeight="1">
      <c r="B54" s="283"/>
      <c r="C54" s="286"/>
      <c r="D54" s="286"/>
      <c r="E54" s="286"/>
      <c r="F54" s="286"/>
      <c r="G54" s="286"/>
      <c r="H54" s="286"/>
      <c r="I54" s="286"/>
      <c r="J54" s="286"/>
      <c r="K54" s="284"/>
    </row>
    <row r="55" spans="2:11" ht="15" customHeight="1">
      <c r="B55" s="283"/>
      <c r="C55" s="401" t="s">
        <v>873</v>
      </c>
      <c r="D55" s="401"/>
      <c r="E55" s="401"/>
      <c r="F55" s="401"/>
      <c r="G55" s="401"/>
      <c r="H55" s="401"/>
      <c r="I55" s="401"/>
      <c r="J55" s="401"/>
      <c r="K55" s="284"/>
    </row>
    <row r="56" spans="2:11" ht="15" customHeight="1">
      <c r="B56" s="283"/>
      <c r="C56" s="288"/>
      <c r="D56" s="401" t="s">
        <v>874</v>
      </c>
      <c r="E56" s="401"/>
      <c r="F56" s="401"/>
      <c r="G56" s="401"/>
      <c r="H56" s="401"/>
      <c r="I56" s="401"/>
      <c r="J56" s="401"/>
      <c r="K56" s="284"/>
    </row>
    <row r="57" spans="2:11" ht="15" customHeight="1">
      <c r="B57" s="283"/>
      <c r="C57" s="288"/>
      <c r="D57" s="401" t="s">
        <v>875</v>
      </c>
      <c r="E57" s="401"/>
      <c r="F57" s="401"/>
      <c r="G57" s="401"/>
      <c r="H57" s="401"/>
      <c r="I57" s="401"/>
      <c r="J57" s="401"/>
      <c r="K57" s="284"/>
    </row>
    <row r="58" spans="2:11" ht="15" customHeight="1">
      <c r="B58" s="283"/>
      <c r="C58" s="288"/>
      <c r="D58" s="401" t="s">
        <v>876</v>
      </c>
      <c r="E58" s="401"/>
      <c r="F58" s="401"/>
      <c r="G58" s="401"/>
      <c r="H58" s="401"/>
      <c r="I58" s="401"/>
      <c r="J58" s="401"/>
      <c r="K58" s="284"/>
    </row>
    <row r="59" spans="2:11" ht="15" customHeight="1">
      <c r="B59" s="283"/>
      <c r="C59" s="288"/>
      <c r="D59" s="401" t="s">
        <v>877</v>
      </c>
      <c r="E59" s="401"/>
      <c r="F59" s="401"/>
      <c r="G59" s="401"/>
      <c r="H59" s="401"/>
      <c r="I59" s="401"/>
      <c r="J59" s="401"/>
      <c r="K59" s="284"/>
    </row>
    <row r="60" spans="2:11" ht="15" customHeight="1">
      <c r="B60" s="283"/>
      <c r="C60" s="288"/>
      <c r="D60" s="405" t="s">
        <v>878</v>
      </c>
      <c r="E60" s="405"/>
      <c r="F60" s="405"/>
      <c r="G60" s="405"/>
      <c r="H60" s="405"/>
      <c r="I60" s="405"/>
      <c r="J60" s="405"/>
      <c r="K60" s="284"/>
    </row>
    <row r="61" spans="2:11" ht="15" customHeight="1">
      <c r="B61" s="283"/>
      <c r="C61" s="288"/>
      <c r="D61" s="401" t="s">
        <v>879</v>
      </c>
      <c r="E61" s="401"/>
      <c r="F61" s="401"/>
      <c r="G61" s="401"/>
      <c r="H61" s="401"/>
      <c r="I61" s="401"/>
      <c r="J61" s="401"/>
      <c r="K61" s="284"/>
    </row>
    <row r="62" spans="2:11" ht="12.75" customHeight="1">
      <c r="B62" s="283"/>
      <c r="C62" s="288"/>
      <c r="D62" s="288"/>
      <c r="E62" s="291"/>
      <c r="F62" s="288"/>
      <c r="G62" s="288"/>
      <c r="H62" s="288"/>
      <c r="I62" s="288"/>
      <c r="J62" s="288"/>
      <c r="K62" s="284"/>
    </row>
    <row r="63" spans="2:11" ht="15" customHeight="1">
      <c r="B63" s="283"/>
      <c r="C63" s="288"/>
      <c r="D63" s="401" t="s">
        <v>880</v>
      </c>
      <c r="E63" s="401"/>
      <c r="F63" s="401"/>
      <c r="G63" s="401"/>
      <c r="H63" s="401"/>
      <c r="I63" s="401"/>
      <c r="J63" s="401"/>
      <c r="K63" s="284"/>
    </row>
    <row r="64" spans="2:11" ht="15" customHeight="1">
      <c r="B64" s="283"/>
      <c r="C64" s="288"/>
      <c r="D64" s="405" t="s">
        <v>881</v>
      </c>
      <c r="E64" s="405"/>
      <c r="F64" s="405"/>
      <c r="G64" s="405"/>
      <c r="H64" s="405"/>
      <c r="I64" s="405"/>
      <c r="J64" s="405"/>
      <c r="K64" s="284"/>
    </row>
    <row r="65" spans="2:11" ht="15" customHeight="1">
      <c r="B65" s="283"/>
      <c r="C65" s="288"/>
      <c r="D65" s="401" t="s">
        <v>882</v>
      </c>
      <c r="E65" s="401"/>
      <c r="F65" s="401"/>
      <c r="G65" s="401"/>
      <c r="H65" s="401"/>
      <c r="I65" s="401"/>
      <c r="J65" s="401"/>
      <c r="K65" s="284"/>
    </row>
    <row r="66" spans="2:11" ht="15" customHeight="1">
      <c r="B66" s="283"/>
      <c r="C66" s="288"/>
      <c r="D66" s="401" t="s">
        <v>883</v>
      </c>
      <c r="E66" s="401"/>
      <c r="F66" s="401"/>
      <c r="G66" s="401"/>
      <c r="H66" s="401"/>
      <c r="I66" s="401"/>
      <c r="J66" s="401"/>
      <c r="K66" s="284"/>
    </row>
    <row r="67" spans="2:11" ht="15" customHeight="1">
      <c r="B67" s="283"/>
      <c r="C67" s="288"/>
      <c r="D67" s="401" t="s">
        <v>884</v>
      </c>
      <c r="E67" s="401"/>
      <c r="F67" s="401"/>
      <c r="G67" s="401"/>
      <c r="H67" s="401"/>
      <c r="I67" s="401"/>
      <c r="J67" s="401"/>
      <c r="K67" s="284"/>
    </row>
    <row r="68" spans="2:11" ht="15" customHeight="1">
      <c r="B68" s="283"/>
      <c r="C68" s="288"/>
      <c r="D68" s="401" t="s">
        <v>885</v>
      </c>
      <c r="E68" s="401"/>
      <c r="F68" s="401"/>
      <c r="G68" s="401"/>
      <c r="H68" s="401"/>
      <c r="I68" s="401"/>
      <c r="J68" s="401"/>
      <c r="K68" s="284"/>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406" t="s">
        <v>107</v>
      </c>
      <c r="D73" s="406"/>
      <c r="E73" s="406"/>
      <c r="F73" s="406"/>
      <c r="G73" s="406"/>
      <c r="H73" s="406"/>
      <c r="I73" s="406"/>
      <c r="J73" s="406"/>
      <c r="K73" s="301"/>
    </row>
    <row r="74" spans="2:11" ht="17.25" customHeight="1">
      <c r="B74" s="300"/>
      <c r="C74" s="302" t="s">
        <v>886</v>
      </c>
      <c r="D74" s="302"/>
      <c r="E74" s="302"/>
      <c r="F74" s="302" t="s">
        <v>887</v>
      </c>
      <c r="G74" s="303"/>
      <c r="H74" s="302" t="s">
        <v>166</v>
      </c>
      <c r="I74" s="302" t="s">
        <v>62</v>
      </c>
      <c r="J74" s="302" t="s">
        <v>888</v>
      </c>
      <c r="K74" s="301"/>
    </row>
    <row r="75" spans="2:11" ht="17.25" customHeight="1">
      <c r="B75" s="300"/>
      <c r="C75" s="304" t="s">
        <v>889</v>
      </c>
      <c r="D75" s="304"/>
      <c r="E75" s="304"/>
      <c r="F75" s="305" t="s">
        <v>890</v>
      </c>
      <c r="G75" s="306"/>
      <c r="H75" s="304"/>
      <c r="I75" s="304"/>
      <c r="J75" s="304" t="s">
        <v>891</v>
      </c>
      <c r="K75" s="301"/>
    </row>
    <row r="76" spans="2:11" ht="5.25" customHeight="1">
      <c r="B76" s="300"/>
      <c r="C76" s="307"/>
      <c r="D76" s="307"/>
      <c r="E76" s="307"/>
      <c r="F76" s="307"/>
      <c r="G76" s="308"/>
      <c r="H76" s="307"/>
      <c r="I76" s="307"/>
      <c r="J76" s="307"/>
      <c r="K76" s="301"/>
    </row>
    <row r="77" spans="2:11" ht="15" customHeight="1">
      <c r="B77" s="300"/>
      <c r="C77" s="290" t="s">
        <v>58</v>
      </c>
      <c r="D77" s="307"/>
      <c r="E77" s="307"/>
      <c r="F77" s="309" t="s">
        <v>892</v>
      </c>
      <c r="G77" s="308"/>
      <c r="H77" s="290" t="s">
        <v>893</v>
      </c>
      <c r="I77" s="290" t="s">
        <v>894</v>
      </c>
      <c r="J77" s="290">
        <v>20</v>
      </c>
      <c r="K77" s="301"/>
    </row>
    <row r="78" spans="2:11" ht="15" customHeight="1">
      <c r="B78" s="300"/>
      <c r="C78" s="290" t="s">
        <v>895</v>
      </c>
      <c r="D78" s="290"/>
      <c r="E78" s="290"/>
      <c r="F78" s="309" t="s">
        <v>892</v>
      </c>
      <c r="G78" s="308"/>
      <c r="H78" s="290" t="s">
        <v>896</v>
      </c>
      <c r="I78" s="290" t="s">
        <v>894</v>
      </c>
      <c r="J78" s="290">
        <v>120</v>
      </c>
      <c r="K78" s="301"/>
    </row>
    <row r="79" spans="2:11" ht="15" customHeight="1">
      <c r="B79" s="310"/>
      <c r="C79" s="290" t="s">
        <v>897</v>
      </c>
      <c r="D79" s="290"/>
      <c r="E79" s="290"/>
      <c r="F79" s="309" t="s">
        <v>898</v>
      </c>
      <c r="G79" s="308"/>
      <c r="H79" s="290" t="s">
        <v>899</v>
      </c>
      <c r="I79" s="290" t="s">
        <v>894</v>
      </c>
      <c r="J79" s="290">
        <v>50</v>
      </c>
      <c r="K79" s="301"/>
    </row>
    <row r="80" spans="2:11" ht="15" customHeight="1">
      <c r="B80" s="310"/>
      <c r="C80" s="290" t="s">
        <v>900</v>
      </c>
      <c r="D80" s="290"/>
      <c r="E80" s="290"/>
      <c r="F80" s="309" t="s">
        <v>892</v>
      </c>
      <c r="G80" s="308"/>
      <c r="H80" s="290" t="s">
        <v>901</v>
      </c>
      <c r="I80" s="290" t="s">
        <v>902</v>
      </c>
      <c r="J80" s="290"/>
      <c r="K80" s="301"/>
    </row>
    <row r="81" spans="2:11" ht="15" customHeight="1">
      <c r="B81" s="310"/>
      <c r="C81" s="311" t="s">
        <v>903</v>
      </c>
      <c r="D81" s="311"/>
      <c r="E81" s="311"/>
      <c r="F81" s="312" t="s">
        <v>898</v>
      </c>
      <c r="G81" s="311"/>
      <c r="H81" s="311" t="s">
        <v>904</v>
      </c>
      <c r="I81" s="311" t="s">
        <v>894</v>
      </c>
      <c r="J81" s="311">
        <v>15</v>
      </c>
      <c r="K81" s="301"/>
    </row>
    <row r="82" spans="2:11" ht="15" customHeight="1">
      <c r="B82" s="310"/>
      <c r="C82" s="311" t="s">
        <v>905</v>
      </c>
      <c r="D82" s="311"/>
      <c r="E82" s="311"/>
      <c r="F82" s="312" t="s">
        <v>898</v>
      </c>
      <c r="G82" s="311"/>
      <c r="H82" s="311" t="s">
        <v>906</v>
      </c>
      <c r="I82" s="311" t="s">
        <v>894</v>
      </c>
      <c r="J82" s="311">
        <v>15</v>
      </c>
      <c r="K82" s="301"/>
    </row>
    <row r="83" spans="2:11" ht="15" customHeight="1">
      <c r="B83" s="310"/>
      <c r="C83" s="311" t="s">
        <v>907</v>
      </c>
      <c r="D83" s="311"/>
      <c r="E83" s="311"/>
      <c r="F83" s="312" t="s">
        <v>898</v>
      </c>
      <c r="G83" s="311"/>
      <c r="H83" s="311" t="s">
        <v>908</v>
      </c>
      <c r="I83" s="311" t="s">
        <v>894</v>
      </c>
      <c r="J83" s="311">
        <v>20</v>
      </c>
      <c r="K83" s="301"/>
    </row>
    <row r="84" spans="2:11" ht="15" customHeight="1">
      <c r="B84" s="310"/>
      <c r="C84" s="311" t="s">
        <v>909</v>
      </c>
      <c r="D84" s="311"/>
      <c r="E84" s="311"/>
      <c r="F84" s="312" t="s">
        <v>898</v>
      </c>
      <c r="G84" s="311"/>
      <c r="H84" s="311" t="s">
        <v>910</v>
      </c>
      <c r="I84" s="311" t="s">
        <v>894</v>
      </c>
      <c r="J84" s="311">
        <v>20</v>
      </c>
      <c r="K84" s="301"/>
    </row>
    <row r="85" spans="2:11" ht="15" customHeight="1">
      <c r="B85" s="310"/>
      <c r="C85" s="290" t="s">
        <v>911</v>
      </c>
      <c r="D85" s="290"/>
      <c r="E85" s="290"/>
      <c r="F85" s="309" t="s">
        <v>898</v>
      </c>
      <c r="G85" s="308"/>
      <c r="H85" s="290" t="s">
        <v>912</v>
      </c>
      <c r="I85" s="290" t="s">
        <v>894</v>
      </c>
      <c r="J85" s="290">
        <v>50</v>
      </c>
      <c r="K85" s="301"/>
    </row>
    <row r="86" spans="2:11" ht="15" customHeight="1">
      <c r="B86" s="310"/>
      <c r="C86" s="290" t="s">
        <v>913</v>
      </c>
      <c r="D86" s="290"/>
      <c r="E86" s="290"/>
      <c r="F86" s="309" t="s">
        <v>898</v>
      </c>
      <c r="G86" s="308"/>
      <c r="H86" s="290" t="s">
        <v>914</v>
      </c>
      <c r="I86" s="290" t="s">
        <v>894</v>
      </c>
      <c r="J86" s="290">
        <v>20</v>
      </c>
      <c r="K86" s="301"/>
    </row>
    <row r="87" spans="2:11" ht="15" customHeight="1">
      <c r="B87" s="310"/>
      <c r="C87" s="290" t="s">
        <v>915</v>
      </c>
      <c r="D87" s="290"/>
      <c r="E87" s="290"/>
      <c r="F87" s="309" t="s">
        <v>898</v>
      </c>
      <c r="G87" s="308"/>
      <c r="H87" s="290" t="s">
        <v>916</v>
      </c>
      <c r="I87" s="290" t="s">
        <v>894</v>
      </c>
      <c r="J87" s="290">
        <v>20</v>
      </c>
      <c r="K87" s="301"/>
    </row>
    <row r="88" spans="2:11" ht="15" customHeight="1">
      <c r="B88" s="310"/>
      <c r="C88" s="290" t="s">
        <v>917</v>
      </c>
      <c r="D88" s="290"/>
      <c r="E88" s="290"/>
      <c r="F88" s="309" t="s">
        <v>898</v>
      </c>
      <c r="G88" s="308"/>
      <c r="H88" s="290" t="s">
        <v>918</v>
      </c>
      <c r="I88" s="290" t="s">
        <v>894</v>
      </c>
      <c r="J88" s="290">
        <v>50</v>
      </c>
      <c r="K88" s="301"/>
    </row>
    <row r="89" spans="2:11" ht="15" customHeight="1">
      <c r="B89" s="310"/>
      <c r="C89" s="290" t="s">
        <v>919</v>
      </c>
      <c r="D89" s="290"/>
      <c r="E89" s="290"/>
      <c r="F89" s="309" t="s">
        <v>898</v>
      </c>
      <c r="G89" s="308"/>
      <c r="H89" s="290" t="s">
        <v>919</v>
      </c>
      <c r="I89" s="290" t="s">
        <v>894</v>
      </c>
      <c r="J89" s="290">
        <v>50</v>
      </c>
      <c r="K89" s="301"/>
    </row>
    <row r="90" spans="2:11" ht="15" customHeight="1">
      <c r="B90" s="310"/>
      <c r="C90" s="290" t="s">
        <v>171</v>
      </c>
      <c r="D90" s="290"/>
      <c r="E90" s="290"/>
      <c r="F90" s="309" t="s">
        <v>898</v>
      </c>
      <c r="G90" s="308"/>
      <c r="H90" s="290" t="s">
        <v>920</v>
      </c>
      <c r="I90" s="290" t="s">
        <v>894</v>
      </c>
      <c r="J90" s="290">
        <v>255</v>
      </c>
      <c r="K90" s="301"/>
    </row>
    <row r="91" spans="2:11" ht="15" customHeight="1">
      <c r="B91" s="310"/>
      <c r="C91" s="290" t="s">
        <v>921</v>
      </c>
      <c r="D91" s="290"/>
      <c r="E91" s="290"/>
      <c r="F91" s="309" t="s">
        <v>892</v>
      </c>
      <c r="G91" s="308"/>
      <c r="H91" s="290" t="s">
        <v>922</v>
      </c>
      <c r="I91" s="290" t="s">
        <v>923</v>
      </c>
      <c r="J91" s="290"/>
      <c r="K91" s="301"/>
    </row>
    <row r="92" spans="2:11" ht="15" customHeight="1">
      <c r="B92" s="310"/>
      <c r="C92" s="290" t="s">
        <v>924</v>
      </c>
      <c r="D92" s="290"/>
      <c r="E92" s="290"/>
      <c r="F92" s="309" t="s">
        <v>892</v>
      </c>
      <c r="G92" s="308"/>
      <c r="H92" s="290" t="s">
        <v>925</v>
      </c>
      <c r="I92" s="290" t="s">
        <v>926</v>
      </c>
      <c r="J92" s="290"/>
      <c r="K92" s="301"/>
    </row>
    <row r="93" spans="2:11" ht="15" customHeight="1">
      <c r="B93" s="310"/>
      <c r="C93" s="290" t="s">
        <v>927</v>
      </c>
      <c r="D93" s="290"/>
      <c r="E93" s="290"/>
      <c r="F93" s="309" t="s">
        <v>892</v>
      </c>
      <c r="G93" s="308"/>
      <c r="H93" s="290" t="s">
        <v>927</v>
      </c>
      <c r="I93" s="290" t="s">
        <v>926</v>
      </c>
      <c r="J93" s="290"/>
      <c r="K93" s="301"/>
    </row>
    <row r="94" spans="2:11" ht="15" customHeight="1">
      <c r="B94" s="310"/>
      <c r="C94" s="290" t="s">
        <v>43</v>
      </c>
      <c r="D94" s="290"/>
      <c r="E94" s="290"/>
      <c r="F94" s="309" t="s">
        <v>892</v>
      </c>
      <c r="G94" s="308"/>
      <c r="H94" s="290" t="s">
        <v>928</v>
      </c>
      <c r="I94" s="290" t="s">
        <v>926</v>
      </c>
      <c r="J94" s="290"/>
      <c r="K94" s="301"/>
    </row>
    <row r="95" spans="2:11" ht="15" customHeight="1">
      <c r="B95" s="310"/>
      <c r="C95" s="290" t="s">
        <v>53</v>
      </c>
      <c r="D95" s="290"/>
      <c r="E95" s="290"/>
      <c r="F95" s="309" t="s">
        <v>892</v>
      </c>
      <c r="G95" s="308"/>
      <c r="H95" s="290" t="s">
        <v>929</v>
      </c>
      <c r="I95" s="290" t="s">
        <v>926</v>
      </c>
      <c r="J95" s="290"/>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406" t="s">
        <v>930</v>
      </c>
      <c r="D100" s="406"/>
      <c r="E100" s="406"/>
      <c r="F100" s="406"/>
      <c r="G100" s="406"/>
      <c r="H100" s="406"/>
      <c r="I100" s="406"/>
      <c r="J100" s="406"/>
      <c r="K100" s="301"/>
    </row>
    <row r="101" spans="2:11" ht="17.25" customHeight="1">
      <c r="B101" s="300"/>
      <c r="C101" s="302" t="s">
        <v>886</v>
      </c>
      <c r="D101" s="302"/>
      <c r="E101" s="302"/>
      <c r="F101" s="302" t="s">
        <v>887</v>
      </c>
      <c r="G101" s="303"/>
      <c r="H101" s="302" t="s">
        <v>166</v>
      </c>
      <c r="I101" s="302" t="s">
        <v>62</v>
      </c>
      <c r="J101" s="302" t="s">
        <v>888</v>
      </c>
      <c r="K101" s="301"/>
    </row>
    <row r="102" spans="2:11" ht="17.25" customHeight="1">
      <c r="B102" s="300"/>
      <c r="C102" s="304" t="s">
        <v>889</v>
      </c>
      <c r="D102" s="304"/>
      <c r="E102" s="304"/>
      <c r="F102" s="305" t="s">
        <v>890</v>
      </c>
      <c r="G102" s="306"/>
      <c r="H102" s="304"/>
      <c r="I102" s="304"/>
      <c r="J102" s="304" t="s">
        <v>891</v>
      </c>
      <c r="K102" s="301"/>
    </row>
    <row r="103" spans="2:11" ht="5.25" customHeight="1">
      <c r="B103" s="300"/>
      <c r="C103" s="302"/>
      <c r="D103" s="302"/>
      <c r="E103" s="302"/>
      <c r="F103" s="302"/>
      <c r="G103" s="318"/>
      <c r="H103" s="302"/>
      <c r="I103" s="302"/>
      <c r="J103" s="302"/>
      <c r="K103" s="301"/>
    </row>
    <row r="104" spans="2:11" ht="15" customHeight="1">
      <c r="B104" s="300"/>
      <c r="C104" s="290" t="s">
        <v>58</v>
      </c>
      <c r="D104" s="307"/>
      <c r="E104" s="307"/>
      <c r="F104" s="309" t="s">
        <v>892</v>
      </c>
      <c r="G104" s="318"/>
      <c r="H104" s="290" t="s">
        <v>931</v>
      </c>
      <c r="I104" s="290" t="s">
        <v>894</v>
      </c>
      <c r="J104" s="290">
        <v>20</v>
      </c>
      <c r="K104" s="301"/>
    </row>
    <row r="105" spans="2:11" ht="15" customHeight="1">
      <c r="B105" s="300"/>
      <c r="C105" s="290" t="s">
        <v>895</v>
      </c>
      <c r="D105" s="290"/>
      <c r="E105" s="290"/>
      <c r="F105" s="309" t="s">
        <v>892</v>
      </c>
      <c r="G105" s="290"/>
      <c r="H105" s="290" t="s">
        <v>931</v>
      </c>
      <c r="I105" s="290" t="s">
        <v>894</v>
      </c>
      <c r="J105" s="290">
        <v>120</v>
      </c>
      <c r="K105" s="301"/>
    </row>
    <row r="106" spans="2:11" ht="15" customHeight="1">
      <c r="B106" s="310"/>
      <c r="C106" s="290" t="s">
        <v>897</v>
      </c>
      <c r="D106" s="290"/>
      <c r="E106" s="290"/>
      <c r="F106" s="309" t="s">
        <v>898</v>
      </c>
      <c r="G106" s="290"/>
      <c r="H106" s="290" t="s">
        <v>931</v>
      </c>
      <c r="I106" s="290" t="s">
        <v>894</v>
      </c>
      <c r="J106" s="290">
        <v>50</v>
      </c>
      <c r="K106" s="301"/>
    </row>
    <row r="107" spans="2:11" ht="15" customHeight="1">
      <c r="B107" s="310"/>
      <c r="C107" s="290" t="s">
        <v>900</v>
      </c>
      <c r="D107" s="290"/>
      <c r="E107" s="290"/>
      <c r="F107" s="309" t="s">
        <v>892</v>
      </c>
      <c r="G107" s="290"/>
      <c r="H107" s="290" t="s">
        <v>931</v>
      </c>
      <c r="I107" s="290" t="s">
        <v>902</v>
      </c>
      <c r="J107" s="290"/>
      <c r="K107" s="301"/>
    </row>
    <row r="108" spans="2:11" ht="15" customHeight="1">
      <c r="B108" s="310"/>
      <c r="C108" s="290" t="s">
        <v>911</v>
      </c>
      <c r="D108" s="290"/>
      <c r="E108" s="290"/>
      <c r="F108" s="309" t="s">
        <v>898</v>
      </c>
      <c r="G108" s="290"/>
      <c r="H108" s="290" t="s">
        <v>931</v>
      </c>
      <c r="I108" s="290" t="s">
        <v>894</v>
      </c>
      <c r="J108" s="290">
        <v>50</v>
      </c>
      <c r="K108" s="301"/>
    </row>
    <row r="109" spans="2:11" ht="15" customHeight="1">
      <c r="B109" s="310"/>
      <c r="C109" s="290" t="s">
        <v>919</v>
      </c>
      <c r="D109" s="290"/>
      <c r="E109" s="290"/>
      <c r="F109" s="309" t="s">
        <v>898</v>
      </c>
      <c r="G109" s="290"/>
      <c r="H109" s="290" t="s">
        <v>931</v>
      </c>
      <c r="I109" s="290" t="s">
        <v>894</v>
      </c>
      <c r="J109" s="290">
        <v>50</v>
      </c>
      <c r="K109" s="301"/>
    </row>
    <row r="110" spans="2:11" ht="15" customHeight="1">
      <c r="B110" s="310"/>
      <c r="C110" s="290" t="s">
        <v>917</v>
      </c>
      <c r="D110" s="290"/>
      <c r="E110" s="290"/>
      <c r="F110" s="309" t="s">
        <v>898</v>
      </c>
      <c r="G110" s="290"/>
      <c r="H110" s="290" t="s">
        <v>931</v>
      </c>
      <c r="I110" s="290" t="s">
        <v>894</v>
      </c>
      <c r="J110" s="290">
        <v>50</v>
      </c>
      <c r="K110" s="301"/>
    </row>
    <row r="111" spans="2:11" ht="15" customHeight="1">
      <c r="B111" s="310"/>
      <c r="C111" s="290" t="s">
        <v>58</v>
      </c>
      <c r="D111" s="290"/>
      <c r="E111" s="290"/>
      <c r="F111" s="309" t="s">
        <v>892</v>
      </c>
      <c r="G111" s="290"/>
      <c r="H111" s="290" t="s">
        <v>932</v>
      </c>
      <c r="I111" s="290" t="s">
        <v>894</v>
      </c>
      <c r="J111" s="290">
        <v>20</v>
      </c>
      <c r="K111" s="301"/>
    </row>
    <row r="112" spans="2:11" ht="15" customHeight="1">
      <c r="B112" s="310"/>
      <c r="C112" s="290" t="s">
        <v>933</v>
      </c>
      <c r="D112" s="290"/>
      <c r="E112" s="290"/>
      <c r="F112" s="309" t="s">
        <v>892</v>
      </c>
      <c r="G112" s="290"/>
      <c r="H112" s="290" t="s">
        <v>934</v>
      </c>
      <c r="I112" s="290" t="s">
        <v>894</v>
      </c>
      <c r="J112" s="290">
        <v>120</v>
      </c>
      <c r="K112" s="301"/>
    </row>
    <row r="113" spans="2:11" ht="15" customHeight="1">
      <c r="B113" s="310"/>
      <c r="C113" s="290" t="s">
        <v>43</v>
      </c>
      <c r="D113" s="290"/>
      <c r="E113" s="290"/>
      <c r="F113" s="309" t="s">
        <v>892</v>
      </c>
      <c r="G113" s="290"/>
      <c r="H113" s="290" t="s">
        <v>935</v>
      </c>
      <c r="I113" s="290" t="s">
        <v>926</v>
      </c>
      <c r="J113" s="290"/>
      <c r="K113" s="301"/>
    </row>
    <row r="114" spans="2:11" ht="15" customHeight="1">
      <c r="B114" s="310"/>
      <c r="C114" s="290" t="s">
        <v>53</v>
      </c>
      <c r="D114" s="290"/>
      <c r="E114" s="290"/>
      <c r="F114" s="309" t="s">
        <v>892</v>
      </c>
      <c r="G114" s="290"/>
      <c r="H114" s="290" t="s">
        <v>936</v>
      </c>
      <c r="I114" s="290" t="s">
        <v>926</v>
      </c>
      <c r="J114" s="290"/>
      <c r="K114" s="301"/>
    </row>
    <row r="115" spans="2:11" ht="15" customHeight="1">
      <c r="B115" s="310"/>
      <c r="C115" s="290" t="s">
        <v>62</v>
      </c>
      <c r="D115" s="290"/>
      <c r="E115" s="290"/>
      <c r="F115" s="309" t="s">
        <v>892</v>
      </c>
      <c r="G115" s="290"/>
      <c r="H115" s="290" t="s">
        <v>937</v>
      </c>
      <c r="I115" s="290" t="s">
        <v>938</v>
      </c>
      <c r="J115" s="290"/>
      <c r="K115" s="301"/>
    </row>
    <row r="116" spans="2:11" ht="15" customHeight="1">
      <c r="B116" s="313"/>
      <c r="C116" s="319"/>
      <c r="D116" s="319"/>
      <c r="E116" s="319"/>
      <c r="F116" s="319"/>
      <c r="G116" s="319"/>
      <c r="H116" s="319"/>
      <c r="I116" s="319"/>
      <c r="J116" s="319"/>
      <c r="K116" s="315"/>
    </row>
    <row r="117" spans="2:11" ht="18.75" customHeight="1">
      <c r="B117" s="320"/>
      <c r="C117" s="286"/>
      <c r="D117" s="286"/>
      <c r="E117" s="286"/>
      <c r="F117" s="321"/>
      <c r="G117" s="286"/>
      <c r="H117" s="286"/>
      <c r="I117" s="286"/>
      <c r="J117" s="286"/>
      <c r="K117" s="320"/>
    </row>
    <row r="118" spans="2:11" ht="18.75" customHeight="1">
      <c r="B118" s="296"/>
      <c r="C118" s="296"/>
      <c r="D118" s="296"/>
      <c r="E118" s="296"/>
      <c r="F118" s="296"/>
      <c r="G118" s="296"/>
      <c r="H118" s="296"/>
      <c r="I118" s="296"/>
      <c r="J118" s="296"/>
      <c r="K118" s="296"/>
    </row>
    <row r="119" spans="2:11" ht="7.5" customHeight="1">
      <c r="B119" s="322"/>
      <c r="C119" s="323"/>
      <c r="D119" s="323"/>
      <c r="E119" s="323"/>
      <c r="F119" s="323"/>
      <c r="G119" s="323"/>
      <c r="H119" s="323"/>
      <c r="I119" s="323"/>
      <c r="J119" s="323"/>
      <c r="K119" s="324"/>
    </row>
    <row r="120" spans="2:11" ht="45" customHeight="1">
      <c r="B120" s="325"/>
      <c r="C120" s="402" t="s">
        <v>939</v>
      </c>
      <c r="D120" s="402"/>
      <c r="E120" s="402"/>
      <c r="F120" s="402"/>
      <c r="G120" s="402"/>
      <c r="H120" s="402"/>
      <c r="I120" s="402"/>
      <c r="J120" s="402"/>
      <c r="K120" s="326"/>
    </row>
    <row r="121" spans="2:11" ht="17.25" customHeight="1">
      <c r="B121" s="327"/>
      <c r="C121" s="302" t="s">
        <v>886</v>
      </c>
      <c r="D121" s="302"/>
      <c r="E121" s="302"/>
      <c r="F121" s="302" t="s">
        <v>887</v>
      </c>
      <c r="G121" s="303"/>
      <c r="H121" s="302" t="s">
        <v>166</v>
      </c>
      <c r="I121" s="302" t="s">
        <v>62</v>
      </c>
      <c r="J121" s="302" t="s">
        <v>888</v>
      </c>
      <c r="K121" s="328"/>
    </row>
    <row r="122" spans="2:11" ht="17.25" customHeight="1">
      <c r="B122" s="327"/>
      <c r="C122" s="304" t="s">
        <v>889</v>
      </c>
      <c r="D122" s="304"/>
      <c r="E122" s="304"/>
      <c r="F122" s="305" t="s">
        <v>890</v>
      </c>
      <c r="G122" s="306"/>
      <c r="H122" s="304"/>
      <c r="I122" s="304"/>
      <c r="J122" s="304" t="s">
        <v>891</v>
      </c>
      <c r="K122" s="328"/>
    </row>
    <row r="123" spans="2:11" ht="5.25" customHeight="1">
      <c r="B123" s="329"/>
      <c r="C123" s="307"/>
      <c r="D123" s="307"/>
      <c r="E123" s="307"/>
      <c r="F123" s="307"/>
      <c r="G123" s="290"/>
      <c r="H123" s="307"/>
      <c r="I123" s="307"/>
      <c r="J123" s="307"/>
      <c r="K123" s="330"/>
    </row>
    <row r="124" spans="2:11" ht="15" customHeight="1">
      <c r="B124" s="329"/>
      <c r="C124" s="290" t="s">
        <v>895</v>
      </c>
      <c r="D124" s="307"/>
      <c r="E124" s="307"/>
      <c r="F124" s="309" t="s">
        <v>892</v>
      </c>
      <c r="G124" s="290"/>
      <c r="H124" s="290" t="s">
        <v>931</v>
      </c>
      <c r="I124" s="290" t="s">
        <v>894</v>
      </c>
      <c r="J124" s="290">
        <v>120</v>
      </c>
      <c r="K124" s="331"/>
    </row>
    <row r="125" spans="2:11" ht="15" customHeight="1">
      <c r="B125" s="329"/>
      <c r="C125" s="290" t="s">
        <v>940</v>
      </c>
      <c r="D125" s="290"/>
      <c r="E125" s="290"/>
      <c r="F125" s="309" t="s">
        <v>892</v>
      </c>
      <c r="G125" s="290"/>
      <c r="H125" s="290" t="s">
        <v>941</v>
      </c>
      <c r="I125" s="290" t="s">
        <v>894</v>
      </c>
      <c r="J125" s="290" t="s">
        <v>942</v>
      </c>
      <c r="K125" s="331"/>
    </row>
    <row r="126" spans="2:11" ht="15" customHeight="1">
      <c r="B126" s="329"/>
      <c r="C126" s="290" t="s">
        <v>841</v>
      </c>
      <c r="D126" s="290"/>
      <c r="E126" s="290"/>
      <c r="F126" s="309" t="s">
        <v>892</v>
      </c>
      <c r="G126" s="290"/>
      <c r="H126" s="290" t="s">
        <v>943</v>
      </c>
      <c r="I126" s="290" t="s">
        <v>894</v>
      </c>
      <c r="J126" s="290" t="s">
        <v>942</v>
      </c>
      <c r="K126" s="331"/>
    </row>
    <row r="127" spans="2:11" ht="15" customHeight="1">
      <c r="B127" s="329"/>
      <c r="C127" s="290" t="s">
        <v>903</v>
      </c>
      <c r="D127" s="290"/>
      <c r="E127" s="290"/>
      <c r="F127" s="309" t="s">
        <v>898</v>
      </c>
      <c r="G127" s="290"/>
      <c r="H127" s="290" t="s">
        <v>904</v>
      </c>
      <c r="I127" s="290" t="s">
        <v>894</v>
      </c>
      <c r="J127" s="290">
        <v>15</v>
      </c>
      <c r="K127" s="331"/>
    </row>
    <row r="128" spans="2:11" ht="15" customHeight="1">
      <c r="B128" s="329"/>
      <c r="C128" s="311" t="s">
        <v>905</v>
      </c>
      <c r="D128" s="311"/>
      <c r="E128" s="311"/>
      <c r="F128" s="312" t="s">
        <v>898</v>
      </c>
      <c r="G128" s="311"/>
      <c r="H128" s="311" t="s">
        <v>906</v>
      </c>
      <c r="I128" s="311" t="s">
        <v>894</v>
      </c>
      <c r="J128" s="311">
        <v>15</v>
      </c>
      <c r="K128" s="331"/>
    </row>
    <row r="129" spans="2:11" ht="15" customHeight="1">
      <c r="B129" s="329"/>
      <c r="C129" s="311" t="s">
        <v>907</v>
      </c>
      <c r="D129" s="311"/>
      <c r="E129" s="311"/>
      <c r="F129" s="312" t="s">
        <v>898</v>
      </c>
      <c r="G129" s="311"/>
      <c r="H129" s="311" t="s">
        <v>908</v>
      </c>
      <c r="I129" s="311" t="s">
        <v>894</v>
      </c>
      <c r="J129" s="311">
        <v>20</v>
      </c>
      <c r="K129" s="331"/>
    </row>
    <row r="130" spans="2:11" ht="15" customHeight="1">
      <c r="B130" s="329"/>
      <c r="C130" s="311" t="s">
        <v>909</v>
      </c>
      <c r="D130" s="311"/>
      <c r="E130" s="311"/>
      <c r="F130" s="312" t="s">
        <v>898</v>
      </c>
      <c r="G130" s="311"/>
      <c r="H130" s="311" t="s">
        <v>910</v>
      </c>
      <c r="I130" s="311" t="s">
        <v>894</v>
      </c>
      <c r="J130" s="311">
        <v>20</v>
      </c>
      <c r="K130" s="331"/>
    </row>
    <row r="131" spans="2:11" ht="15" customHeight="1">
      <c r="B131" s="329"/>
      <c r="C131" s="290" t="s">
        <v>897</v>
      </c>
      <c r="D131" s="290"/>
      <c r="E131" s="290"/>
      <c r="F131" s="309" t="s">
        <v>898</v>
      </c>
      <c r="G131" s="290"/>
      <c r="H131" s="290" t="s">
        <v>931</v>
      </c>
      <c r="I131" s="290" t="s">
        <v>894</v>
      </c>
      <c r="J131" s="290">
        <v>50</v>
      </c>
      <c r="K131" s="331"/>
    </row>
    <row r="132" spans="2:11" ht="15" customHeight="1">
      <c r="B132" s="329"/>
      <c r="C132" s="290" t="s">
        <v>911</v>
      </c>
      <c r="D132" s="290"/>
      <c r="E132" s="290"/>
      <c r="F132" s="309" t="s">
        <v>898</v>
      </c>
      <c r="G132" s="290"/>
      <c r="H132" s="290" t="s">
        <v>931</v>
      </c>
      <c r="I132" s="290" t="s">
        <v>894</v>
      </c>
      <c r="J132" s="290">
        <v>50</v>
      </c>
      <c r="K132" s="331"/>
    </row>
    <row r="133" spans="2:11" ht="15" customHeight="1">
      <c r="B133" s="329"/>
      <c r="C133" s="290" t="s">
        <v>917</v>
      </c>
      <c r="D133" s="290"/>
      <c r="E133" s="290"/>
      <c r="F133" s="309" t="s">
        <v>898</v>
      </c>
      <c r="G133" s="290"/>
      <c r="H133" s="290" t="s">
        <v>931</v>
      </c>
      <c r="I133" s="290" t="s">
        <v>894</v>
      </c>
      <c r="J133" s="290">
        <v>50</v>
      </c>
      <c r="K133" s="331"/>
    </row>
    <row r="134" spans="2:11" ht="15" customHeight="1">
      <c r="B134" s="329"/>
      <c r="C134" s="290" t="s">
        <v>919</v>
      </c>
      <c r="D134" s="290"/>
      <c r="E134" s="290"/>
      <c r="F134" s="309" t="s">
        <v>898</v>
      </c>
      <c r="G134" s="290"/>
      <c r="H134" s="290" t="s">
        <v>931</v>
      </c>
      <c r="I134" s="290" t="s">
        <v>894</v>
      </c>
      <c r="J134" s="290">
        <v>50</v>
      </c>
      <c r="K134" s="331"/>
    </row>
    <row r="135" spans="2:11" ht="15" customHeight="1">
      <c r="B135" s="329"/>
      <c r="C135" s="290" t="s">
        <v>171</v>
      </c>
      <c r="D135" s="290"/>
      <c r="E135" s="290"/>
      <c r="F135" s="309" t="s">
        <v>898</v>
      </c>
      <c r="G135" s="290"/>
      <c r="H135" s="290" t="s">
        <v>944</v>
      </c>
      <c r="I135" s="290" t="s">
        <v>894</v>
      </c>
      <c r="J135" s="290">
        <v>255</v>
      </c>
      <c r="K135" s="331"/>
    </row>
    <row r="136" spans="2:11" ht="15" customHeight="1">
      <c r="B136" s="329"/>
      <c r="C136" s="290" t="s">
        <v>921</v>
      </c>
      <c r="D136" s="290"/>
      <c r="E136" s="290"/>
      <c r="F136" s="309" t="s">
        <v>892</v>
      </c>
      <c r="G136" s="290"/>
      <c r="H136" s="290" t="s">
        <v>945</v>
      </c>
      <c r="I136" s="290" t="s">
        <v>923</v>
      </c>
      <c r="J136" s="290"/>
      <c r="K136" s="331"/>
    </row>
    <row r="137" spans="2:11" ht="15" customHeight="1">
      <c r="B137" s="329"/>
      <c r="C137" s="290" t="s">
        <v>924</v>
      </c>
      <c r="D137" s="290"/>
      <c r="E137" s="290"/>
      <c r="F137" s="309" t="s">
        <v>892</v>
      </c>
      <c r="G137" s="290"/>
      <c r="H137" s="290" t="s">
        <v>946</v>
      </c>
      <c r="I137" s="290" t="s">
        <v>926</v>
      </c>
      <c r="J137" s="290"/>
      <c r="K137" s="331"/>
    </row>
    <row r="138" spans="2:11" ht="15" customHeight="1">
      <c r="B138" s="329"/>
      <c r="C138" s="290" t="s">
        <v>927</v>
      </c>
      <c r="D138" s="290"/>
      <c r="E138" s="290"/>
      <c r="F138" s="309" t="s">
        <v>892</v>
      </c>
      <c r="G138" s="290"/>
      <c r="H138" s="290" t="s">
        <v>927</v>
      </c>
      <c r="I138" s="290" t="s">
        <v>926</v>
      </c>
      <c r="J138" s="290"/>
      <c r="K138" s="331"/>
    </row>
    <row r="139" spans="2:11" ht="15" customHeight="1">
      <c r="B139" s="329"/>
      <c r="C139" s="290" t="s">
        <v>43</v>
      </c>
      <c r="D139" s="290"/>
      <c r="E139" s="290"/>
      <c r="F139" s="309" t="s">
        <v>892</v>
      </c>
      <c r="G139" s="290"/>
      <c r="H139" s="290" t="s">
        <v>947</v>
      </c>
      <c r="I139" s="290" t="s">
        <v>926</v>
      </c>
      <c r="J139" s="290"/>
      <c r="K139" s="331"/>
    </row>
    <row r="140" spans="2:11" ht="15" customHeight="1">
      <c r="B140" s="329"/>
      <c r="C140" s="290" t="s">
        <v>948</v>
      </c>
      <c r="D140" s="290"/>
      <c r="E140" s="290"/>
      <c r="F140" s="309" t="s">
        <v>892</v>
      </c>
      <c r="G140" s="290"/>
      <c r="H140" s="290" t="s">
        <v>949</v>
      </c>
      <c r="I140" s="290" t="s">
        <v>926</v>
      </c>
      <c r="J140" s="290"/>
      <c r="K140" s="331"/>
    </row>
    <row r="141" spans="2:11" ht="15" customHeight="1">
      <c r="B141" s="332"/>
      <c r="C141" s="333"/>
      <c r="D141" s="333"/>
      <c r="E141" s="333"/>
      <c r="F141" s="333"/>
      <c r="G141" s="333"/>
      <c r="H141" s="333"/>
      <c r="I141" s="333"/>
      <c r="J141" s="333"/>
      <c r="K141" s="334"/>
    </row>
    <row r="142" spans="2:11" ht="18.75" customHeight="1">
      <c r="B142" s="286"/>
      <c r="C142" s="286"/>
      <c r="D142" s="286"/>
      <c r="E142" s="286"/>
      <c r="F142" s="321"/>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406" t="s">
        <v>950</v>
      </c>
      <c r="D145" s="406"/>
      <c r="E145" s="406"/>
      <c r="F145" s="406"/>
      <c r="G145" s="406"/>
      <c r="H145" s="406"/>
      <c r="I145" s="406"/>
      <c r="J145" s="406"/>
      <c r="K145" s="301"/>
    </row>
    <row r="146" spans="2:11" ht="17.25" customHeight="1">
      <c r="B146" s="300"/>
      <c r="C146" s="302" t="s">
        <v>886</v>
      </c>
      <c r="D146" s="302"/>
      <c r="E146" s="302"/>
      <c r="F146" s="302" t="s">
        <v>887</v>
      </c>
      <c r="G146" s="303"/>
      <c r="H146" s="302" t="s">
        <v>166</v>
      </c>
      <c r="I146" s="302" t="s">
        <v>62</v>
      </c>
      <c r="J146" s="302" t="s">
        <v>888</v>
      </c>
      <c r="K146" s="301"/>
    </row>
    <row r="147" spans="2:11" ht="17.25" customHeight="1">
      <c r="B147" s="300"/>
      <c r="C147" s="304" t="s">
        <v>889</v>
      </c>
      <c r="D147" s="304"/>
      <c r="E147" s="304"/>
      <c r="F147" s="305" t="s">
        <v>890</v>
      </c>
      <c r="G147" s="306"/>
      <c r="H147" s="304"/>
      <c r="I147" s="304"/>
      <c r="J147" s="304" t="s">
        <v>891</v>
      </c>
      <c r="K147" s="301"/>
    </row>
    <row r="148" spans="2:11" ht="5.25" customHeight="1">
      <c r="B148" s="310"/>
      <c r="C148" s="307"/>
      <c r="D148" s="307"/>
      <c r="E148" s="307"/>
      <c r="F148" s="307"/>
      <c r="G148" s="308"/>
      <c r="H148" s="307"/>
      <c r="I148" s="307"/>
      <c r="J148" s="307"/>
      <c r="K148" s="331"/>
    </row>
    <row r="149" spans="2:11" ht="15" customHeight="1">
      <c r="B149" s="310"/>
      <c r="C149" s="335" t="s">
        <v>895</v>
      </c>
      <c r="D149" s="290"/>
      <c r="E149" s="290"/>
      <c r="F149" s="336" t="s">
        <v>892</v>
      </c>
      <c r="G149" s="290"/>
      <c r="H149" s="335" t="s">
        <v>931</v>
      </c>
      <c r="I149" s="335" t="s">
        <v>894</v>
      </c>
      <c r="J149" s="335">
        <v>120</v>
      </c>
      <c r="K149" s="331"/>
    </row>
    <row r="150" spans="2:11" ht="15" customHeight="1">
      <c r="B150" s="310"/>
      <c r="C150" s="335" t="s">
        <v>940</v>
      </c>
      <c r="D150" s="290"/>
      <c r="E150" s="290"/>
      <c r="F150" s="336" t="s">
        <v>892</v>
      </c>
      <c r="G150" s="290"/>
      <c r="H150" s="335" t="s">
        <v>951</v>
      </c>
      <c r="I150" s="335" t="s">
        <v>894</v>
      </c>
      <c r="J150" s="335" t="s">
        <v>942</v>
      </c>
      <c r="K150" s="331"/>
    </row>
    <row r="151" spans="2:11" ht="15" customHeight="1">
      <c r="B151" s="310"/>
      <c r="C151" s="335" t="s">
        <v>841</v>
      </c>
      <c r="D151" s="290"/>
      <c r="E151" s="290"/>
      <c r="F151" s="336" t="s">
        <v>892</v>
      </c>
      <c r="G151" s="290"/>
      <c r="H151" s="335" t="s">
        <v>952</v>
      </c>
      <c r="I151" s="335" t="s">
        <v>894</v>
      </c>
      <c r="J151" s="335" t="s">
        <v>942</v>
      </c>
      <c r="K151" s="331"/>
    </row>
    <row r="152" spans="2:11" ht="15" customHeight="1">
      <c r="B152" s="310"/>
      <c r="C152" s="335" t="s">
        <v>897</v>
      </c>
      <c r="D152" s="290"/>
      <c r="E152" s="290"/>
      <c r="F152" s="336" t="s">
        <v>898</v>
      </c>
      <c r="G152" s="290"/>
      <c r="H152" s="335" t="s">
        <v>931</v>
      </c>
      <c r="I152" s="335" t="s">
        <v>894</v>
      </c>
      <c r="J152" s="335">
        <v>50</v>
      </c>
      <c r="K152" s="331"/>
    </row>
    <row r="153" spans="2:11" ht="15" customHeight="1">
      <c r="B153" s="310"/>
      <c r="C153" s="335" t="s">
        <v>900</v>
      </c>
      <c r="D153" s="290"/>
      <c r="E153" s="290"/>
      <c r="F153" s="336" t="s">
        <v>892</v>
      </c>
      <c r="G153" s="290"/>
      <c r="H153" s="335" t="s">
        <v>931</v>
      </c>
      <c r="I153" s="335" t="s">
        <v>902</v>
      </c>
      <c r="J153" s="335"/>
      <c r="K153" s="331"/>
    </row>
    <row r="154" spans="2:11" ht="15" customHeight="1">
      <c r="B154" s="310"/>
      <c r="C154" s="335" t="s">
        <v>911</v>
      </c>
      <c r="D154" s="290"/>
      <c r="E154" s="290"/>
      <c r="F154" s="336" t="s">
        <v>898</v>
      </c>
      <c r="G154" s="290"/>
      <c r="H154" s="335" t="s">
        <v>931</v>
      </c>
      <c r="I154" s="335" t="s">
        <v>894</v>
      </c>
      <c r="J154" s="335">
        <v>50</v>
      </c>
      <c r="K154" s="331"/>
    </row>
    <row r="155" spans="2:11" ht="15" customHeight="1">
      <c r="B155" s="310"/>
      <c r="C155" s="335" t="s">
        <v>919</v>
      </c>
      <c r="D155" s="290"/>
      <c r="E155" s="290"/>
      <c r="F155" s="336" t="s">
        <v>898</v>
      </c>
      <c r="G155" s="290"/>
      <c r="H155" s="335" t="s">
        <v>931</v>
      </c>
      <c r="I155" s="335" t="s">
        <v>894</v>
      </c>
      <c r="J155" s="335">
        <v>50</v>
      </c>
      <c r="K155" s="331"/>
    </row>
    <row r="156" spans="2:11" ht="15" customHeight="1">
      <c r="B156" s="310"/>
      <c r="C156" s="335" t="s">
        <v>917</v>
      </c>
      <c r="D156" s="290"/>
      <c r="E156" s="290"/>
      <c r="F156" s="336" t="s">
        <v>898</v>
      </c>
      <c r="G156" s="290"/>
      <c r="H156" s="335" t="s">
        <v>931</v>
      </c>
      <c r="I156" s="335" t="s">
        <v>894</v>
      </c>
      <c r="J156" s="335">
        <v>50</v>
      </c>
      <c r="K156" s="331"/>
    </row>
    <row r="157" spans="2:11" ht="15" customHeight="1">
      <c r="B157" s="310"/>
      <c r="C157" s="335" t="s">
        <v>149</v>
      </c>
      <c r="D157" s="290"/>
      <c r="E157" s="290"/>
      <c r="F157" s="336" t="s">
        <v>892</v>
      </c>
      <c r="G157" s="290"/>
      <c r="H157" s="335" t="s">
        <v>953</v>
      </c>
      <c r="I157" s="335" t="s">
        <v>894</v>
      </c>
      <c r="J157" s="335" t="s">
        <v>954</v>
      </c>
      <c r="K157" s="331"/>
    </row>
    <row r="158" spans="2:11" ht="15" customHeight="1">
      <c r="B158" s="310"/>
      <c r="C158" s="335" t="s">
        <v>955</v>
      </c>
      <c r="D158" s="290"/>
      <c r="E158" s="290"/>
      <c r="F158" s="336" t="s">
        <v>892</v>
      </c>
      <c r="G158" s="290"/>
      <c r="H158" s="335" t="s">
        <v>956</v>
      </c>
      <c r="I158" s="335" t="s">
        <v>926</v>
      </c>
      <c r="J158" s="335"/>
      <c r="K158" s="331"/>
    </row>
    <row r="159" spans="2:11" ht="15" customHeight="1">
      <c r="B159" s="337"/>
      <c r="C159" s="319"/>
      <c r="D159" s="319"/>
      <c r="E159" s="319"/>
      <c r="F159" s="319"/>
      <c r="G159" s="319"/>
      <c r="H159" s="319"/>
      <c r="I159" s="319"/>
      <c r="J159" s="319"/>
      <c r="K159" s="338"/>
    </row>
    <row r="160" spans="2:11" ht="18.75" customHeight="1">
      <c r="B160" s="286"/>
      <c r="C160" s="290"/>
      <c r="D160" s="290"/>
      <c r="E160" s="290"/>
      <c r="F160" s="309"/>
      <c r="G160" s="290"/>
      <c r="H160" s="290"/>
      <c r="I160" s="290"/>
      <c r="J160" s="290"/>
      <c r="K160" s="286"/>
    </row>
    <row r="161" spans="2:11" ht="18.75" customHeight="1">
      <c r="B161" s="296"/>
      <c r="C161" s="296"/>
      <c r="D161" s="296"/>
      <c r="E161" s="296"/>
      <c r="F161" s="296"/>
      <c r="G161" s="296"/>
      <c r="H161" s="296"/>
      <c r="I161" s="296"/>
      <c r="J161" s="296"/>
      <c r="K161" s="296"/>
    </row>
    <row r="162" spans="2:11" ht="7.5" customHeight="1">
      <c r="B162" s="278"/>
      <c r="C162" s="279"/>
      <c r="D162" s="279"/>
      <c r="E162" s="279"/>
      <c r="F162" s="279"/>
      <c r="G162" s="279"/>
      <c r="H162" s="279"/>
      <c r="I162" s="279"/>
      <c r="J162" s="279"/>
      <c r="K162" s="280"/>
    </row>
    <row r="163" spans="2:11" ht="45" customHeight="1">
      <c r="B163" s="281"/>
      <c r="C163" s="402" t="s">
        <v>957</v>
      </c>
      <c r="D163" s="402"/>
      <c r="E163" s="402"/>
      <c r="F163" s="402"/>
      <c r="G163" s="402"/>
      <c r="H163" s="402"/>
      <c r="I163" s="402"/>
      <c r="J163" s="402"/>
      <c r="K163" s="282"/>
    </row>
    <row r="164" spans="2:11" ht="17.25" customHeight="1">
      <c r="B164" s="281"/>
      <c r="C164" s="302" t="s">
        <v>886</v>
      </c>
      <c r="D164" s="302"/>
      <c r="E164" s="302"/>
      <c r="F164" s="302" t="s">
        <v>887</v>
      </c>
      <c r="G164" s="339"/>
      <c r="H164" s="340" t="s">
        <v>166</v>
      </c>
      <c r="I164" s="340" t="s">
        <v>62</v>
      </c>
      <c r="J164" s="302" t="s">
        <v>888</v>
      </c>
      <c r="K164" s="282"/>
    </row>
    <row r="165" spans="2:11" ht="17.25" customHeight="1">
      <c r="B165" s="283"/>
      <c r="C165" s="304" t="s">
        <v>889</v>
      </c>
      <c r="D165" s="304"/>
      <c r="E165" s="304"/>
      <c r="F165" s="305" t="s">
        <v>890</v>
      </c>
      <c r="G165" s="341"/>
      <c r="H165" s="342"/>
      <c r="I165" s="342"/>
      <c r="J165" s="304" t="s">
        <v>891</v>
      </c>
      <c r="K165" s="284"/>
    </row>
    <row r="166" spans="2:11" ht="5.25" customHeight="1">
      <c r="B166" s="310"/>
      <c r="C166" s="307"/>
      <c r="D166" s="307"/>
      <c r="E166" s="307"/>
      <c r="F166" s="307"/>
      <c r="G166" s="308"/>
      <c r="H166" s="307"/>
      <c r="I166" s="307"/>
      <c r="J166" s="307"/>
      <c r="K166" s="331"/>
    </row>
    <row r="167" spans="2:11" ht="15" customHeight="1">
      <c r="B167" s="310"/>
      <c r="C167" s="290" t="s">
        <v>895</v>
      </c>
      <c r="D167" s="290"/>
      <c r="E167" s="290"/>
      <c r="F167" s="309" t="s">
        <v>892</v>
      </c>
      <c r="G167" s="290"/>
      <c r="H167" s="290" t="s">
        <v>931</v>
      </c>
      <c r="I167" s="290" t="s">
        <v>894</v>
      </c>
      <c r="J167" s="290">
        <v>120</v>
      </c>
      <c r="K167" s="331"/>
    </row>
    <row r="168" spans="2:11" ht="15" customHeight="1">
      <c r="B168" s="310"/>
      <c r="C168" s="290" t="s">
        <v>940</v>
      </c>
      <c r="D168" s="290"/>
      <c r="E168" s="290"/>
      <c r="F168" s="309" t="s">
        <v>892</v>
      </c>
      <c r="G168" s="290"/>
      <c r="H168" s="290" t="s">
        <v>941</v>
      </c>
      <c r="I168" s="290" t="s">
        <v>894</v>
      </c>
      <c r="J168" s="290" t="s">
        <v>942</v>
      </c>
      <c r="K168" s="331"/>
    </row>
    <row r="169" spans="2:11" ht="15" customHeight="1">
      <c r="B169" s="310"/>
      <c r="C169" s="290" t="s">
        <v>841</v>
      </c>
      <c r="D169" s="290"/>
      <c r="E169" s="290"/>
      <c r="F169" s="309" t="s">
        <v>892</v>
      </c>
      <c r="G169" s="290"/>
      <c r="H169" s="290" t="s">
        <v>958</v>
      </c>
      <c r="I169" s="290" t="s">
        <v>894</v>
      </c>
      <c r="J169" s="290" t="s">
        <v>942</v>
      </c>
      <c r="K169" s="331"/>
    </row>
    <row r="170" spans="2:11" ht="15" customHeight="1">
      <c r="B170" s="310"/>
      <c r="C170" s="290" t="s">
        <v>897</v>
      </c>
      <c r="D170" s="290"/>
      <c r="E170" s="290"/>
      <c r="F170" s="309" t="s">
        <v>898</v>
      </c>
      <c r="G170" s="290"/>
      <c r="H170" s="290" t="s">
        <v>958</v>
      </c>
      <c r="I170" s="290" t="s">
        <v>894</v>
      </c>
      <c r="J170" s="290">
        <v>50</v>
      </c>
      <c r="K170" s="331"/>
    </row>
    <row r="171" spans="2:11" ht="15" customHeight="1">
      <c r="B171" s="310"/>
      <c r="C171" s="290" t="s">
        <v>900</v>
      </c>
      <c r="D171" s="290"/>
      <c r="E171" s="290"/>
      <c r="F171" s="309" t="s">
        <v>892</v>
      </c>
      <c r="G171" s="290"/>
      <c r="H171" s="290" t="s">
        <v>958</v>
      </c>
      <c r="I171" s="290" t="s">
        <v>902</v>
      </c>
      <c r="J171" s="290"/>
      <c r="K171" s="331"/>
    </row>
    <row r="172" spans="2:11" ht="15" customHeight="1">
      <c r="B172" s="310"/>
      <c r="C172" s="290" t="s">
        <v>911</v>
      </c>
      <c r="D172" s="290"/>
      <c r="E172" s="290"/>
      <c r="F172" s="309" t="s">
        <v>898</v>
      </c>
      <c r="G172" s="290"/>
      <c r="H172" s="290" t="s">
        <v>958</v>
      </c>
      <c r="I172" s="290" t="s">
        <v>894</v>
      </c>
      <c r="J172" s="290">
        <v>50</v>
      </c>
      <c r="K172" s="331"/>
    </row>
    <row r="173" spans="2:11" ht="15" customHeight="1">
      <c r="B173" s="310"/>
      <c r="C173" s="290" t="s">
        <v>919</v>
      </c>
      <c r="D173" s="290"/>
      <c r="E173" s="290"/>
      <c r="F173" s="309" t="s">
        <v>898</v>
      </c>
      <c r="G173" s="290"/>
      <c r="H173" s="290" t="s">
        <v>958</v>
      </c>
      <c r="I173" s="290" t="s">
        <v>894</v>
      </c>
      <c r="J173" s="290">
        <v>50</v>
      </c>
      <c r="K173" s="331"/>
    </row>
    <row r="174" spans="2:11" ht="15" customHeight="1">
      <c r="B174" s="310"/>
      <c r="C174" s="290" t="s">
        <v>917</v>
      </c>
      <c r="D174" s="290"/>
      <c r="E174" s="290"/>
      <c r="F174" s="309" t="s">
        <v>898</v>
      </c>
      <c r="G174" s="290"/>
      <c r="H174" s="290" t="s">
        <v>958</v>
      </c>
      <c r="I174" s="290" t="s">
        <v>894</v>
      </c>
      <c r="J174" s="290">
        <v>50</v>
      </c>
      <c r="K174" s="331"/>
    </row>
    <row r="175" spans="2:11" ht="15" customHeight="1">
      <c r="B175" s="310"/>
      <c r="C175" s="290" t="s">
        <v>165</v>
      </c>
      <c r="D175" s="290"/>
      <c r="E175" s="290"/>
      <c r="F175" s="309" t="s">
        <v>892</v>
      </c>
      <c r="G175" s="290"/>
      <c r="H175" s="290" t="s">
        <v>959</v>
      </c>
      <c r="I175" s="290" t="s">
        <v>960</v>
      </c>
      <c r="J175" s="290"/>
      <c r="K175" s="331"/>
    </row>
    <row r="176" spans="2:11" ht="15" customHeight="1">
      <c r="B176" s="310"/>
      <c r="C176" s="290" t="s">
        <v>62</v>
      </c>
      <c r="D176" s="290"/>
      <c r="E176" s="290"/>
      <c r="F176" s="309" t="s">
        <v>892</v>
      </c>
      <c r="G176" s="290"/>
      <c r="H176" s="290" t="s">
        <v>961</v>
      </c>
      <c r="I176" s="290" t="s">
        <v>962</v>
      </c>
      <c r="J176" s="290">
        <v>1</v>
      </c>
      <c r="K176" s="331"/>
    </row>
    <row r="177" spans="2:11" ht="15" customHeight="1">
      <c r="B177" s="310"/>
      <c r="C177" s="290" t="s">
        <v>58</v>
      </c>
      <c r="D177" s="290"/>
      <c r="E177" s="290"/>
      <c r="F177" s="309" t="s">
        <v>892</v>
      </c>
      <c r="G177" s="290"/>
      <c r="H177" s="290" t="s">
        <v>963</v>
      </c>
      <c r="I177" s="290" t="s">
        <v>894</v>
      </c>
      <c r="J177" s="290">
        <v>20</v>
      </c>
      <c r="K177" s="331"/>
    </row>
    <row r="178" spans="2:11" ht="15" customHeight="1">
      <c r="B178" s="310"/>
      <c r="C178" s="290" t="s">
        <v>166</v>
      </c>
      <c r="D178" s="290"/>
      <c r="E178" s="290"/>
      <c r="F178" s="309" t="s">
        <v>892</v>
      </c>
      <c r="G178" s="290"/>
      <c r="H178" s="290" t="s">
        <v>964</v>
      </c>
      <c r="I178" s="290" t="s">
        <v>894</v>
      </c>
      <c r="J178" s="290">
        <v>255</v>
      </c>
      <c r="K178" s="331"/>
    </row>
    <row r="179" spans="2:11" ht="15" customHeight="1">
      <c r="B179" s="310"/>
      <c r="C179" s="290" t="s">
        <v>167</v>
      </c>
      <c r="D179" s="290"/>
      <c r="E179" s="290"/>
      <c r="F179" s="309" t="s">
        <v>892</v>
      </c>
      <c r="G179" s="290"/>
      <c r="H179" s="290" t="s">
        <v>857</v>
      </c>
      <c r="I179" s="290" t="s">
        <v>894</v>
      </c>
      <c r="J179" s="290">
        <v>10</v>
      </c>
      <c r="K179" s="331"/>
    </row>
    <row r="180" spans="2:11" ht="15" customHeight="1">
      <c r="B180" s="310"/>
      <c r="C180" s="290" t="s">
        <v>168</v>
      </c>
      <c r="D180" s="290"/>
      <c r="E180" s="290"/>
      <c r="F180" s="309" t="s">
        <v>892</v>
      </c>
      <c r="G180" s="290"/>
      <c r="H180" s="290" t="s">
        <v>965</v>
      </c>
      <c r="I180" s="290" t="s">
        <v>926</v>
      </c>
      <c r="J180" s="290"/>
      <c r="K180" s="331"/>
    </row>
    <row r="181" spans="2:11" ht="15" customHeight="1">
      <c r="B181" s="310"/>
      <c r="C181" s="290" t="s">
        <v>966</v>
      </c>
      <c r="D181" s="290"/>
      <c r="E181" s="290"/>
      <c r="F181" s="309" t="s">
        <v>892</v>
      </c>
      <c r="G181" s="290"/>
      <c r="H181" s="290" t="s">
        <v>967</v>
      </c>
      <c r="I181" s="290" t="s">
        <v>926</v>
      </c>
      <c r="J181" s="290"/>
      <c r="K181" s="331"/>
    </row>
    <row r="182" spans="2:11" ht="15" customHeight="1">
      <c r="B182" s="310"/>
      <c r="C182" s="290" t="s">
        <v>955</v>
      </c>
      <c r="D182" s="290"/>
      <c r="E182" s="290"/>
      <c r="F182" s="309" t="s">
        <v>892</v>
      </c>
      <c r="G182" s="290"/>
      <c r="H182" s="290" t="s">
        <v>968</v>
      </c>
      <c r="I182" s="290" t="s">
        <v>926</v>
      </c>
      <c r="J182" s="290"/>
      <c r="K182" s="331"/>
    </row>
    <row r="183" spans="2:11" ht="15" customHeight="1">
      <c r="B183" s="310"/>
      <c r="C183" s="290" t="s">
        <v>170</v>
      </c>
      <c r="D183" s="290"/>
      <c r="E183" s="290"/>
      <c r="F183" s="309" t="s">
        <v>898</v>
      </c>
      <c r="G183" s="290"/>
      <c r="H183" s="290" t="s">
        <v>969</v>
      </c>
      <c r="I183" s="290" t="s">
        <v>894</v>
      </c>
      <c r="J183" s="290">
        <v>50</v>
      </c>
      <c r="K183" s="331"/>
    </row>
    <row r="184" spans="2:11" ht="15" customHeight="1">
      <c r="B184" s="310"/>
      <c r="C184" s="290" t="s">
        <v>970</v>
      </c>
      <c r="D184" s="290"/>
      <c r="E184" s="290"/>
      <c r="F184" s="309" t="s">
        <v>898</v>
      </c>
      <c r="G184" s="290"/>
      <c r="H184" s="290" t="s">
        <v>971</v>
      </c>
      <c r="I184" s="290" t="s">
        <v>972</v>
      </c>
      <c r="J184" s="290"/>
      <c r="K184" s="331"/>
    </row>
    <row r="185" spans="2:11" ht="15" customHeight="1">
      <c r="B185" s="310"/>
      <c r="C185" s="290" t="s">
        <v>973</v>
      </c>
      <c r="D185" s="290"/>
      <c r="E185" s="290"/>
      <c r="F185" s="309" t="s">
        <v>898</v>
      </c>
      <c r="G185" s="290"/>
      <c r="H185" s="290" t="s">
        <v>974</v>
      </c>
      <c r="I185" s="290" t="s">
        <v>972</v>
      </c>
      <c r="J185" s="290"/>
      <c r="K185" s="331"/>
    </row>
    <row r="186" spans="2:11" ht="15" customHeight="1">
      <c r="B186" s="310"/>
      <c r="C186" s="290" t="s">
        <v>975</v>
      </c>
      <c r="D186" s="290"/>
      <c r="E186" s="290"/>
      <c r="F186" s="309" t="s">
        <v>898</v>
      </c>
      <c r="G186" s="290"/>
      <c r="H186" s="290" t="s">
        <v>976</v>
      </c>
      <c r="I186" s="290" t="s">
        <v>972</v>
      </c>
      <c r="J186" s="290"/>
      <c r="K186" s="331"/>
    </row>
    <row r="187" spans="2:11" ht="15" customHeight="1">
      <c r="B187" s="310"/>
      <c r="C187" s="343" t="s">
        <v>977</v>
      </c>
      <c r="D187" s="290"/>
      <c r="E187" s="290"/>
      <c r="F187" s="309" t="s">
        <v>898</v>
      </c>
      <c r="G187" s="290"/>
      <c r="H187" s="290" t="s">
        <v>978</v>
      </c>
      <c r="I187" s="290" t="s">
        <v>979</v>
      </c>
      <c r="J187" s="344" t="s">
        <v>980</v>
      </c>
      <c r="K187" s="331"/>
    </row>
    <row r="188" spans="2:11" ht="15" customHeight="1">
      <c r="B188" s="310"/>
      <c r="C188" s="295" t="s">
        <v>47</v>
      </c>
      <c r="D188" s="290"/>
      <c r="E188" s="290"/>
      <c r="F188" s="309" t="s">
        <v>892</v>
      </c>
      <c r="G188" s="290"/>
      <c r="H188" s="286" t="s">
        <v>981</v>
      </c>
      <c r="I188" s="290" t="s">
        <v>982</v>
      </c>
      <c r="J188" s="290"/>
      <c r="K188" s="331"/>
    </row>
    <row r="189" spans="2:11" ht="15" customHeight="1">
      <c r="B189" s="310"/>
      <c r="C189" s="295" t="s">
        <v>983</v>
      </c>
      <c r="D189" s="290"/>
      <c r="E189" s="290"/>
      <c r="F189" s="309" t="s">
        <v>892</v>
      </c>
      <c r="G189" s="290"/>
      <c r="H189" s="290" t="s">
        <v>984</v>
      </c>
      <c r="I189" s="290" t="s">
        <v>926</v>
      </c>
      <c r="J189" s="290"/>
      <c r="K189" s="331"/>
    </row>
    <row r="190" spans="2:11" ht="15" customHeight="1">
      <c r="B190" s="310"/>
      <c r="C190" s="295" t="s">
        <v>985</v>
      </c>
      <c r="D190" s="290"/>
      <c r="E190" s="290"/>
      <c r="F190" s="309" t="s">
        <v>892</v>
      </c>
      <c r="G190" s="290"/>
      <c r="H190" s="290" t="s">
        <v>986</v>
      </c>
      <c r="I190" s="290" t="s">
        <v>926</v>
      </c>
      <c r="J190" s="290"/>
      <c r="K190" s="331"/>
    </row>
    <row r="191" spans="2:11" ht="15" customHeight="1">
      <c r="B191" s="310"/>
      <c r="C191" s="295" t="s">
        <v>987</v>
      </c>
      <c r="D191" s="290"/>
      <c r="E191" s="290"/>
      <c r="F191" s="309" t="s">
        <v>898</v>
      </c>
      <c r="G191" s="290"/>
      <c r="H191" s="290" t="s">
        <v>988</v>
      </c>
      <c r="I191" s="290" t="s">
        <v>926</v>
      </c>
      <c r="J191" s="290"/>
      <c r="K191" s="331"/>
    </row>
    <row r="192" spans="2:11" ht="15" customHeight="1">
      <c r="B192" s="337"/>
      <c r="C192" s="345"/>
      <c r="D192" s="319"/>
      <c r="E192" s="319"/>
      <c r="F192" s="319"/>
      <c r="G192" s="319"/>
      <c r="H192" s="319"/>
      <c r="I192" s="319"/>
      <c r="J192" s="319"/>
      <c r="K192" s="338"/>
    </row>
    <row r="193" spans="2:11" ht="18.75" customHeight="1">
      <c r="B193" s="286"/>
      <c r="C193" s="290"/>
      <c r="D193" s="290"/>
      <c r="E193" s="290"/>
      <c r="F193" s="309"/>
      <c r="G193" s="290"/>
      <c r="H193" s="290"/>
      <c r="I193" s="290"/>
      <c r="J193" s="290"/>
      <c r="K193" s="286"/>
    </row>
    <row r="194" spans="2:11" ht="18.75" customHeight="1">
      <c r="B194" s="286"/>
      <c r="C194" s="290"/>
      <c r="D194" s="290"/>
      <c r="E194" s="290"/>
      <c r="F194" s="309"/>
      <c r="G194" s="290"/>
      <c r="H194" s="290"/>
      <c r="I194" s="290"/>
      <c r="J194" s="290"/>
      <c r="K194" s="286"/>
    </row>
    <row r="195" spans="2:11" ht="18.75" customHeight="1">
      <c r="B195" s="296"/>
      <c r="C195" s="296"/>
      <c r="D195" s="296"/>
      <c r="E195" s="296"/>
      <c r="F195" s="296"/>
      <c r="G195" s="296"/>
      <c r="H195" s="296"/>
      <c r="I195" s="296"/>
      <c r="J195" s="296"/>
      <c r="K195" s="296"/>
    </row>
    <row r="196" spans="2:11" ht="13.5">
      <c r="B196" s="278"/>
      <c r="C196" s="279"/>
      <c r="D196" s="279"/>
      <c r="E196" s="279"/>
      <c r="F196" s="279"/>
      <c r="G196" s="279"/>
      <c r="H196" s="279"/>
      <c r="I196" s="279"/>
      <c r="J196" s="279"/>
      <c r="K196" s="280"/>
    </row>
    <row r="197" spans="2:11" ht="21">
      <c r="B197" s="281"/>
      <c r="C197" s="402" t="s">
        <v>989</v>
      </c>
      <c r="D197" s="402"/>
      <c r="E197" s="402"/>
      <c r="F197" s="402"/>
      <c r="G197" s="402"/>
      <c r="H197" s="402"/>
      <c r="I197" s="402"/>
      <c r="J197" s="402"/>
      <c r="K197" s="282"/>
    </row>
    <row r="198" spans="2:11" ht="25.5" customHeight="1">
      <c r="B198" s="281"/>
      <c r="C198" s="346" t="s">
        <v>990</v>
      </c>
      <c r="D198" s="346"/>
      <c r="E198" s="346"/>
      <c r="F198" s="346" t="s">
        <v>991</v>
      </c>
      <c r="G198" s="347"/>
      <c r="H198" s="407" t="s">
        <v>992</v>
      </c>
      <c r="I198" s="407"/>
      <c r="J198" s="407"/>
      <c r="K198" s="282"/>
    </row>
    <row r="199" spans="2:11" ht="5.25" customHeight="1">
      <c r="B199" s="310"/>
      <c r="C199" s="307"/>
      <c r="D199" s="307"/>
      <c r="E199" s="307"/>
      <c r="F199" s="307"/>
      <c r="G199" s="290"/>
      <c r="H199" s="307"/>
      <c r="I199" s="307"/>
      <c r="J199" s="307"/>
      <c r="K199" s="331"/>
    </row>
    <row r="200" spans="2:11" ht="15" customHeight="1">
      <c r="B200" s="310"/>
      <c r="C200" s="290" t="s">
        <v>982</v>
      </c>
      <c r="D200" s="290"/>
      <c r="E200" s="290"/>
      <c r="F200" s="309" t="s">
        <v>48</v>
      </c>
      <c r="G200" s="290"/>
      <c r="H200" s="404" t="s">
        <v>993</v>
      </c>
      <c r="I200" s="404"/>
      <c r="J200" s="404"/>
      <c r="K200" s="331"/>
    </row>
    <row r="201" spans="2:11" ht="15" customHeight="1">
      <c r="B201" s="310"/>
      <c r="C201" s="316"/>
      <c r="D201" s="290"/>
      <c r="E201" s="290"/>
      <c r="F201" s="309" t="s">
        <v>49</v>
      </c>
      <c r="G201" s="290"/>
      <c r="H201" s="404" t="s">
        <v>994</v>
      </c>
      <c r="I201" s="404"/>
      <c r="J201" s="404"/>
      <c r="K201" s="331"/>
    </row>
    <row r="202" spans="2:11" ht="15" customHeight="1">
      <c r="B202" s="310"/>
      <c r="C202" s="316"/>
      <c r="D202" s="290"/>
      <c r="E202" s="290"/>
      <c r="F202" s="309" t="s">
        <v>52</v>
      </c>
      <c r="G202" s="290"/>
      <c r="H202" s="404" t="s">
        <v>995</v>
      </c>
      <c r="I202" s="404"/>
      <c r="J202" s="404"/>
      <c r="K202" s="331"/>
    </row>
    <row r="203" spans="2:11" ht="15" customHeight="1">
      <c r="B203" s="310"/>
      <c r="C203" s="290"/>
      <c r="D203" s="290"/>
      <c r="E203" s="290"/>
      <c r="F203" s="309" t="s">
        <v>50</v>
      </c>
      <c r="G203" s="290"/>
      <c r="H203" s="404" t="s">
        <v>996</v>
      </c>
      <c r="I203" s="404"/>
      <c r="J203" s="404"/>
      <c r="K203" s="331"/>
    </row>
    <row r="204" spans="2:11" ht="15" customHeight="1">
      <c r="B204" s="310"/>
      <c r="C204" s="290"/>
      <c r="D204" s="290"/>
      <c r="E204" s="290"/>
      <c r="F204" s="309" t="s">
        <v>51</v>
      </c>
      <c r="G204" s="290"/>
      <c r="H204" s="404" t="s">
        <v>997</v>
      </c>
      <c r="I204" s="404"/>
      <c r="J204" s="404"/>
      <c r="K204" s="331"/>
    </row>
    <row r="205" spans="2:11" ht="15" customHeight="1">
      <c r="B205" s="310"/>
      <c r="C205" s="290"/>
      <c r="D205" s="290"/>
      <c r="E205" s="290"/>
      <c r="F205" s="309"/>
      <c r="G205" s="290"/>
      <c r="H205" s="290"/>
      <c r="I205" s="290"/>
      <c r="J205" s="290"/>
      <c r="K205" s="331"/>
    </row>
    <row r="206" spans="2:11" ht="15" customHeight="1">
      <c r="B206" s="310"/>
      <c r="C206" s="290" t="s">
        <v>938</v>
      </c>
      <c r="D206" s="290"/>
      <c r="E206" s="290"/>
      <c r="F206" s="309" t="s">
        <v>84</v>
      </c>
      <c r="G206" s="290"/>
      <c r="H206" s="404" t="s">
        <v>998</v>
      </c>
      <c r="I206" s="404"/>
      <c r="J206" s="404"/>
      <c r="K206" s="331"/>
    </row>
    <row r="207" spans="2:11" ht="15" customHeight="1">
      <c r="B207" s="310"/>
      <c r="C207" s="316"/>
      <c r="D207" s="290"/>
      <c r="E207" s="290"/>
      <c r="F207" s="309" t="s">
        <v>835</v>
      </c>
      <c r="G207" s="290"/>
      <c r="H207" s="404" t="s">
        <v>836</v>
      </c>
      <c r="I207" s="404"/>
      <c r="J207" s="404"/>
      <c r="K207" s="331"/>
    </row>
    <row r="208" spans="2:11" ht="15" customHeight="1">
      <c r="B208" s="310"/>
      <c r="C208" s="290"/>
      <c r="D208" s="290"/>
      <c r="E208" s="290"/>
      <c r="F208" s="309" t="s">
        <v>833</v>
      </c>
      <c r="G208" s="290"/>
      <c r="H208" s="404" t="s">
        <v>999</v>
      </c>
      <c r="I208" s="404"/>
      <c r="J208" s="404"/>
      <c r="K208" s="331"/>
    </row>
    <row r="209" spans="2:11" ht="15" customHeight="1">
      <c r="B209" s="348"/>
      <c r="C209" s="316"/>
      <c r="D209" s="316"/>
      <c r="E209" s="316"/>
      <c r="F209" s="309" t="s">
        <v>837</v>
      </c>
      <c r="G209" s="295"/>
      <c r="H209" s="408" t="s">
        <v>838</v>
      </c>
      <c r="I209" s="408"/>
      <c r="J209" s="408"/>
      <c r="K209" s="349"/>
    </row>
    <row r="210" spans="2:11" ht="15" customHeight="1">
      <c r="B210" s="348"/>
      <c r="C210" s="316"/>
      <c r="D210" s="316"/>
      <c r="E210" s="316"/>
      <c r="F210" s="309" t="s">
        <v>839</v>
      </c>
      <c r="G210" s="295"/>
      <c r="H210" s="408" t="s">
        <v>1000</v>
      </c>
      <c r="I210" s="408"/>
      <c r="J210" s="408"/>
      <c r="K210" s="349"/>
    </row>
    <row r="211" spans="2:11" ht="15" customHeight="1">
      <c r="B211" s="348"/>
      <c r="C211" s="316"/>
      <c r="D211" s="316"/>
      <c r="E211" s="316"/>
      <c r="F211" s="350"/>
      <c r="G211" s="295"/>
      <c r="H211" s="351"/>
      <c r="I211" s="351"/>
      <c r="J211" s="351"/>
      <c r="K211" s="349"/>
    </row>
    <row r="212" spans="2:11" ht="15" customHeight="1">
      <c r="B212" s="348"/>
      <c r="C212" s="290" t="s">
        <v>962</v>
      </c>
      <c r="D212" s="316"/>
      <c r="E212" s="316"/>
      <c r="F212" s="309">
        <v>1</v>
      </c>
      <c r="G212" s="295"/>
      <c r="H212" s="408" t="s">
        <v>1001</v>
      </c>
      <c r="I212" s="408"/>
      <c r="J212" s="408"/>
      <c r="K212" s="349"/>
    </row>
    <row r="213" spans="2:11" ht="15" customHeight="1">
      <c r="B213" s="348"/>
      <c r="C213" s="316"/>
      <c r="D213" s="316"/>
      <c r="E213" s="316"/>
      <c r="F213" s="309">
        <v>2</v>
      </c>
      <c r="G213" s="295"/>
      <c r="H213" s="408" t="s">
        <v>1002</v>
      </c>
      <c r="I213" s="408"/>
      <c r="J213" s="408"/>
      <c r="K213" s="349"/>
    </row>
    <row r="214" spans="2:11" ht="15" customHeight="1">
      <c r="B214" s="348"/>
      <c r="C214" s="316"/>
      <c r="D214" s="316"/>
      <c r="E214" s="316"/>
      <c r="F214" s="309">
        <v>3</v>
      </c>
      <c r="G214" s="295"/>
      <c r="H214" s="408" t="s">
        <v>1003</v>
      </c>
      <c r="I214" s="408"/>
      <c r="J214" s="408"/>
      <c r="K214" s="349"/>
    </row>
    <row r="215" spans="2:11" ht="15" customHeight="1">
      <c r="B215" s="348"/>
      <c r="C215" s="316"/>
      <c r="D215" s="316"/>
      <c r="E215" s="316"/>
      <c r="F215" s="309">
        <v>4</v>
      </c>
      <c r="G215" s="295"/>
      <c r="H215" s="408" t="s">
        <v>1004</v>
      </c>
      <c r="I215" s="408"/>
      <c r="J215" s="408"/>
      <c r="K215" s="349"/>
    </row>
    <row r="216" spans="2:11" ht="12.75" customHeight="1">
      <c r="B216" s="352"/>
      <c r="C216" s="353"/>
      <c r="D216" s="353"/>
      <c r="E216" s="353"/>
      <c r="F216" s="353"/>
      <c r="G216" s="353"/>
      <c r="H216" s="353"/>
      <c r="I216" s="353"/>
      <c r="J216" s="353"/>
      <c r="K216" s="354"/>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Ševčík</dc:creator>
  <cp:keywords/>
  <dc:description/>
  <cp:lastModifiedBy>Haman Miroslav</cp:lastModifiedBy>
  <dcterms:created xsi:type="dcterms:W3CDTF">2017-03-24T12:15:46Z</dcterms:created>
  <dcterms:modified xsi:type="dcterms:W3CDTF">2017-04-05T11:02:16Z</dcterms:modified>
  <cp:category/>
  <cp:version/>
  <cp:contentType/>
  <cp:contentStatus/>
</cp:coreProperties>
</file>