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90" windowWidth="14115" windowHeight="465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Rekapitulace!$G$23</definedName>
    <definedName name="Dodavka0">Položky!#REF!</definedName>
    <definedName name="HSV">Rekapitulace!$E$23</definedName>
    <definedName name="HSV0">Položky!#REF!</definedName>
    <definedName name="HZS">Rekapitulace!$I$23</definedName>
    <definedName name="HZS0">Položky!#REF!</definedName>
    <definedName name="JKSO">'Krycí list'!$G$2</definedName>
    <definedName name="MJ">'Krycí list'!$G$5</definedName>
    <definedName name="Mont">Rekapitulace!$H$23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Položky!$A$1:$G$159</definedName>
    <definedName name="_xlnm.Print_Area" localSheetId="1">Rekapitulace!$A$1:$I$31</definedName>
    <definedName name="PocetMJ">'Krycí list'!$G$6</definedName>
    <definedName name="Poznamka">'Krycí list'!$B$37</definedName>
    <definedName name="Projektant">'Krycí list'!$C$8</definedName>
    <definedName name="PSV">Rekapitulace!$F$23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Rekapitulace!$H$30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G8" i="3" l="1"/>
  <c r="D16" i="1" l="1"/>
  <c r="D15" i="1"/>
  <c r="BE158" i="3"/>
  <c r="BD158" i="3"/>
  <c r="BC158" i="3"/>
  <c r="BB158" i="3"/>
  <c r="G158" i="3"/>
  <c r="BA158" i="3" s="1"/>
  <c r="BE157" i="3"/>
  <c r="BD157" i="3"/>
  <c r="BC157" i="3"/>
  <c r="BB157" i="3"/>
  <c r="BA157" i="3"/>
  <c r="G157" i="3"/>
  <c r="BE156" i="3"/>
  <c r="BD156" i="3"/>
  <c r="BC156" i="3"/>
  <c r="BB156" i="3"/>
  <c r="G156" i="3"/>
  <c r="BA156" i="3" s="1"/>
  <c r="BE155" i="3"/>
  <c r="BD155" i="3"/>
  <c r="BC155" i="3"/>
  <c r="BB155" i="3"/>
  <c r="G155" i="3"/>
  <c r="BA155" i="3" s="1"/>
  <c r="BE154" i="3"/>
  <c r="BD154" i="3"/>
  <c r="BC154" i="3"/>
  <c r="BB154" i="3"/>
  <c r="G154" i="3"/>
  <c r="B22" i="2"/>
  <c r="A22" i="2"/>
  <c r="BB159" i="3"/>
  <c r="F22" i="2" s="1"/>
  <c r="C159" i="3"/>
  <c r="BE151" i="3"/>
  <c r="BE152" i="3" s="1"/>
  <c r="I21" i="2" s="1"/>
  <c r="BC151" i="3"/>
  <c r="BC152" i="3" s="1"/>
  <c r="G21" i="2" s="1"/>
  <c r="BB151" i="3"/>
  <c r="BB152" i="3" s="1"/>
  <c r="F21" i="2" s="1"/>
  <c r="BA151" i="3"/>
  <c r="G151" i="3"/>
  <c r="BD151" i="3" s="1"/>
  <c r="BD152" i="3" s="1"/>
  <c r="H21" i="2" s="1"/>
  <c r="B21" i="2"/>
  <c r="A21" i="2"/>
  <c r="BA152" i="3"/>
  <c r="E21" i="2" s="1"/>
  <c r="C152" i="3"/>
  <c r="BE148" i="3"/>
  <c r="BD148" i="3"/>
  <c r="BC148" i="3"/>
  <c r="BA148" i="3"/>
  <c r="G148" i="3"/>
  <c r="BB148" i="3" s="1"/>
  <c r="BE147" i="3"/>
  <c r="BD147" i="3"/>
  <c r="BC147" i="3"/>
  <c r="BA147" i="3"/>
  <c r="G147" i="3"/>
  <c r="BB147" i="3" s="1"/>
  <c r="BE146" i="3"/>
  <c r="BD146" i="3"/>
  <c r="BC146" i="3"/>
  <c r="BA146" i="3"/>
  <c r="G146" i="3"/>
  <c r="BB146" i="3" s="1"/>
  <c r="BE145" i="3"/>
  <c r="BD145" i="3"/>
  <c r="BC145" i="3"/>
  <c r="BA145" i="3"/>
  <c r="G145" i="3"/>
  <c r="BB145" i="3" s="1"/>
  <c r="B20" i="2"/>
  <c r="A20" i="2"/>
  <c r="C149" i="3"/>
  <c r="BE142" i="3"/>
  <c r="BD142" i="3"/>
  <c r="BC142" i="3"/>
  <c r="BA142" i="3"/>
  <c r="G142" i="3"/>
  <c r="BB142" i="3" s="1"/>
  <c r="BE140" i="3"/>
  <c r="BE143" i="3" s="1"/>
  <c r="I19" i="2" s="1"/>
  <c r="BD140" i="3"/>
  <c r="BC140" i="3"/>
  <c r="BC143" i="3" s="1"/>
  <c r="G19" i="2" s="1"/>
  <c r="BA140" i="3"/>
  <c r="G140" i="3"/>
  <c r="BB140" i="3" s="1"/>
  <c r="B19" i="2"/>
  <c r="A19" i="2"/>
  <c r="C143" i="3"/>
  <c r="BE135" i="3"/>
  <c r="BE138" i="3" s="1"/>
  <c r="I18" i="2" s="1"/>
  <c r="BD135" i="3"/>
  <c r="BD138" i="3" s="1"/>
  <c r="H18" i="2" s="1"/>
  <c r="BC135" i="3"/>
  <c r="BC138" i="3" s="1"/>
  <c r="G18" i="2" s="1"/>
  <c r="BA135" i="3"/>
  <c r="BA138" i="3" s="1"/>
  <c r="E18" i="2" s="1"/>
  <c r="G135" i="3"/>
  <c r="BB135" i="3" s="1"/>
  <c r="BB138" i="3" s="1"/>
  <c r="F18" i="2" s="1"/>
  <c r="B18" i="2"/>
  <c r="A18" i="2"/>
  <c r="C138" i="3"/>
  <c r="BE132" i="3"/>
  <c r="BD132" i="3"/>
  <c r="BC132" i="3"/>
  <c r="BA132" i="3"/>
  <c r="G132" i="3"/>
  <c r="BB132" i="3" s="1"/>
  <c r="BE131" i="3"/>
  <c r="BD131" i="3"/>
  <c r="BC131" i="3"/>
  <c r="BA131" i="3"/>
  <c r="G131" i="3"/>
  <c r="BB131" i="3" s="1"/>
  <c r="BE129" i="3"/>
  <c r="BD129" i="3"/>
  <c r="BC129" i="3"/>
  <c r="BA129" i="3"/>
  <c r="G129" i="3"/>
  <c r="BB129" i="3" s="1"/>
  <c r="BE127" i="3"/>
  <c r="BD127" i="3"/>
  <c r="BC127" i="3"/>
  <c r="BA127" i="3"/>
  <c r="G127" i="3"/>
  <c r="BB127" i="3" s="1"/>
  <c r="BE126" i="3"/>
  <c r="BD126" i="3"/>
  <c r="BC126" i="3"/>
  <c r="BA126" i="3"/>
  <c r="G126" i="3"/>
  <c r="BB126" i="3" s="1"/>
  <c r="BE120" i="3"/>
  <c r="BD120" i="3"/>
  <c r="BC120" i="3"/>
  <c r="BA120" i="3"/>
  <c r="G120" i="3"/>
  <c r="BB120" i="3" s="1"/>
  <c r="B17" i="2"/>
  <c r="A17" i="2"/>
  <c r="C133" i="3"/>
  <c r="BE117" i="3"/>
  <c r="BD117" i="3"/>
  <c r="BC117" i="3"/>
  <c r="BA117" i="3"/>
  <c r="G117" i="3"/>
  <c r="BB117" i="3" s="1"/>
  <c r="BE114" i="3"/>
  <c r="BD114" i="3"/>
  <c r="BC114" i="3"/>
  <c r="BA114" i="3"/>
  <c r="G114" i="3"/>
  <c r="BB114" i="3" s="1"/>
  <c r="BE113" i="3"/>
  <c r="BD113" i="3"/>
  <c r="BC113" i="3"/>
  <c r="BA113" i="3"/>
  <c r="G113" i="3"/>
  <c r="BB113" i="3" s="1"/>
  <c r="BE107" i="3"/>
  <c r="BD107" i="3"/>
  <c r="BC107" i="3"/>
  <c r="BA107" i="3"/>
  <c r="G107" i="3"/>
  <c r="BB107" i="3" s="1"/>
  <c r="BE105" i="3"/>
  <c r="BD105" i="3"/>
  <c r="BC105" i="3"/>
  <c r="BA105" i="3"/>
  <c r="G105" i="3"/>
  <c r="BB105" i="3" s="1"/>
  <c r="BE104" i="3"/>
  <c r="BD104" i="3"/>
  <c r="BC104" i="3"/>
  <c r="BA104" i="3"/>
  <c r="G104" i="3"/>
  <c r="BB104" i="3" s="1"/>
  <c r="BE100" i="3"/>
  <c r="BD100" i="3"/>
  <c r="BC100" i="3"/>
  <c r="BA100" i="3"/>
  <c r="G100" i="3"/>
  <c r="BB100" i="3" s="1"/>
  <c r="B16" i="2"/>
  <c r="A16" i="2"/>
  <c r="C118" i="3"/>
  <c r="BE97" i="3"/>
  <c r="BD97" i="3"/>
  <c r="BC97" i="3"/>
  <c r="BA97" i="3"/>
  <c r="G97" i="3"/>
  <c r="BB97" i="3" s="1"/>
  <c r="BE96" i="3"/>
  <c r="BD96" i="3"/>
  <c r="BC96" i="3"/>
  <c r="BA96" i="3"/>
  <c r="G96" i="3"/>
  <c r="BB96" i="3" s="1"/>
  <c r="BE95" i="3"/>
  <c r="BD95" i="3"/>
  <c r="BC95" i="3"/>
  <c r="BA95" i="3"/>
  <c r="G95" i="3"/>
  <c r="BB95" i="3" s="1"/>
  <c r="BE94" i="3"/>
  <c r="BD94" i="3"/>
  <c r="BC94" i="3"/>
  <c r="BA94" i="3"/>
  <c r="G94" i="3"/>
  <c r="BB94" i="3" s="1"/>
  <c r="BE93" i="3"/>
  <c r="BD93" i="3"/>
  <c r="BC93" i="3"/>
  <c r="BA93" i="3"/>
  <c r="G93" i="3"/>
  <c r="BB93" i="3" s="1"/>
  <c r="BE92" i="3"/>
  <c r="BD92" i="3"/>
  <c r="BC92" i="3"/>
  <c r="BA92" i="3"/>
  <c r="G92" i="3"/>
  <c r="BB92" i="3" s="1"/>
  <c r="BE91" i="3"/>
  <c r="BD91" i="3"/>
  <c r="BC91" i="3"/>
  <c r="BA91" i="3"/>
  <c r="G91" i="3"/>
  <c r="BB91" i="3" s="1"/>
  <c r="BE90" i="3"/>
  <c r="BD90" i="3"/>
  <c r="BC90" i="3"/>
  <c r="BA90" i="3"/>
  <c r="G90" i="3"/>
  <c r="BB90" i="3" s="1"/>
  <c r="BE89" i="3"/>
  <c r="BD89" i="3"/>
  <c r="BC89" i="3"/>
  <c r="BA89" i="3"/>
  <c r="G89" i="3"/>
  <c r="BB89" i="3" s="1"/>
  <c r="BE88" i="3"/>
  <c r="BD88" i="3"/>
  <c r="BC88" i="3"/>
  <c r="BA88" i="3"/>
  <c r="G88" i="3"/>
  <c r="BB88" i="3" s="1"/>
  <c r="BE87" i="3"/>
  <c r="BD87" i="3"/>
  <c r="BC87" i="3"/>
  <c r="BA87" i="3"/>
  <c r="G87" i="3"/>
  <c r="BB87" i="3" s="1"/>
  <c r="B15" i="2"/>
  <c r="A15" i="2"/>
  <c r="C98" i="3"/>
  <c r="BE84" i="3"/>
  <c r="BD84" i="3"/>
  <c r="BC84" i="3"/>
  <c r="BA84" i="3"/>
  <c r="G84" i="3"/>
  <c r="BB84" i="3" s="1"/>
  <c r="BE82" i="3"/>
  <c r="BD82" i="3"/>
  <c r="BD85" i="3" s="1"/>
  <c r="H14" i="2" s="1"/>
  <c r="BC82" i="3"/>
  <c r="BA82" i="3"/>
  <c r="G82" i="3"/>
  <c r="BB82" i="3" s="1"/>
  <c r="B14" i="2"/>
  <c r="A14" i="2"/>
  <c r="C85" i="3"/>
  <c r="BE79" i="3"/>
  <c r="BD79" i="3"/>
  <c r="BD80" i="3" s="1"/>
  <c r="H13" i="2" s="1"/>
  <c r="BC79" i="3"/>
  <c r="BC80" i="3" s="1"/>
  <c r="G13" i="2" s="1"/>
  <c r="BA79" i="3"/>
  <c r="BA80" i="3" s="1"/>
  <c r="E13" i="2" s="1"/>
  <c r="G79" i="3"/>
  <c r="BB79" i="3" s="1"/>
  <c r="BB80" i="3" s="1"/>
  <c r="F13" i="2" s="1"/>
  <c r="B13" i="2"/>
  <c r="A13" i="2"/>
  <c r="BE80" i="3"/>
  <c r="I13" i="2" s="1"/>
  <c r="C80" i="3"/>
  <c r="BE76" i="3"/>
  <c r="BD76" i="3"/>
  <c r="BC76" i="3"/>
  <c r="BA76" i="3"/>
  <c r="G76" i="3"/>
  <c r="BB76" i="3" s="1"/>
  <c r="BE74" i="3"/>
  <c r="BD74" i="3"/>
  <c r="BC74" i="3"/>
  <c r="BA74" i="3"/>
  <c r="G74" i="3"/>
  <c r="BB74" i="3" s="1"/>
  <c r="BE67" i="3"/>
  <c r="BD67" i="3"/>
  <c r="BC67" i="3"/>
  <c r="BA67" i="3"/>
  <c r="G67" i="3"/>
  <c r="BB67" i="3" s="1"/>
  <c r="B12" i="2"/>
  <c r="A12" i="2"/>
  <c r="C77" i="3"/>
  <c r="BE64" i="3"/>
  <c r="BE65" i="3" s="1"/>
  <c r="I11" i="2" s="1"/>
  <c r="BD64" i="3"/>
  <c r="BD65" i="3" s="1"/>
  <c r="H11" i="2" s="1"/>
  <c r="BC64" i="3"/>
  <c r="BC65" i="3" s="1"/>
  <c r="G11" i="2" s="1"/>
  <c r="BB64" i="3"/>
  <c r="BB65" i="3" s="1"/>
  <c r="F11" i="2" s="1"/>
  <c r="G64" i="3"/>
  <c r="BA64" i="3" s="1"/>
  <c r="BA65" i="3" s="1"/>
  <c r="E11" i="2" s="1"/>
  <c r="B11" i="2"/>
  <c r="A11" i="2"/>
  <c r="C65" i="3"/>
  <c r="BE56" i="3"/>
  <c r="BD56" i="3"/>
  <c r="BC56" i="3"/>
  <c r="BB56" i="3"/>
  <c r="G56" i="3"/>
  <c r="BA56" i="3" s="1"/>
  <c r="BE55" i="3"/>
  <c r="BD55" i="3"/>
  <c r="BC55" i="3"/>
  <c r="BB55" i="3"/>
  <c r="G55" i="3"/>
  <c r="BA55" i="3" s="1"/>
  <c r="BE54" i="3"/>
  <c r="BD54" i="3"/>
  <c r="BC54" i="3"/>
  <c r="BB54" i="3"/>
  <c r="G54" i="3"/>
  <c r="BA54" i="3" s="1"/>
  <c r="BE52" i="3"/>
  <c r="BD52" i="3"/>
  <c r="BC52" i="3"/>
  <c r="BB52" i="3"/>
  <c r="G52" i="3"/>
  <c r="BA52" i="3" s="1"/>
  <c r="BE50" i="3"/>
  <c r="BD50" i="3"/>
  <c r="BC50" i="3"/>
  <c r="BB50" i="3"/>
  <c r="G50" i="3"/>
  <c r="BA50" i="3" s="1"/>
  <c r="BE48" i="3"/>
  <c r="BD48" i="3"/>
  <c r="BC48" i="3"/>
  <c r="BB48" i="3"/>
  <c r="G48" i="3"/>
  <c r="BA48" i="3" s="1"/>
  <c r="BE47" i="3"/>
  <c r="BD47" i="3"/>
  <c r="BC47" i="3"/>
  <c r="BB47" i="3"/>
  <c r="G47" i="3"/>
  <c r="BA47" i="3" s="1"/>
  <c r="BE45" i="3"/>
  <c r="BD45" i="3"/>
  <c r="BC45" i="3"/>
  <c r="BB45" i="3"/>
  <c r="G45" i="3"/>
  <c r="BA45" i="3" s="1"/>
  <c r="BE43" i="3"/>
  <c r="BD43" i="3"/>
  <c r="BC43" i="3"/>
  <c r="BB43" i="3"/>
  <c r="G43" i="3"/>
  <c r="BA43" i="3" s="1"/>
  <c r="BE41" i="3"/>
  <c r="BD41" i="3"/>
  <c r="BC41" i="3"/>
  <c r="BB41" i="3"/>
  <c r="G41" i="3"/>
  <c r="BA41" i="3" s="1"/>
  <c r="BE39" i="3"/>
  <c r="BD39" i="3"/>
  <c r="BC39" i="3"/>
  <c r="BB39" i="3"/>
  <c r="G39" i="3"/>
  <c r="BA39" i="3" s="1"/>
  <c r="BE36" i="3"/>
  <c r="BD36" i="3"/>
  <c r="BC36" i="3"/>
  <c r="BB36" i="3"/>
  <c r="G36" i="3"/>
  <c r="BA36" i="3" s="1"/>
  <c r="B10" i="2"/>
  <c r="A10" i="2"/>
  <c r="C62" i="3"/>
  <c r="BE33" i="3"/>
  <c r="BE34" i="3" s="1"/>
  <c r="I9" i="2" s="1"/>
  <c r="BD33" i="3"/>
  <c r="BD34" i="3" s="1"/>
  <c r="H9" i="2" s="1"/>
  <c r="BC33" i="3"/>
  <c r="BB33" i="3"/>
  <c r="BB34" i="3" s="1"/>
  <c r="F9" i="2" s="1"/>
  <c r="G33" i="3"/>
  <c r="BA33" i="3" s="1"/>
  <c r="BA34" i="3" s="1"/>
  <c r="E9" i="2" s="1"/>
  <c r="B9" i="2"/>
  <c r="A9" i="2"/>
  <c r="BC34" i="3"/>
  <c r="G9" i="2" s="1"/>
  <c r="C34" i="3"/>
  <c r="BE30" i="3"/>
  <c r="BD30" i="3"/>
  <c r="BC30" i="3"/>
  <c r="BB30" i="3"/>
  <c r="G30" i="3"/>
  <c r="BA30" i="3" s="1"/>
  <c r="BE29" i="3"/>
  <c r="BD29" i="3"/>
  <c r="BC29" i="3"/>
  <c r="BB29" i="3"/>
  <c r="G29" i="3"/>
  <c r="BA29" i="3" s="1"/>
  <c r="BE28" i="3"/>
  <c r="BD28" i="3"/>
  <c r="BC28" i="3"/>
  <c r="BB28" i="3"/>
  <c r="G28" i="3"/>
  <c r="BA28" i="3" s="1"/>
  <c r="BE27" i="3"/>
  <c r="BD27" i="3"/>
  <c r="BC27" i="3"/>
  <c r="BB27" i="3"/>
  <c r="G27" i="3"/>
  <c r="BA27" i="3" s="1"/>
  <c r="BE25" i="3"/>
  <c r="BD25" i="3"/>
  <c r="BC25" i="3"/>
  <c r="BB25" i="3"/>
  <c r="G25" i="3"/>
  <c r="BA25" i="3" s="1"/>
  <c r="BE19" i="3"/>
  <c r="BD19" i="3"/>
  <c r="BC19" i="3"/>
  <c r="BB19" i="3"/>
  <c r="G19" i="3"/>
  <c r="BA19" i="3" s="1"/>
  <c r="BE17" i="3"/>
  <c r="BD17" i="3"/>
  <c r="BC17" i="3"/>
  <c r="BB17" i="3"/>
  <c r="G17" i="3"/>
  <c r="BA17" i="3" s="1"/>
  <c r="BE13" i="3"/>
  <c r="BD13" i="3"/>
  <c r="BC13" i="3"/>
  <c r="BB13" i="3"/>
  <c r="G13" i="3"/>
  <c r="BA13" i="3" s="1"/>
  <c r="BE11" i="3"/>
  <c r="BD11" i="3"/>
  <c r="BC11" i="3"/>
  <c r="BB11" i="3"/>
  <c r="G11" i="3"/>
  <c r="BA11" i="3" s="1"/>
  <c r="B8" i="2"/>
  <c r="A8" i="2"/>
  <c r="C31" i="3"/>
  <c r="BE8" i="3"/>
  <c r="BE9" i="3" s="1"/>
  <c r="I7" i="2" s="1"/>
  <c r="BD8" i="3"/>
  <c r="BD9" i="3" s="1"/>
  <c r="H7" i="2" s="1"/>
  <c r="BC8" i="3"/>
  <c r="BC9" i="3" s="1"/>
  <c r="G7" i="2" s="1"/>
  <c r="BB8" i="3"/>
  <c r="BB9" i="3" s="1"/>
  <c r="F7" i="2" s="1"/>
  <c r="BA8" i="3"/>
  <c r="BA9" i="3" s="1"/>
  <c r="E7" i="2" s="1"/>
  <c r="B7" i="2"/>
  <c r="A7" i="2"/>
  <c r="C9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C149" i="3" l="1"/>
  <c r="G20" i="2" s="1"/>
  <c r="BE85" i="3"/>
  <c r="I14" i="2" s="1"/>
  <c r="BA143" i="3"/>
  <c r="E19" i="2" s="1"/>
  <c r="BD159" i="3"/>
  <c r="H22" i="2" s="1"/>
  <c r="G159" i="3"/>
  <c r="BE149" i="3"/>
  <c r="I20" i="2" s="1"/>
  <c r="BA149" i="3"/>
  <c r="E20" i="2" s="1"/>
  <c r="BD143" i="3"/>
  <c r="H19" i="2" s="1"/>
  <c r="BE133" i="3"/>
  <c r="I17" i="2" s="1"/>
  <c r="BB133" i="3"/>
  <c r="F17" i="2" s="1"/>
  <c r="BA133" i="3"/>
  <c r="E17" i="2" s="1"/>
  <c r="BC133" i="3"/>
  <c r="G17" i="2" s="1"/>
  <c r="BE118" i="3"/>
  <c r="I16" i="2" s="1"/>
  <c r="BC98" i="3"/>
  <c r="G15" i="2" s="1"/>
  <c r="BA98" i="3"/>
  <c r="E15" i="2" s="1"/>
  <c r="BE98" i="3"/>
  <c r="I15" i="2" s="1"/>
  <c r="BA85" i="3"/>
  <c r="E14" i="2" s="1"/>
  <c r="BE77" i="3"/>
  <c r="I12" i="2" s="1"/>
  <c r="BC62" i="3"/>
  <c r="G10" i="2" s="1"/>
  <c r="BE62" i="3"/>
  <c r="I10" i="2" s="1"/>
  <c r="BC31" i="3"/>
  <c r="G8" i="2" s="1"/>
  <c r="BE31" i="3"/>
  <c r="I8" i="2" s="1"/>
  <c r="BB85" i="3"/>
  <c r="F14" i="2" s="1"/>
  <c r="BD77" i="3"/>
  <c r="H12" i="2" s="1"/>
  <c r="BC118" i="3"/>
  <c r="G16" i="2" s="1"/>
  <c r="BA118" i="3"/>
  <c r="E16" i="2" s="1"/>
  <c r="BC85" i="3"/>
  <c r="G14" i="2" s="1"/>
  <c r="BC77" i="3"/>
  <c r="G12" i="2" s="1"/>
  <c r="BA77" i="3"/>
  <c r="E12" i="2" s="1"/>
  <c r="BD31" i="3"/>
  <c r="H8" i="2" s="1"/>
  <c r="BD98" i="3"/>
  <c r="H15" i="2" s="1"/>
  <c r="BA154" i="3"/>
  <c r="BA159" i="3" s="1"/>
  <c r="E22" i="2" s="1"/>
  <c r="BB31" i="3"/>
  <c r="F8" i="2" s="1"/>
  <c r="BB62" i="3"/>
  <c r="F10" i="2" s="1"/>
  <c r="BD133" i="3"/>
  <c r="H17" i="2" s="1"/>
  <c r="BC159" i="3"/>
  <c r="G22" i="2" s="1"/>
  <c r="BD62" i="3"/>
  <c r="H10" i="2" s="1"/>
  <c r="BE159" i="3"/>
  <c r="I22" i="2" s="1"/>
  <c r="BA62" i="3"/>
  <c r="E10" i="2" s="1"/>
  <c r="BB77" i="3"/>
  <c r="F12" i="2" s="1"/>
  <c r="BB98" i="3"/>
  <c r="F15" i="2" s="1"/>
  <c r="BD118" i="3"/>
  <c r="H16" i="2" s="1"/>
  <c r="BD149" i="3"/>
  <c r="H20" i="2" s="1"/>
  <c r="BA31" i="3"/>
  <c r="E8" i="2" s="1"/>
  <c r="BB118" i="3"/>
  <c r="F16" i="2" s="1"/>
  <c r="BB143" i="3"/>
  <c r="F19" i="2" s="1"/>
  <c r="BB149" i="3"/>
  <c r="F20" i="2" s="1"/>
  <c r="G9" i="3"/>
  <c r="G31" i="3"/>
  <c r="G34" i="3"/>
  <c r="G62" i="3"/>
  <c r="G65" i="3"/>
  <c r="G77" i="3"/>
  <c r="G80" i="3"/>
  <c r="G85" i="3"/>
  <c r="G98" i="3"/>
  <c r="G118" i="3"/>
  <c r="G133" i="3"/>
  <c r="G138" i="3"/>
  <c r="G143" i="3"/>
  <c r="G149" i="3"/>
  <c r="G152" i="3"/>
  <c r="G23" i="2" l="1"/>
  <c r="C18" i="1" s="1"/>
  <c r="I23" i="2"/>
  <c r="C21" i="1" s="1"/>
  <c r="H23" i="2"/>
  <c r="C17" i="1" s="1"/>
  <c r="E23" i="2"/>
  <c r="C15" i="1" s="1"/>
  <c r="F23" i="2"/>
  <c r="G29" i="2" l="1"/>
  <c r="I29" i="2" s="1"/>
  <c r="G16" i="1" s="1"/>
  <c r="G28" i="2"/>
  <c r="I28" i="2" s="1"/>
  <c r="C16" i="1"/>
  <c r="C19" i="1" s="1"/>
  <c r="C22" i="1" s="1"/>
  <c r="H30" i="2" l="1"/>
  <c r="G23" i="1" s="1"/>
  <c r="G15" i="1"/>
  <c r="G22" i="1" l="1"/>
  <c r="C23" i="1"/>
  <c r="F30" i="1" s="1"/>
  <c r="F31" i="1" s="1"/>
  <c r="F34" i="1" s="1"/>
</calcChain>
</file>

<file path=xl/sharedStrings.xml><?xml version="1.0" encoding="utf-8"?>
<sst xmlns="http://schemas.openxmlformats.org/spreadsheetml/2006/main" count="479" uniqueCount="295">
  <si>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</si>
  <si>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</si>
  <si>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</si>
  <si>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</si>
  <si>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</si>
  <si>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</si>
  <si>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</si>
  <si>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</si>
  <si>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</si>
  <si>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</si>
  <si>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</si>
  <si>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</si>
  <si>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</si>
  <si>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</si>
  <si>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</si>
  <si>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</si>
  <si>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</si>
  <si>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</si>
  <si>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</si>
  <si>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</si>
  <si>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</si>
  <si>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</si>
  <si>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</si>
  <si>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</si>
  <si>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</si>
  <si>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</si>
  <si>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</si>
  <si>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</si>
  <si>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</si>
  <si>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</si>
  <si>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</si>
  <si>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</si>
  <si>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</si>
  <si>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</si>
  <si>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</si>
  <si>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</si>
  <si>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</si>
  <si>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</si>
  <si>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</si>
  <si>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</si>
  <si>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</si>
  <si>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</si>
  <si>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</si>
  <si>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</si>
  <si>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</si>
  <si>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</si>
  <si>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</si>
  <si>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</si>
  <si>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</si>
  <si>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</si>
  <si>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</si>
  <si>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</si>
  <si>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</si>
  <si>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</si>
  <si>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</si>
  <si>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</si>
  <si>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</si>
  <si>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</si>
  <si>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</si>
  <si>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</si>
  <si>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</si>
  <si>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</si>
  <si>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</si>
  <si>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</si>
  <si>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</si>
  <si>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</si>
  <si>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</si>
  <si>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</si>
  <si>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</si>
  <si>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</si>
  <si>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</si>
  <si>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</si>
  <si>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</si>
  <si>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</si>
  <si>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</si>
  <si>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SLEPÝ ROZPOČET</t>
  </si>
  <si>
    <t>Slepý rozpočet</t>
  </si>
  <si>
    <t>2015</t>
  </si>
  <si>
    <t>Mendelova univerzita Brno,Zemědělská 1</t>
  </si>
  <si>
    <t>2</t>
  </si>
  <si>
    <t>Rekonstrukce v objektu "T"</t>
  </si>
  <si>
    <t>Rekonstrukce sociálního zařízení v I.np</t>
  </si>
  <si>
    <t>3</t>
  </si>
  <si>
    <t>Svislé a kompletní konstrukce</t>
  </si>
  <si>
    <t>346244350T00</t>
  </si>
  <si>
    <t xml:space="preserve">Obezdívka kombifixu vč.kotvení </t>
  </si>
  <si>
    <t>6</t>
  </si>
  <si>
    <t>Úpravy povrchu,podlahy</t>
  </si>
  <si>
    <t>611421331RT2</t>
  </si>
  <si>
    <t>Oprava váp.omítek stropů do 30% plochy - štukových s použitím suché maltové směsi</t>
  </si>
  <si>
    <t>m2</t>
  </si>
  <si>
    <t>3,30*4,80+2,55*4,80</t>
  </si>
  <si>
    <t>612421331R00</t>
  </si>
  <si>
    <t xml:space="preserve">Oprava vápen.omítek stěn do 30 % pl. - štukových </t>
  </si>
  <si>
    <t>nad obklady:(0,90+3,30+0,90+1,35+0,90+0,90)*0,60</t>
  </si>
  <si>
    <t>2*(1,05+0,90+3,30+3,30)*2,90+(1,90+1,05+1,90+2,55)*2,90</t>
  </si>
  <si>
    <t>-0,60*1,97*4-0,80*1,97*5</t>
  </si>
  <si>
    <t>612425931RT2</t>
  </si>
  <si>
    <t>Omítka vápenná vnitřního ostění - štuková s použitím suché maltové směsi</t>
  </si>
  <si>
    <t>(2,20*6+0,80*2+0,70)*0,30</t>
  </si>
  <si>
    <t>612451111R00</t>
  </si>
  <si>
    <t xml:space="preserve">Omítka vnitřní zdiva, MC, hrubá zatřená </t>
  </si>
  <si>
    <t>N1017:2*(3,30+0,90+0,20)*2,30-0,80*1,97*2</t>
  </si>
  <si>
    <t>N1018:2*(0,90+1,40+0,90+1,40+1,20+1,40)*2,30-0,80*1,97-0,60*1,97*2</t>
  </si>
  <si>
    <t>N1020:2*(0,90+1,20+0,90+1,20)*2,30+0,45*1,80*2+1,80*1,80+(1,30+1,80+0,25)*2,30</t>
  </si>
  <si>
    <t>-0,60*1,97*2</t>
  </si>
  <si>
    <t>N1021:2*(1,35+1,10)*2,30-0,70*1,97</t>
  </si>
  <si>
    <t>632412150RT3</t>
  </si>
  <si>
    <t>Potěr ze SMS ruční zpracování, tl. 50 mm samonivelační anhydritová směs</t>
  </si>
  <si>
    <t>(3,19+11,79+1,20+9,52+1,36)</t>
  </si>
  <si>
    <t>642944121RT2</t>
  </si>
  <si>
    <t>Osazení ocelových zárubní dodatečně do 2,5 m2. včetně dodávky zárubně CgH  60x197x11 cm</t>
  </si>
  <si>
    <t>kus</t>
  </si>
  <si>
    <t>642944121RT3</t>
  </si>
  <si>
    <t>Osazení ocelových zárubní dodatečně do 2,5 m2. včetně dodávky zárubně CgH  70x197x11 cm</t>
  </si>
  <si>
    <t>642944121RT4</t>
  </si>
  <si>
    <t>Osazení ocelových zárubní dodatečně do 2,5 m2. včetně dodávky zárubně CgH  80x197x11 cm</t>
  </si>
  <si>
    <t>6429400</t>
  </si>
  <si>
    <t xml:space="preserve">Výměna parapetních desek dl.210cm vč.zapravení </t>
  </si>
  <si>
    <t>95</t>
  </si>
  <si>
    <t>Dokončovací konstrukce na pozemních stavbách</t>
  </si>
  <si>
    <t>952901111R00</t>
  </si>
  <si>
    <t xml:space="preserve">Vyčištění budov o výšce podlaží do 4 m </t>
  </si>
  <si>
    <t>96</t>
  </si>
  <si>
    <t>Bourání konstrukcí</t>
  </si>
  <si>
    <t>962031132P</t>
  </si>
  <si>
    <t>Bourání příček cihelných tl. 10 cm odbourání na výšku 2300mm</t>
  </si>
  <si>
    <t>N1017-1018:(1,40*3+3,30+3,30)*0,50</t>
  </si>
  <si>
    <t>N1019-1021:(1,20*2+2,55+2,00)*0,50</t>
  </si>
  <si>
    <t>962081131R00</t>
  </si>
  <si>
    <t xml:space="preserve">Bourání příček ze skleněných tvárnic tl. 10 cm </t>
  </si>
  <si>
    <t>1,25*0,80</t>
  </si>
  <si>
    <t>965081713R00</t>
  </si>
  <si>
    <t xml:space="preserve">Bourání dlaždic keramických tl. 1 cm, nad 1 m2 </t>
  </si>
  <si>
    <t>967043111R00</t>
  </si>
  <si>
    <t xml:space="preserve">Odsekání vrstvy betonu na konstrukci tl. do 15 cm </t>
  </si>
  <si>
    <t>sokl pisoárů:1,80*0,45</t>
  </si>
  <si>
    <t>967052011R00</t>
  </si>
  <si>
    <t xml:space="preserve">Odstranění betonové vrstvy do tl. 10 cm </t>
  </si>
  <si>
    <t>(3,19+11,79+1,20+9,52+1,36)*0,05</t>
  </si>
  <si>
    <t>968061125R00</t>
  </si>
  <si>
    <t xml:space="preserve">Vyvěšení dřevěných dveřních křídel pl. do 2 m2 </t>
  </si>
  <si>
    <t>968072455R00</t>
  </si>
  <si>
    <t xml:space="preserve">Vybourání kovových dveřních zárubní pl. do 2 m2 </t>
  </si>
  <si>
    <t>0,60*1,97*4+0,70*1,97+0,80*1,97*4+0,90*1,97</t>
  </si>
  <si>
    <t>974042575R00</t>
  </si>
  <si>
    <t xml:space="preserve">Vysekání rýh betonová, monolitická dlažba 20x20 cm </t>
  </si>
  <si>
    <t>m</t>
  </si>
  <si>
    <t>pro zaůstění WC:2</t>
  </si>
  <si>
    <t>978011141R00</t>
  </si>
  <si>
    <t xml:space="preserve">Otlučení omítek vnitřních vápenných stropů do 30 % </t>
  </si>
  <si>
    <t>978013141R00</t>
  </si>
  <si>
    <t xml:space="preserve">Otlučení omítek vnitřních stěn v rozsahu do 30 % </t>
  </si>
  <si>
    <t>978013191R00</t>
  </si>
  <si>
    <t xml:space="preserve">Otlučení omítek vnitřních stěn v rozsahu do 100 % </t>
  </si>
  <si>
    <t>978059531R00</t>
  </si>
  <si>
    <t xml:space="preserve">Odsekání vnitřních obkladů stěn nad 2 m2 </t>
  </si>
  <si>
    <t>N1017:2*(3,30+0,90+0,20)*2,10-0,80*1,97*2</t>
  </si>
  <si>
    <t>N1018:2*(0,90+1,40+0,90+1,40+1,20+1,40)*2,10-0,80*1,97-0,60*1,97*2</t>
  </si>
  <si>
    <t>N1020:2*(0,90+1,20+0,90+1,20)*2,10+0,45*1,80*2+1,80*1,80+(1,30+1,80+0,25)*2,30</t>
  </si>
  <si>
    <t>N1021:2*(1,35+1,10)*2,10-0,70*1,97</t>
  </si>
  <si>
    <t>99</t>
  </si>
  <si>
    <t>Staveništní přesun hmot</t>
  </si>
  <si>
    <t>999281111R00</t>
  </si>
  <si>
    <t xml:space="preserve">Přesun hmot pro opravy a údržbu do výšky 25 m </t>
  </si>
  <si>
    <t>t</t>
  </si>
  <si>
    <t>711</t>
  </si>
  <si>
    <t>Izolace proti vodě</t>
  </si>
  <si>
    <t>711212002R00</t>
  </si>
  <si>
    <t xml:space="preserve">Stěrka hydroizolační těsnicí hmotou </t>
  </si>
  <si>
    <t>711212601R00</t>
  </si>
  <si>
    <t xml:space="preserve">Těsnicí pás do spoje podlaha - stěna </t>
  </si>
  <si>
    <t>4*2,30+30*0,30+4,80*4+3,30*4+2,55+4</t>
  </si>
  <si>
    <t>998711201R00</t>
  </si>
  <si>
    <t xml:space="preserve">Přesun hmot pro izolace proti vodě, výšky do 6 m </t>
  </si>
  <si>
    <t>720</t>
  </si>
  <si>
    <t>Zdravotechnická instalace</t>
  </si>
  <si>
    <t xml:space="preserve">Zdravotechnika dle sam.rozpočtu </t>
  </si>
  <si>
    <t>soubor</t>
  </si>
  <si>
    <t>761</t>
  </si>
  <si>
    <t>Konstrukce sklobetonové</t>
  </si>
  <si>
    <t>761621040R00</t>
  </si>
  <si>
    <t xml:space="preserve">Sklob. okna tl.10 cm H do 4m, tvár.1910/W,F,N čiré </t>
  </si>
  <si>
    <t>(3,30+2,30)*0,80</t>
  </si>
  <si>
    <t>998762202R00</t>
  </si>
  <si>
    <t xml:space="preserve">Přesun hmot pro tesařské konstrukce, výšky do 12 m </t>
  </si>
  <si>
    <t>766</t>
  </si>
  <si>
    <t>Konstrukce truhlářské</t>
  </si>
  <si>
    <t>766661112R00</t>
  </si>
  <si>
    <t xml:space="preserve">Montáž dveří do zárubně,otevíravých 1kř.do 0,8 m </t>
  </si>
  <si>
    <t>766670021R00</t>
  </si>
  <si>
    <t xml:space="preserve">Montáž kliky a štítku </t>
  </si>
  <si>
    <t>766695212R00</t>
  </si>
  <si>
    <t xml:space="preserve">Montáž prahů dveří jednokřídlových š. do 10 cm </t>
  </si>
  <si>
    <t>54914585</t>
  </si>
  <si>
    <t>Kliky se štítem</t>
  </si>
  <si>
    <t>61160128</t>
  </si>
  <si>
    <t>Dveře vnitřní hladké plné 1 kříd. 60x197 lak B</t>
  </si>
  <si>
    <t>61160156</t>
  </si>
  <si>
    <t>Dveře vnitřní hladké plné 1 kříd. 70x197 lak A</t>
  </si>
  <si>
    <t>61160188</t>
  </si>
  <si>
    <t>Dveře vnitřní hladké plné 1 kříd. 80x197 lak B</t>
  </si>
  <si>
    <t>61160603</t>
  </si>
  <si>
    <t>Dveře vnitřní hladké 2/3 sklo 1kř. 80x197 bílé</t>
  </si>
  <si>
    <t>61187136</t>
  </si>
  <si>
    <t>Prah dubový délka 70 cm šířka 10 cm tl. 2 cm</t>
  </si>
  <si>
    <t>61187156</t>
  </si>
  <si>
    <t>Prah dubový délka 80 cm šířka 10 cm tl. 2 cm</t>
  </si>
  <si>
    <t>998766101R00</t>
  </si>
  <si>
    <t xml:space="preserve">Přesun hmot pro truhlářské konstr., výšky do 6 m </t>
  </si>
  <si>
    <t>771</t>
  </si>
  <si>
    <t>Podlahy z dlaždic a obklady</t>
  </si>
  <si>
    <t>771445014R00</t>
  </si>
  <si>
    <t xml:space="preserve">Obklad soklíků hutných, rovných,tmel,v 150mm </t>
  </si>
  <si>
    <t>N1018:2*(3,80+3,30)-0,80*2-0,60*2</t>
  </si>
  <si>
    <t>N1019:2*(1,05+0,90)-0,80*2</t>
  </si>
  <si>
    <t>N1020:1,80+1,25+1,90+2,30</t>
  </si>
  <si>
    <t>771479001R00</t>
  </si>
  <si>
    <t xml:space="preserve">Řezání dlaždic keramických pro soklíky </t>
  </si>
  <si>
    <t>771575109R00</t>
  </si>
  <si>
    <t xml:space="preserve">Montáž podlah keram.,hladké, tmel, nad 25x25 cm </t>
  </si>
  <si>
    <t>771578011R00</t>
  </si>
  <si>
    <t xml:space="preserve">Spára podlaha - stěna, silikonem </t>
  </si>
  <si>
    <t>N1017:2*(3,30+0,90+0,20)-0,80*2</t>
  </si>
  <si>
    <t>N1018:2*(3,80+3,30+1,20+1,40+0,90+1,40+0,90+1,40)-0,80*2-0,60*4</t>
  </si>
  <si>
    <t>N1019:2*(1,05+0,90+0,20)-0,80*2</t>
  </si>
  <si>
    <t>N1020:2*(3,80+2,55+0,90+1,20+0,90+1,20)+0,45*2-0,80-0,60*4</t>
  </si>
  <si>
    <t>N1021:2*(1,35+1,10)-0,70</t>
  </si>
  <si>
    <t>771579795R00</t>
  </si>
  <si>
    <t xml:space="preserve">Příplatek za spárování vodotěsnou hmotou - plošně </t>
  </si>
  <si>
    <t>59764</t>
  </si>
  <si>
    <t>Dlažba  300x300mm</t>
  </si>
  <si>
    <t>27,06*1,10</t>
  </si>
  <si>
    <t>20,95*0,15*1,10</t>
  </si>
  <si>
    <t>998771201R00</t>
  </si>
  <si>
    <t xml:space="preserve">Přesun hmot pro podlahy z dlaždic, výšky do 6 m </t>
  </si>
  <si>
    <t>781</t>
  </si>
  <si>
    <t>Obklady keramické</t>
  </si>
  <si>
    <t>781415015R00</t>
  </si>
  <si>
    <t xml:space="preserve">Montáž obkladů stěn, porovin.,tmel, 20x20,30x15 cm </t>
  </si>
  <si>
    <t>781419706R00</t>
  </si>
  <si>
    <t xml:space="preserve">Příplatek za spárovací vodotěsnou hmotu - plošně </t>
  </si>
  <si>
    <t>781491001R00</t>
  </si>
  <si>
    <t xml:space="preserve">Montáž lišt k obkladům </t>
  </si>
  <si>
    <t>6*2,30+0,90*4+1,20</t>
  </si>
  <si>
    <t>5</t>
  </si>
  <si>
    <t xml:space="preserve">Obkladačka keramická glazovaná 200/300mm </t>
  </si>
  <si>
    <t>85,68*1,10</t>
  </si>
  <si>
    <t>59760112.A</t>
  </si>
  <si>
    <t>Lišta rohová plastová na obklad vnitřní 9 mm</t>
  </si>
  <si>
    <t>998781201R00</t>
  </si>
  <si>
    <t xml:space="preserve">Přesun hmot pro obklady keramické, výšky do 6 m </t>
  </si>
  <si>
    <t>783</t>
  </si>
  <si>
    <t>Nátěry</t>
  </si>
  <si>
    <t>783225100R00</t>
  </si>
  <si>
    <t xml:space="preserve">Nátěr syntetický kovových konstrukcí 2x + 1x email </t>
  </si>
  <si>
    <t>zárubně:10,00</t>
  </si>
  <si>
    <t>radiátory a potrubí:10,00</t>
  </si>
  <si>
    <t>784</t>
  </si>
  <si>
    <t>Malby</t>
  </si>
  <si>
    <t>784191201R00</t>
  </si>
  <si>
    <t xml:space="preserve">Penetrace podkladu hloubková  1x </t>
  </si>
  <si>
    <t>28,08+24,52+10,00*3,00</t>
  </si>
  <si>
    <t>784195412R00</t>
  </si>
  <si>
    <t xml:space="preserve">Malba tekutá  bílá, 2 x </t>
  </si>
  <si>
    <t>790</t>
  </si>
  <si>
    <t>Vnitřní vybavení</t>
  </si>
  <si>
    <t>79001</t>
  </si>
  <si>
    <t xml:space="preserve">Zásobník toaletního papíru </t>
  </si>
  <si>
    <t>79002</t>
  </si>
  <si>
    <t>Dávkovač tekutého mýdla pro umyvadla a sprchy kovový-ne nerez</t>
  </si>
  <si>
    <t>79003</t>
  </si>
  <si>
    <t xml:space="preserve">Zrcadlo lepené do obkladu 450x600mm tl.4mm </t>
  </si>
  <si>
    <t>79004</t>
  </si>
  <si>
    <t xml:space="preserve">Zásobník na papírové ručníky kovový </t>
  </si>
  <si>
    <t>M21</t>
  </si>
  <si>
    <t>Elektromontáže</t>
  </si>
  <si>
    <t>210</t>
  </si>
  <si>
    <t xml:space="preserve">Elektroinstalace dle sam.rozpočtu </t>
  </si>
  <si>
    <t>D96</t>
  </si>
  <si>
    <t>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</si>
  <si>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</si>
  <si>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</si>
  <si>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</si>
  <si>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</si>
  <si>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</si>
  <si>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</si>
  <si>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</si>
  <si>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</si>
  <si>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979999996R00</t>
  </si>
  <si>
    <t xml:space="preserve">Poplatek za skládku suti a vybouraných hmot </t>
  </si>
  <si>
    <t>Vedlejší náklady dle soupisu</t>
  </si>
  <si>
    <t>Ostatní náklady dle soupisu</t>
  </si>
  <si>
    <t>Mendelova universita v Brně</t>
  </si>
  <si>
    <t>ing.arch.Evžen Štreit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</si>
</sst>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9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10" fontId="17" fillId="0" borderId="59" xfId="1" applyNumberFormat="1" applyFont="1" applyBorder="1" applyAlignment="1">
      <alignment horizontal="right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75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>
        <f>Rekapitulace!H1</f>
        <v>1</v>
      </c>
      <c r="D2" s="5" t="str">
        <f>Rekapitulace!G2</f>
        <v>Rekonstrukce sociálního zařízení v I.np</v>
      </c>
      <c r="E2" s="4"/>
      <c r="F2" s="6" t="s">
        <v>1</v>
      </c>
      <c r="G2" s="7"/>
    </row>
    <row r="3" spans="1:57" ht="3" hidden="1" customHeight="1" x14ac:dyDescent="0.2">
      <c r="A3" s="8"/>
      <c r="B3" s="9"/>
      <c r="C3" s="10"/>
      <c r="D3" s="10"/>
      <c r="E3" s="9"/>
      <c r="F3" s="11"/>
      <c r="G3" s="12"/>
    </row>
    <row r="4" spans="1:57" ht="12" customHeight="1" x14ac:dyDescent="0.2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 x14ac:dyDescent="0.2">
      <c r="A5" s="15" t="s">
        <v>79</v>
      </c>
      <c r="B5" s="16"/>
      <c r="C5" s="17" t="s">
        <v>80</v>
      </c>
      <c r="D5" s="18"/>
      <c r="E5" s="19"/>
      <c r="F5" s="11" t="s">
        <v>6</v>
      </c>
      <c r="G5" s="12"/>
    </row>
    <row r="6" spans="1:57" ht="12.95" customHeight="1" x14ac:dyDescent="0.2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 x14ac:dyDescent="0.2">
      <c r="A7" s="23" t="s">
        <v>77</v>
      </c>
      <c r="B7" s="24"/>
      <c r="C7" s="25" t="s">
        <v>78</v>
      </c>
      <c r="D7" s="26"/>
      <c r="E7" s="26"/>
      <c r="F7" s="27" t="s">
        <v>10</v>
      </c>
      <c r="G7" s="21">
        <f>IF(PocetMJ=0,,ROUND((F30+F32)/PocetMJ,1))</f>
        <v>0</v>
      </c>
    </row>
    <row r="8" spans="1:57" x14ac:dyDescent="0.2">
      <c r="A8" s="28" t="s">
        <v>11</v>
      </c>
      <c r="B8" s="11"/>
      <c r="C8" s="204" t="s">
        <v>294</v>
      </c>
      <c r="D8" s="204"/>
      <c r="E8" s="205"/>
      <c r="F8" s="29" t="s">
        <v>12</v>
      </c>
      <c r="G8" s="30"/>
      <c r="H8" s="31"/>
      <c r="I8" s="32"/>
    </row>
    <row r="9" spans="1:57" x14ac:dyDescent="0.2">
      <c r="A9" s="28" t="s">
        <v>13</v>
      </c>
      <c r="B9" s="11"/>
      <c r="C9" s="204" t="str">
        <f>Projektant</f>
        <v>ing.arch.Evžen Štreit</v>
      </c>
      <c r="D9" s="204"/>
      <c r="E9" s="205"/>
      <c r="F9" s="11"/>
      <c r="G9" s="33"/>
      <c r="H9" s="34"/>
    </row>
    <row r="10" spans="1:57" x14ac:dyDescent="0.2">
      <c r="A10" s="28" t="s">
        <v>14</v>
      </c>
      <c r="B10" s="11"/>
      <c r="C10" s="204" t="s">
        <v>293</v>
      </c>
      <c r="D10" s="204"/>
      <c r="E10" s="204"/>
      <c r="F10" s="35"/>
      <c r="G10" s="36"/>
      <c r="H10" s="37"/>
    </row>
    <row r="11" spans="1:57" ht="13.5" customHeight="1" x14ac:dyDescent="0.2">
      <c r="A11" s="28" t="s">
        <v>15</v>
      </c>
      <c r="B11" s="11"/>
      <c r="C11" s="204"/>
      <c r="D11" s="204"/>
      <c r="E11" s="204"/>
      <c r="F11" s="38" t="s">
        <v>16</v>
      </c>
      <c r="G11" s="39"/>
      <c r="H11" s="34"/>
      <c r="BA11" s="40"/>
      <c r="BB11" s="40"/>
      <c r="BC11" s="40"/>
      <c r="BD11" s="40"/>
      <c r="BE11" s="40"/>
    </row>
    <row r="12" spans="1:57" ht="12.75" customHeight="1" x14ac:dyDescent="0.2">
      <c r="A12" s="41" t="s">
        <v>17</v>
      </c>
      <c r="B12" s="9"/>
      <c r="C12" s="206"/>
      <c r="D12" s="206"/>
      <c r="E12" s="206"/>
      <c r="F12" s="42" t="s">
        <v>18</v>
      </c>
      <c r="G12" s="43"/>
      <c r="H12" s="34"/>
    </row>
    <row r="13" spans="1:57" ht="28.5" customHeight="1" thickBot="1" x14ac:dyDescent="0.25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25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 x14ac:dyDescent="0.2">
      <c r="A15" s="53"/>
      <c r="B15" s="54" t="s">
        <v>22</v>
      </c>
      <c r="C15" s="55">
        <f>HSV</f>
        <v>0</v>
      </c>
      <c r="D15" s="56" t="str">
        <f>Rekapitulace!A28</f>
        <v>Vedlejší náklady dle soupisu</v>
      </c>
      <c r="E15" s="57"/>
      <c r="F15" s="58"/>
      <c r="G15" s="55">
        <f>Rekapitulace!I28</f>
        <v>0</v>
      </c>
    </row>
    <row r="16" spans="1:57" ht="15.95" customHeight="1" x14ac:dyDescent="0.2">
      <c r="A16" s="53" t="s">
        <v>23</v>
      </c>
      <c r="B16" s="54" t="s">
        <v>24</v>
      </c>
      <c r="C16" s="55">
        <f>PSV</f>
        <v>0</v>
      </c>
      <c r="D16" s="8" t="str">
        <f>Rekapitulace!A29</f>
        <v>Ostatní náklady dle soupisu</v>
      </c>
      <c r="E16" s="59"/>
      <c r="F16" s="60"/>
      <c r="G16" s="55">
        <f>Rekapitulace!I29</f>
        <v>0</v>
      </c>
    </row>
    <row r="17" spans="1:7" ht="15.95" customHeight="1" x14ac:dyDescent="0.2">
      <c r="A17" s="53" t="s">
        <v>25</v>
      </c>
      <c r="B17" s="54" t="s">
        <v>26</v>
      </c>
      <c r="C17" s="55">
        <f>Mont</f>
        <v>0</v>
      </c>
      <c r="D17" s="8"/>
      <c r="E17" s="59"/>
      <c r="F17" s="60"/>
      <c r="G17" s="55"/>
    </row>
    <row r="18" spans="1:7" ht="15.95" customHeight="1" x14ac:dyDescent="0.2">
      <c r="A18" s="61" t="s">
        <v>27</v>
      </c>
      <c r="B18" s="62" t="s">
        <v>28</v>
      </c>
      <c r="C18" s="55">
        <f>Dodavka</f>
        <v>0</v>
      </c>
      <c r="D18" s="8"/>
      <c r="E18" s="59"/>
      <c r="F18" s="60"/>
      <c r="G18" s="55"/>
    </row>
    <row r="19" spans="1:7" ht="15.95" customHeight="1" x14ac:dyDescent="0.2">
      <c r="A19" s="63" t="s">
        <v>29</v>
      </c>
      <c r="B19" s="54"/>
      <c r="C19" s="55">
        <f>SUM(C15:C18)</f>
        <v>0</v>
      </c>
      <c r="D19" s="8"/>
      <c r="E19" s="59"/>
      <c r="F19" s="60"/>
      <c r="G19" s="55"/>
    </row>
    <row r="20" spans="1:7" ht="15.95" customHeight="1" x14ac:dyDescent="0.2">
      <c r="A20" s="63"/>
      <c r="B20" s="54"/>
      <c r="C20" s="55"/>
      <c r="D20" s="8"/>
      <c r="E20" s="59"/>
      <c r="F20" s="60"/>
      <c r="G20" s="55"/>
    </row>
    <row r="21" spans="1:7" ht="15.95" customHeight="1" x14ac:dyDescent="0.2">
      <c r="A21" s="63" t="s">
        <v>30</v>
      </c>
      <c r="B21" s="54"/>
      <c r="C21" s="55">
        <f>HZS</f>
        <v>0</v>
      </c>
      <c r="D21" s="8"/>
      <c r="E21" s="59"/>
      <c r="F21" s="60"/>
      <c r="G21" s="55"/>
    </row>
    <row r="22" spans="1:7" ht="15.95" customHeight="1" x14ac:dyDescent="0.2">
      <c r="A22" s="64" t="s">
        <v>31</v>
      </c>
      <c r="B22" s="65"/>
      <c r="C22" s="55">
        <f>C19+C21</f>
        <v>0</v>
      </c>
      <c r="D22" s="8" t="s">
        <v>32</v>
      </c>
      <c r="E22" s="59"/>
      <c r="F22" s="60"/>
      <c r="G22" s="55">
        <f>G23-SUM(G15:G21)</f>
        <v>0</v>
      </c>
    </row>
    <row r="23" spans="1:7" ht="15.95" customHeight="1" thickBot="1" x14ac:dyDescent="0.25">
      <c r="A23" s="207" t="s">
        <v>33</v>
      </c>
      <c r="B23" s="208"/>
      <c r="C23" s="66">
        <f>C22+G23</f>
        <v>0</v>
      </c>
      <c r="D23" s="67" t="s">
        <v>34</v>
      </c>
      <c r="E23" s="68"/>
      <c r="F23" s="69"/>
      <c r="G23" s="55">
        <f>VRN</f>
        <v>0</v>
      </c>
    </row>
    <row r="24" spans="1:7" x14ac:dyDescent="0.2">
      <c r="A24" s="70" t="s">
        <v>35</v>
      </c>
      <c r="B24" s="71"/>
      <c r="C24" s="72"/>
      <c r="D24" s="71" t="s">
        <v>36</v>
      </c>
      <c r="E24" s="71"/>
      <c r="F24" s="73" t="s">
        <v>37</v>
      </c>
      <c r="G24" s="74"/>
    </row>
    <row r="25" spans="1:7" x14ac:dyDescent="0.2">
      <c r="A25" s="64" t="s">
        <v>38</v>
      </c>
      <c r="B25" s="65"/>
      <c r="C25" s="75"/>
      <c r="D25" s="65" t="s">
        <v>38</v>
      </c>
      <c r="E25" s="76"/>
      <c r="F25" s="77" t="s">
        <v>38</v>
      </c>
      <c r="G25" s="78"/>
    </row>
    <row r="26" spans="1:7" ht="37.5" customHeight="1" x14ac:dyDescent="0.2">
      <c r="A26" s="64" t="s">
        <v>39</v>
      </c>
      <c r="B26" s="79"/>
      <c r="C26" s="75"/>
      <c r="D26" s="65" t="s">
        <v>39</v>
      </c>
      <c r="E26" s="76"/>
      <c r="F26" s="77" t="s">
        <v>39</v>
      </c>
      <c r="G26" s="78"/>
    </row>
    <row r="27" spans="1:7" x14ac:dyDescent="0.2">
      <c r="A27" s="64"/>
      <c r="B27" s="80"/>
      <c r="C27" s="75"/>
      <c r="D27" s="65"/>
      <c r="E27" s="76"/>
      <c r="F27" s="77"/>
      <c r="G27" s="78"/>
    </row>
    <row r="28" spans="1:7" x14ac:dyDescent="0.2">
      <c r="A28" s="64" t="s">
        <v>40</v>
      </c>
      <c r="B28" s="65"/>
      <c r="C28" s="75"/>
      <c r="D28" s="77" t="s">
        <v>41</v>
      </c>
      <c r="E28" s="75"/>
      <c r="F28" s="81" t="s">
        <v>41</v>
      </c>
      <c r="G28" s="78"/>
    </row>
    <row r="29" spans="1:7" ht="69" customHeight="1" x14ac:dyDescent="0.2">
      <c r="A29" s="64"/>
      <c r="B29" s="65"/>
      <c r="C29" s="82"/>
      <c r="D29" s="83"/>
      <c r="E29" s="82"/>
      <c r="F29" s="65"/>
      <c r="G29" s="78"/>
    </row>
    <row r="30" spans="1:7" x14ac:dyDescent="0.2">
      <c r="A30" s="84" t="s">
        <v>42</v>
      </c>
      <c r="B30" s="85"/>
      <c r="C30" s="86">
        <v>21</v>
      </c>
      <c r="D30" s="85" t="s">
        <v>43</v>
      </c>
      <c r="E30" s="87"/>
      <c r="F30" s="209">
        <f>ROUND(C23-F32,0)</f>
        <v>0</v>
      </c>
      <c r="G30" s="210"/>
    </row>
    <row r="31" spans="1:7" x14ac:dyDescent="0.2">
      <c r="A31" s="84" t="s">
        <v>44</v>
      </c>
      <c r="B31" s="85"/>
      <c r="C31" s="86">
        <f>SazbaDPH1</f>
        <v>21</v>
      </c>
      <c r="D31" s="85" t="s">
        <v>45</v>
      </c>
      <c r="E31" s="87"/>
      <c r="F31" s="209">
        <f>ROUND(PRODUCT(F30,C31/100),1)</f>
        <v>0</v>
      </c>
      <c r="G31" s="210"/>
    </row>
    <row r="32" spans="1:7" x14ac:dyDescent="0.2">
      <c r="A32" s="84" t="s">
        <v>42</v>
      </c>
      <c r="B32" s="85"/>
      <c r="C32" s="86">
        <v>0</v>
      </c>
      <c r="D32" s="85" t="s">
        <v>45</v>
      </c>
      <c r="E32" s="87"/>
      <c r="F32" s="209">
        <v>0</v>
      </c>
      <c r="G32" s="210"/>
    </row>
    <row r="33" spans="1:8" x14ac:dyDescent="0.2">
      <c r="A33" s="84" t="s">
        <v>44</v>
      </c>
      <c r="B33" s="88"/>
      <c r="C33" s="89">
        <f>SazbaDPH2</f>
        <v>0</v>
      </c>
      <c r="D33" s="85" t="s">
        <v>45</v>
      </c>
      <c r="E33" s="60"/>
      <c r="F33" s="209">
        <f>ROUND(PRODUCT(F32,C33/100),1)</f>
        <v>0</v>
      </c>
      <c r="G33" s="210"/>
    </row>
    <row r="34" spans="1:8" s="93" customFormat="1" ht="19.5" customHeight="1" thickBot="1" x14ac:dyDescent="0.3">
      <c r="A34" s="90" t="s">
        <v>46</v>
      </c>
      <c r="B34" s="91"/>
      <c r="C34" s="91"/>
      <c r="D34" s="91"/>
      <c r="E34" s="92"/>
      <c r="F34" s="211">
        <f>CEILING(SUM(F30:F33),IF(SUM(F30:F33)&gt;=0,1,-1))</f>
        <v>0</v>
      </c>
      <c r="G34" s="212"/>
    </row>
    <row r="36" spans="1:8" x14ac:dyDescent="0.2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 x14ac:dyDescent="0.2">
      <c r="A37" s="94"/>
      <c r="B37" s="203"/>
      <c r="C37" s="203"/>
      <c r="D37" s="203"/>
      <c r="E37" s="203"/>
      <c r="F37" s="203"/>
      <c r="G37" s="203"/>
      <c r="H37" t="s">
        <v>5</v>
      </c>
    </row>
    <row r="38" spans="1:8" ht="12.75" customHeight="1" x14ac:dyDescent="0.2">
      <c r="A38" s="95"/>
      <c r="B38" s="203"/>
      <c r="C38" s="203"/>
      <c r="D38" s="203"/>
      <c r="E38" s="203"/>
      <c r="F38" s="203"/>
      <c r="G38" s="203"/>
      <c r="H38" t="s">
        <v>5</v>
      </c>
    </row>
    <row r="39" spans="1:8" x14ac:dyDescent="0.2">
      <c r="A39" s="95"/>
      <c r="B39" s="203"/>
      <c r="C39" s="203"/>
      <c r="D39" s="203"/>
      <c r="E39" s="203"/>
      <c r="F39" s="203"/>
      <c r="G39" s="203"/>
      <c r="H39" t="s">
        <v>5</v>
      </c>
    </row>
    <row r="40" spans="1:8" x14ac:dyDescent="0.2">
      <c r="A40" s="95"/>
      <c r="B40" s="203"/>
      <c r="C40" s="203"/>
      <c r="D40" s="203"/>
      <c r="E40" s="203"/>
      <c r="F40" s="203"/>
      <c r="G40" s="203"/>
      <c r="H40" t="s">
        <v>5</v>
      </c>
    </row>
    <row r="41" spans="1:8" x14ac:dyDescent="0.2">
      <c r="A41" s="95"/>
      <c r="B41" s="203"/>
      <c r="C41" s="203"/>
      <c r="D41" s="203"/>
      <c r="E41" s="203"/>
      <c r="F41" s="203"/>
      <c r="G41" s="203"/>
      <c r="H41" t="s">
        <v>5</v>
      </c>
    </row>
    <row r="42" spans="1:8" x14ac:dyDescent="0.2">
      <c r="A42" s="95"/>
      <c r="B42" s="203"/>
      <c r="C42" s="203"/>
      <c r="D42" s="203"/>
      <c r="E42" s="203"/>
      <c r="F42" s="203"/>
      <c r="G42" s="203"/>
      <c r="H42" t="s">
        <v>5</v>
      </c>
    </row>
    <row r="43" spans="1:8" x14ac:dyDescent="0.2">
      <c r="A43" s="95"/>
      <c r="B43" s="203"/>
      <c r="C43" s="203"/>
      <c r="D43" s="203"/>
      <c r="E43" s="203"/>
      <c r="F43" s="203"/>
      <c r="G43" s="203"/>
      <c r="H43" t="s">
        <v>5</v>
      </c>
    </row>
    <row r="44" spans="1:8" x14ac:dyDescent="0.2">
      <c r="A44" s="95"/>
      <c r="B44" s="203"/>
      <c r="C44" s="203"/>
      <c r="D44" s="203"/>
      <c r="E44" s="203"/>
      <c r="F44" s="203"/>
      <c r="G44" s="203"/>
      <c r="H44" t="s">
        <v>5</v>
      </c>
    </row>
    <row r="45" spans="1:8" ht="0.75" customHeight="1" x14ac:dyDescent="0.2">
      <c r="A45" s="95"/>
      <c r="B45" s="203"/>
      <c r="C45" s="203"/>
      <c r="D45" s="203"/>
      <c r="E45" s="203"/>
      <c r="F45" s="203"/>
      <c r="G45" s="203"/>
      <c r="H45" t="s">
        <v>5</v>
      </c>
    </row>
    <row r="46" spans="1:8" x14ac:dyDescent="0.2">
      <c r="B46" s="202"/>
      <c r="C46" s="202"/>
      <c r="D46" s="202"/>
      <c r="E46" s="202"/>
      <c r="F46" s="202"/>
      <c r="G46" s="202"/>
    </row>
    <row r="47" spans="1:8" x14ac:dyDescent="0.2">
      <c r="B47" s="202"/>
      <c r="C47" s="202"/>
      <c r="D47" s="202"/>
      <c r="E47" s="202"/>
      <c r="F47" s="202"/>
      <c r="G47" s="202"/>
    </row>
    <row r="48" spans="1:8" x14ac:dyDescent="0.2">
      <c r="B48" s="202"/>
      <c r="C48" s="202"/>
      <c r="D48" s="202"/>
      <c r="E48" s="202"/>
      <c r="F48" s="202"/>
      <c r="G48" s="202"/>
    </row>
    <row r="49" spans="2:7" x14ac:dyDescent="0.2">
      <c r="B49" s="202"/>
      <c r="C49" s="202"/>
      <c r="D49" s="202"/>
      <c r="E49" s="202"/>
      <c r="F49" s="202"/>
      <c r="G49" s="202"/>
    </row>
    <row r="50" spans="2:7" x14ac:dyDescent="0.2">
      <c r="B50" s="202"/>
      <c r="C50" s="202"/>
      <c r="D50" s="202"/>
      <c r="E50" s="202"/>
      <c r="F50" s="202"/>
      <c r="G50" s="202"/>
    </row>
    <row r="51" spans="2:7" x14ac:dyDescent="0.2">
      <c r="B51" s="202"/>
      <c r="C51" s="202"/>
      <c r="D51" s="202"/>
      <c r="E51" s="202"/>
      <c r="F51" s="202"/>
      <c r="G51" s="202"/>
    </row>
    <row r="52" spans="2:7" x14ac:dyDescent="0.2">
      <c r="B52" s="202"/>
      <c r="C52" s="202"/>
      <c r="D52" s="202"/>
      <c r="E52" s="202"/>
      <c r="F52" s="202"/>
      <c r="G52" s="202"/>
    </row>
    <row r="53" spans="2:7" x14ac:dyDescent="0.2">
      <c r="B53" s="202"/>
      <c r="C53" s="202"/>
      <c r="D53" s="202"/>
      <c r="E53" s="202"/>
      <c r="F53" s="202"/>
      <c r="G53" s="202"/>
    </row>
    <row r="54" spans="2:7" x14ac:dyDescent="0.2">
      <c r="B54" s="202"/>
      <c r="C54" s="202"/>
      <c r="D54" s="202"/>
      <c r="E54" s="202"/>
      <c r="F54" s="202"/>
      <c r="G54" s="202"/>
    </row>
    <row r="55" spans="2:7" x14ac:dyDescent="0.2">
      <c r="B55" s="202"/>
      <c r="C55" s="202"/>
      <c r="D55" s="202"/>
      <c r="E55" s="202"/>
      <c r="F55" s="202"/>
      <c r="G55" s="202"/>
    </row>
  </sheetData>
  <sheetProtection password="CF7A" sheet="1" objects="1" scenarios="1"/>
  <protectedRanges>
    <protectedRange sqref="C11:E12 G2:G6 G8:G12" name="Oblast1"/>
  </protectedRanges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1"/>
  <sheetViews>
    <sheetView workbookViewId="0">
      <selection activeCell="G28" sqref="G28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 x14ac:dyDescent="0.2">
      <c r="A1" s="213" t="s">
        <v>48</v>
      </c>
      <c r="B1" s="214"/>
      <c r="C1" s="96" t="str">
        <f>CONCATENATE(cislostavby," ",nazevstavby)</f>
        <v>2015 Mendelova univerzita Brno,Zemědělská 1</v>
      </c>
      <c r="D1" s="97"/>
      <c r="E1" s="98"/>
      <c r="F1" s="97"/>
      <c r="G1" s="99" t="s">
        <v>49</v>
      </c>
      <c r="H1" s="100">
        <v>1</v>
      </c>
      <c r="I1" s="101"/>
    </row>
    <row r="2" spans="1:9" ht="13.5" thickBot="1" x14ac:dyDescent="0.25">
      <c r="A2" s="215" t="s">
        <v>50</v>
      </c>
      <c r="B2" s="216"/>
      <c r="C2" s="102" t="str">
        <f>CONCATENATE(cisloobjektu," ",nazevobjektu)</f>
        <v>2 Rekonstrukce v objektu "T"</v>
      </c>
      <c r="D2" s="103"/>
      <c r="E2" s="104"/>
      <c r="F2" s="103"/>
      <c r="G2" s="217" t="s">
        <v>81</v>
      </c>
      <c r="H2" s="218"/>
      <c r="I2" s="219"/>
    </row>
    <row r="3" spans="1:9" ht="13.5" thickTop="1" x14ac:dyDescent="0.2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25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 x14ac:dyDescent="0.25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 x14ac:dyDescent="0.25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9" s="34" customFormat="1" x14ac:dyDescent="0.2">
      <c r="A7" s="197" t="str">
        <f>Položky!B7</f>
        <v>3</v>
      </c>
      <c r="B7" s="114" t="str">
        <f>Položky!C7</f>
        <v>Svislé a kompletní konstrukce</v>
      </c>
      <c r="C7" s="65"/>
      <c r="D7" s="115"/>
      <c r="E7" s="198">
        <f>Položky!BA9</f>
        <v>0</v>
      </c>
      <c r="F7" s="199">
        <f>Položky!BB9</f>
        <v>0</v>
      </c>
      <c r="G7" s="199">
        <f>Položky!BC9</f>
        <v>0</v>
      </c>
      <c r="H7" s="199">
        <f>Položky!BD9</f>
        <v>0</v>
      </c>
      <c r="I7" s="200">
        <f>Položky!BE9</f>
        <v>0</v>
      </c>
    </row>
    <row r="8" spans="1:9" s="34" customFormat="1" x14ac:dyDescent="0.2">
      <c r="A8" s="197" t="str">
        <f>Položky!B10</f>
        <v>6</v>
      </c>
      <c r="B8" s="114" t="str">
        <f>Položky!C10</f>
        <v>Úpravy povrchu,podlahy</v>
      </c>
      <c r="C8" s="65"/>
      <c r="D8" s="115"/>
      <c r="E8" s="198">
        <f>Položky!BA31</f>
        <v>0</v>
      </c>
      <c r="F8" s="199">
        <f>Položky!BB31</f>
        <v>0</v>
      </c>
      <c r="G8" s="199">
        <f>Položky!BC31</f>
        <v>0</v>
      </c>
      <c r="H8" s="199">
        <f>Položky!BD31</f>
        <v>0</v>
      </c>
      <c r="I8" s="200">
        <f>Položky!BE31</f>
        <v>0</v>
      </c>
    </row>
    <row r="9" spans="1:9" s="34" customFormat="1" x14ac:dyDescent="0.2">
      <c r="A9" s="197" t="str">
        <f>Položky!B32</f>
        <v>95</v>
      </c>
      <c r="B9" s="114" t="str">
        <f>Položky!C32</f>
        <v>Dokončovací konstrukce na pozemních stavbách</v>
      </c>
      <c r="C9" s="65"/>
      <c r="D9" s="115"/>
      <c r="E9" s="198">
        <f>Položky!BA34</f>
        <v>0</v>
      </c>
      <c r="F9" s="199">
        <f>Položky!BB34</f>
        <v>0</v>
      </c>
      <c r="G9" s="199">
        <f>Položky!BC34</f>
        <v>0</v>
      </c>
      <c r="H9" s="199">
        <f>Položky!BD34</f>
        <v>0</v>
      </c>
      <c r="I9" s="200">
        <f>Položky!BE34</f>
        <v>0</v>
      </c>
    </row>
    <row r="10" spans="1:9" s="34" customFormat="1" x14ac:dyDescent="0.2">
      <c r="A10" s="197" t="str">
        <f>Položky!B35</f>
        <v>96</v>
      </c>
      <c r="B10" s="114" t="str">
        <f>Položky!C35</f>
        <v>Bourání konstrukcí</v>
      </c>
      <c r="C10" s="65"/>
      <c r="D10" s="115"/>
      <c r="E10" s="198">
        <f>Položky!BA62</f>
        <v>0</v>
      </c>
      <c r="F10" s="199">
        <f>Položky!BB62</f>
        <v>0</v>
      </c>
      <c r="G10" s="199">
        <f>Položky!BC62</f>
        <v>0</v>
      </c>
      <c r="H10" s="199">
        <f>Položky!BD62</f>
        <v>0</v>
      </c>
      <c r="I10" s="200">
        <f>Položky!BE62</f>
        <v>0</v>
      </c>
    </row>
    <row r="11" spans="1:9" s="34" customFormat="1" x14ac:dyDescent="0.2">
      <c r="A11" s="197" t="str">
        <f>Položky!B63</f>
        <v>99</v>
      </c>
      <c r="B11" s="114" t="str">
        <f>Položky!C63</f>
        <v>Staveništní přesun hmot</v>
      </c>
      <c r="C11" s="65"/>
      <c r="D11" s="115"/>
      <c r="E11" s="198">
        <f>Položky!BA65</f>
        <v>0</v>
      </c>
      <c r="F11" s="199">
        <f>Položky!BB65</f>
        <v>0</v>
      </c>
      <c r="G11" s="199">
        <f>Položky!BC65</f>
        <v>0</v>
      </c>
      <c r="H11" s="199">
        <f>Položky!BD65</f>
        <v>0</v>
      </c>
      <c r="I11" s="200">
        <f>Položky!BE65</f>
        <v>0</v>
      </c>
    </row>
    <row r="12" spans="1:9" s="34" customFormat="1" x14ac:dyDescent="0.2">
      <c r="A12" s="197" t="str">
        <f>Položky!B66</f>
        <v>711</v>
      </c>
      <c r="B12" s="114" t="str">
        <f>Položky!C66</f>
        <v>Izolace proti vodě</v>
      </c>
      <c r="C12" s="65"/>
      <c r="D12" s="115"/>
      <c r="E12" s="198">
        <f>Položky!BA77</f>
        <v>0</v>
      </c>
      <c r="F12" s="199">
        <f>Položky!BB77</f>
        <v>0</v>
      </c>
      <c r="G12" s="199">
        <f>Položky!BC77</f>
        <v>0</v>
      </c>
      <c r="H12" s="199">
        <f>Položky!BD77</f>
        <v>0</v>
      </c>
      <c r="I12" s="200">
        <f>Položky!BE77</f>
        <v>0</v>
      </c>
    </row>
    <row r="13" spans="1:9" s="34" customFormat="1" x14ac:dyDescent="0.2">
      <c r="A13" s="197" t="str">
        <f>Položky!B78</f>
        <v>720</v>
      </c>
      <c r="B13" s="114" t="str">
        <f>Položky!C78</f>
        <v>Zdravotechnická instalace</v>
      </c>
      <c r="C13" s="65"/>
      <c r="D13" s="115"/>
      <c r="E13" s="198">
        <f>Položky!BA80</f>
        <v>0</v>
      </c>
      <c r="F13" s="199">
        <f>Položky!BB80</f>
        <v>0</v>
      </c>
      <c r="G13" s="199">
        <f>Položky!BC80</f>
        <v>0</v>
      </c>
      <c r="H13" s="199">
        <f>Položky!BD80</f>
        <v>0</v>
      </c>
      <c r="I13" s="200">
        <f>Položky!BE80</f>
        <v>0</v>
      </c>
    </row>
    <row r="14" spans="1:9" s="34" customFormat="1" x14ac:dyDescent="0.2">
      <c r="A14" s="197" t="str">
        <f>Položky!B81</f>
        <v>761</v>
      </c>
      <c r="B14" s="114" t="str">
        <f>Položky!C81</f>
        <v>Konstrukce sklobetonové</v>
      </c>
      <c r="C14" s="65"/>
      <c r="D14" s="115"/>
      <c r="E14" s="198">
        <f>Položky!BA85</f>
        <v>0</v>
      </c>
      <c r="F14" s="199">
        <f>Položky!BB85</f>
        <v>0</v>
      </c>
      <c r="G14" s="199">
        <f>Položky!BC85</f>
        <v>0</v>
      </c>
      <c r="H14" s="199">
        <f>Položky!BD85</f>
        <v>0</v>
      </c>
      <c r="I14" s="200">
        <f>Položky!BE85</f>
        <v>0</v>
      </c>
    </row>
    <row r="15" spans="1:9" s="34" customFormat="1" x14ac:dyDescent="0.2">
      <c r="A15" s="197" t="str">
        <f>Položky!B86</f>
        <v>766</v>
      </c>
      <c r="B15" s="114" t="str">
        <f>Položky!C86</f>
        <v>Konstrukce truhlářské</v>
      </c>
      <c r="C15" s="65"/>
      <c r="D15" s="115"/>
      <c r="E15" s="198">
        <f>Položky!BA98</f>
        <v>0</v>
      </c>
      <c r="F15" s="199">
        <f>Položky!BB98</f>
        <v>0</v>
      </c>
      <c r="G15" s="199">
        <f>Položky!BC98</f>
        <v>0</v>
      </c>
      <c r="H15" s="199">
        <f>Položky!BD98</f>
        <v>0</v>
      </c>
      <c r="I15" s="200">
        <f>Položky!BE98</f>
        <v>0</v>
      </c>
    </row>
    <row r="16" spans="1:9" s="34" customFormat="1" x14ac:dyDescent="0.2">
      <c r="A16" s="197" t="str">
        <f>Položky!B99</f>
        <v>771</v>
      </c>
      <c r="B16" s="114" t="str">
        <f>Položky!C99</f>
        <v>Podlahy z dlaždic a obklady</v>
      </c>
      <c r="C16" s="65"/>
      <c r="D16" s="115"/>
      <c r="E16" s="198">
        <f>Položky!BA118</f>
        <v>0</v>
      </c>
      <c r="F16" s="199">
        <f>Položky!BB118</f>
        <v>0</v>
      </c>
      <c r="G16" s="199">
        <f>Položky!BC118</f>
        <v>0</v>
      </c>
      <c r="H16" s="199">
        <f>Položky!BD118</f>
        <v>0</v>
      </c>
      <c r="I16" s="200">
        <f>Položky!BE118</f>
        <v>0</v>
      </c>
    </row>
    <row r="17" spans="1:57" s="34" customFormat="1" x14ac:dyDescent="0.2">
      <c r="A17" s="197" t="str">
        <f>Položky!B119</f>
        <v>781</v>
      </c>
      <c r="B17" s="114" t="str">
        <f>Položky!C119</f>
        <v>Obklady keramické</v>
      </c>
      <c r="C17" s="65"/>
      <c r="D17" s="115"/>
      <c r="E17" s="198">
        <f>Položky!BA133</f>
        <v>0</v>
      </c>
      <c r="F17" s="199">
        <f>Položky!BB133</f>
        <v>0</v>
      </c>
      <c r="G17" s="199">
        <f>Položky!BC133</f>
        <v>0</v>
      </c>
      <c r="H17" s="199">
        <f>Položky!BD133</f>
        <v>0</v>
      </c>
      <c r="I17" s="200">
        <f>Položky!BE133</f>
        <v>0</v>
      </c>
    </row>
    <row r="18" spans="1:57" s="34" customFormat="1" x14ac:dyDescent="0.2">
      <c r="A18" s="197" t="str">
        <f>Položky!B134</f>
        <v>783</v>
      </c>
      <c r="B18" s="114" t="str">
        <f>Položky!C134</f>
        <v>Nátěry</v>
      </c>
      <c r="C18" s="65"/>
      <c r="D18" s="115"/>
      <c r="E18" s="198">
        <f>Položky!BA138</f>
        <v>0</v>
      </c>
      <c r="F18" s="199">
        <f>Položky!BB138</f>
        <v>0</v>
      </c>
      <c r="G18" s="199">
        <f>Položky!BC138</f>
        <v>0</v>
      </c>
      <c r="H18" s="199">
        <f>Položky!BD138</f>
        <v>0</v>
      </c>
      <c r="I18" s="200">
        <f>Položky!BE138</f>
        <v>0</v>
      </c>
    </row>
    <row r="19" spans="1:57" s="34" customFormat="1" x14ac:dyDescent="0.2">
      <c r="A19" s="197" t="str">
        <f>Položky!B139</f>
        <v>784</v>
      </c>
      <c r="B19" s="114" t="str">
        <f>Položky!C139</f>
        <v>Malby</v>
      </c>
      <c r="C19" s="65"/>
      <c r="D19" s="115"/>
      <c r="E19" s="198">
        <f>Položky!BA143</f>
        <v>0</v>
      </c>
      <c r="F19" s="199">
        <f>Položky!BB143</f>
        <v>0</v>
      </c>
      <c r="G19" s="199">
        <f>Položky!BC143</f>
        <v>0</v>
      </c>
      <c r="H19" s="199">
        <f>Položky!BD143</f>
        <v>0</v>
      </c>
      <c r="I19" s="200">
        <f>Položky!BE143</f>
        <v>0</v>
      </c>
    </row>
    <row r="20" spans="1:57" s="34" customFormat="1" x14ac:dyDescent="0.2">
      <c r="A20" s="197" t="str">
        <f>Položky!B144</f>
        <v>790</v>
      </c>
      <c r="B20" s="114" t="str">
        <f>Položky!C144</f>
        <v>Vnitřní vybavení</v>
      </c>
      <c r="C20" s="65"/>
      <c r="D20" s="115"/>
      <c r="E20" s="198">
        <f>Položky!BA149</f>
        <v>0</v>
      </c>
      <c r="F20" s="199">
        <f>Položky!BB149</f>
        <v>0</v>
      </c>
      <c r="G20" s="199">
        <f>Položky!BC149</f>
        <v>0</v>
      </c>
      <c r="H20" s="199">
        <f>Položky!BD149</f>
        <v>0</v>
      </c>
      <c r="I20" s="200">
        <f>Položky!BE149</f>
        <v>0</v>
      </c>
    </row>
    <row r="21" spans="1:57" s="34" customFormat="1" x14ac:dyDescent="0.2">
      <c r="A21" s="197" t="str">
        <f>Položky!B150</f>
        <v>M21</v>
      </c>
      <c r="B21" s="114" t="str">
        <f>Položky!C150</f>
        <v>Elektromontáže</v>
      </c>
      <c r="C21" s="65"/>
      <c r="D21" s="115"/>
      <c r="E21" s="198">
        <f>Položky!BA152</f>
        <v>0</v>
      </c>
      <c r="F21" s="199">
        <f>Položky!BB152</f>
        <v>0</v>
      </c>
      <c r="G21" s="199">
        <f>Položky!BC152</f>
        <v>0</v>
      </c>
      <c r="H21" s="199">
        <f>Položky!BD152</f>
        <v>0</v>
      </c>
      <c r="I21" s="200">
        <f>Položky!BE152</f>
        <v>0</v>
      </c>
    </row>
    <row r="22" spans="1:57" s="34" customFormat="1" ht="13.5" thickBot="1" x14ac:dyDescent="0.25">
      <c r="A22" s="197" t="str">
        <f>Položky!B153</f>
        <v>D96</v>
      </c>
      <c r="B22" s="114" t="str">
        <f>Položky!C153</f>
        <v>Přesuny suti a vybouraných hmot</v>
      </c>
      <c r="C22" s="65"/>
      <c r="D22" s="115"/>
      <c r="E22" s="198">
        <f>Položky!BA159</f>
        <v>0</v>
      </c>
      <c r="F22" s="199">
        <f>Položky!BB159</f>
        <v>0</v>
      </c>
      <c r="G22" s="199">
        <f>Položky!BC159</f>
        <v>0</v>
      </c>
      <c r="H22" s="199">
        <f>Položky!BD159</f>
        <v>0</v>
      </c>
      <c r="I22" s="200">
        <f>Položky!BE159</f>
        <v>0</v>
      </c>
    </row>
    <row r="23" spans="1:57" s="122" customFormat="1" ht="13.5" thickBot="1" x14ac:dyDescent="0.25">
      <c r="A23" s="116"/>
      <c r="B23" s="117" t="s">
        <v>57</v>
      </c>
      <c r="C23" s="117"/>
      <c r="D23" s="118"/>
      <c r="E23" s="119">
        <f>SUM(E7:E22)</f>
        <v>0</v>
      </c>
      <c r="F23" s="120">
        <f>SUM(F7:F22)</f>
        <v>0</v>
      </c>
      <c r="G23" s="120">
        <f>SUM(G7:G22)</f>
        <v>0</v>
      </c>
      <c r="H23" s="120">
        <f>SUM(H7:H22)</f>
        <v>0</v>
      </c>
      <c r="I23" s="121">
        <f>SUM(I7:I22)</f>
        <v>0</v>
      </c>
    </row>
    <row r="24" spans="1:57" x14ac:dyDescent="0.2">
      <c r="A24" s="65"/>
      <c r="B24" s="65"/>
      <c r="C24" s="65"/>
      <c r="D24" s="65"/>
      <c r="E24" s="65"/>
      <c r="F24" s="65"/>
      <c r="G24" s="65"/>
      <c r="H24" s="65"/>
      <c r="I24" s="65"/>
    </row>
    <row r="25" spans="1:57" ht="19.5" customHeight="1" x14ac:dyDescent="0.25">
      <c r="A25" s="106" t="s">
        <v>58</v>
      </c>
      <c r="B25" s="106"/>
      <c r="C25" s="106"/>
      <c r="D25" s="106"/>
      <c r="E25" s="106"/>
      <c r="F25" s="106"/>
      <c r="G25" s="123"/>
      <c r="H25" s="106"/>
      <c r="I25" s="106"/>
      <c r="BA25" s="40"/>
      <c r="BB25" s="40"/>
      <c r="BC25" s="40"/>
      <c r="BD25" s="40"/>
      <c r="BE25" s="40"/>
    </row>
    <row r="26" spans="1:57" ht="13.5" thickBot="1" x14ac:dyDescent="0.25">
      <c r="A26" s="76"/>
      <c r="B26" s="76"/>
      <c r="C26" s="76"/>
      <c r="D26" s="76"/>
      <c r="E26" s="76"/>
      <c r="F26" s="76"/>
      <c r="G26" s="76"/>
      <c r="H26" s="76"/>
      <c r="I26" s="76"/>
    </row>
    <row r="27" spans="1:57" x14ac:dyDescent="0.2">
      <c r="A27" s="70" t="s">
        <v>59</v>
      </c>
      <c r="B27" s="71"/>
      <c r="C27" s="71"/>
      <c r="D27" s="124"/>
      <c r="E27" s="125" t="s">
        <v>60</v>
      </c>
      <c r="F27" s="126" t="s">
        <v>61</v>
      </c>
      <c r="G27" s="127" t="s">
        <v>62</v>
      </c>
      <c r="H27" s="128"/>
      <c r="I27" s="129" t="s">
        <v>60</v>
      </c>
    </row>
    <row r="28" spans="1:57" x14ac:dyDescent="0.2">
      <c r="A28" s="63" t="s">
        <v>291</v>
      </c>
      <c r="B28" s="54"/>
      <c r="C28" s="54"/>
      <c r="D28" s="130"/>
      <c r="E28" s="131"/>
      <c r="F28" s="132"/>
      <c r="G28" s="133">
        <f>CHOOSE(BA28+1,HSV+PSV,HSV+PSV+Mont,HSV+PSV+Dodavka+Mont,HSV,PSV,Mont,Dodavka,Mont+Dodavka,0)</f>
        <v>0</v>
      </c>
      <c r="H28" s="134"/>
      <c r="I28" s="135">
        <f>E28+F28*G28/100</f>
        <v>0</v>
      </c>
      <c r="BA28">
        <v>0</v>
      </c>
    </row>
    <row r="29" spans="1:57" x14ac:dyDescent="0.2">
      <c r="A29" s="63" t="s">
        <v>292</v>
      </c>
      <c r="B29" s="54"/>
      <c r="C29" s="54"/>
      <c r="D29" s="130"/>
      <c r="E29" s="131"/>
      <c r="F29" s="132"/>
      <c r="G29" s="133">
        <f>CHOOSE(BA29+1,HSV+PSV,HSV+PSV+Mont,HSV+PSV+Dodavka+Mont,HSV,PSV,Mont,Dodavka,Mont+Dodavka,0)</f>
        <v>0</v>
      </c>
      <c r="H29" s="134"/>
      <c r="I29" s="135">
        <f>E29+F29*G29/100</f>
        <v>0</v>
      </c>
      <c r="BA29">
        <v>0</v>
      </c>
    </row>
    <row r="30" spans="1:57" ht="13.5" thickBot="1" x14ac:dyDescent="0.25">
      <c r="A30" s="136"/>
      <c r="B30" s="137" t="s">
        <v>63</v>
      </c>
      <c r="C30" s="138"/>
      <c r="D30" s="139"/>
      <c r="E30" s="140"/>
      <c r="F30" s="141"/>
      <c r="G30" s="141"/>
      <c r="H30" s="220">
        <f>SUM(I28:I29)</f>
        <v>0</v>
      </c>
      <c r="I30" s="221"/>
    </row>
    <row r="32" spans="1:57" x14ac:dyDescent="0.2">
      <c r="B32" s="122"/>
      <c r="F32" s="142"/>
      <c r="G32" s="143"/>
      <c r="H32" s="143"/>
      <c r="I32" s="144"/>
    </row>
    <row r="33" spans="6:9" x14ac:dyDescent="0.2">
      <c r="F33" s="142"/>
      <c r="G33" s="143"/>
      <c r="H33" s="143"/>
      <c r="I33" s="144"/>
    </row>
    <row r="34" spans="6:9" x14ac:dyDescent="0.2">
      <c r="F34" s="142"/>
      <c r="G34" s="143"/>
      <c r="H34" s="143"/>
      <c r="I34" s="144"/>
    </row>
    <row r="35" spans="6:9" x14ac:dyDescent="0.2">
      <c r="F35" s="142"/>
      <c r="G35" s="143"/>
      <c r="H35" s="143"/>
      <c r="I35" s="144"/>
    </row>
    <row r="36" spans="6:9" x14ac:dyDescent="0.2">
      <c r="F36" s="142"/>
      <c r="G36" s="143"/>
      <c r="H36" s="143"/>
      <c r="I36" s="144"/>
    </row>
    <row r="37" spans="6:9" x14ac:dyDescent="0.2">
      <c r="F37" s="142"/>
      <c r="G37" s="143"/>
      <c r="H37" s="143"/>
      <c r="I37" s="144"/>
    </row>
    <row r="38" spans="6:9" x14ac:dyDescent="0.2">
      <c r="F38" s="142"/>
      <c r="G38" s="143"/>
      <c r="H38" s="143"/>
      <c r="I38" s="144"/>
    </row>
    <row r="39" spans="6:9" x14ac:dyDescent="0.2">
      <c r="F39" s="142"/>
      <c r="G39" s="143"/>
      <c r="H39" s="143"/>
      <c r="I39" s="144"/>
    </row>
    <row r="40" spans="6:9" x14ac:dyDescent="0.2">
      <c r="F40" s="142"/>
      <c r="G40" s="143"/>
      <c r="H40" s="143"/>
      <c r="I40" s="144"/>
    </row>
    <row r="41" spans="6:9" x14ac:dyDescent="0.2">
      <c r="F41" s="142"/>
      <c r="G41" s="143"/>
      <c r="H41" s="143"/>
      <c r="I41" s="144"/>
    </row>
    <row r="42" spans="6:9" x14ac:dyDescent="0.2">
      <c r="F42" s="142"/>
      <c r="G42" s="143"/>
      <c r="H42" s="143"/>
      <c r="I42" s="144"/>
    </row>
    <row r="43" spans="6:9" x14ac:dyDescent="0.2">
      <c r="F43" s="142"/>
      <c r="G43" s="143"/>
      <c r="H43" s="143"/>
      <c r="I43" s="144"/>
    </row>
    <row r="44" spans="6:9" x14ac:dyDescent="0.2">
      <c r="F44" s="142"/>
      <c r="G44" s="143"/>
      <c r="H44" s="143"/>
      <c r="I44" s="144"/>
    </row>
    <row r="45" spans="6:9" x14ac:dyDescent="0.2">
      <c r="F45" s="142"/>
      <c r="G45" s="143"/>
      <c r="H45" s="143"/>
      <c r="I45" s="144"/>
    </row>
    <row r="46" spans="6:9" x14ac:dyDescent="0.2">
      <c r="F46" s="142"/>
      <c r="G46" s="143"/>
      <c r="H46" s="143"/>
      <c r="I46" s="144"/>
    </row>
    <row r="47" spans="6:9" x14ac:dyDescent="0.2">
      <c r="F47" s="142"/>
      <c r="G47" s="143"/>
      <c r="H47" s="143"/>
      <c r="I47" s="144"/>
    </row>
    <row r="48" spans="6:9" x14ac:dyDescent="0.2">
      <c r="F48" s="142"/>
      <c r="G48" s="143"/>
      <c r="H48" s="143"/>
      <c r="I48" s="144"/>
    </row>
    <row r="49" spans="6:9" x14ac:dyDescent="0.2">
      <c r="F49" s="142"/>
      <c r="G49" s="143"/>
      <c r="H49" s="143"/>
      <c r="I49" s="144"/>
    </row>
    <row r="50" spans="6:9" x14ac:dyDescent="0.2">
      <c r="F50" s="142"/>
      <c r="G50" s="143"/>
      <c r="H50" s="143"/>
      <c r="I50" s="144"/>
    </row>
    <row r="51" spans="6:9" x14ac:dyDescent="0.2">
      <c r="F51" s="142"/>
      <c r="G51" s="143"/>
      <c r="H51" s="143"/>
      <c r="I51" s="144"/>
    </row>
    <row r="52" spans="6:9" x14ac:dyDescent="0.2">
      <c r="F52" s="142"/>
      <c r="G52" s="143"/>
      <c r="H52" s="143"/>
      <c r="I52" s="144"/>
    </row>
    <row r="53" spans="6:9" x14ac:dyDescent="0.2">
      <c r="F53" s="142"/>
      <c r="G53" s="143"/>
      <c r="H53" s="143"/>
      <c r="I53" s="144"/>
    </row>
    <row r="54" spans="6:9" x14ac:dyDescent="0.2">
      <c r="F54" s="142"/>
      <c r="G54" s="143"/>
      <c r="H54" s="143"/>
      <c r="I54" s="144"/>
    </row>
    <row r="55" spans="6:9" x14ac:dyDescent="0.2">
      <c r="F55" s="142"/>
      <c r="G55" s="143"/>
      <c r="H55" s="143"/>
      <c r="I55" s="144"/>
    </row>
    <row r="56" spans="6:9" x14ac:dyDescent="0.2">
      <c r="F56" s="142"/>
      <c r="G56" s="143"/>
      <c r="H56" s="143"/>
      <c r="I56" s="144"/>
    </row>
    <row r="57" spans="6:9" x14ac:dyDescent="0.2">
      <c r="F57" s="142"/>
      <c r="G57" s="143"/>
      <c r="H57" s="143"/>
      <c r="I57" s="144"/>
    </row>
    <row r="58" spans="6:9" x14ac:dyDescent="0.2">
      <c r="F58" s="142"/>
      <c r="G58" s="143"/>
      <c r="H58" s="143"/>
      <c r="I58" s="144"/>
    </row>
    <row r="59" spans="6:9" x14ac:dyDescent="0.2">
      <c r="F59" s="142"/>
      <c r="G59" s="143"/>
      <c r="H59" s="143"/>
      <c r="I59" s="144"/>
    </row>
    <row r="60" spans="6:9" x14ac:dyDescent="0.2">
      <c r="F60" s="142"/>
      <c r="G60" s="143"/>
      <c r="H60" s="143"/>
      <c r="I60" s="144"/>
    </row>
    <row r="61" spans="6:9" x14ac:dyDescent="0.2">
      <c r="F61" s="142"/>
      <c r="G61" s="143"/>
      <c r="H61" s="143"/>
      <c r="I61" s="144"/>
    </row>
    <row r="62" spans="6:9" x14ac:dyDescent="0.2">
      <c r="F62" s="142"/>
      <c r="G62" s="143"/>
      <c r="H62" s="143"/>
      <c r="I62" s="144"/>
    </row>
    <row r="63" spans="6:9" x14ac:dyDescent="0.2">
      <c r="F63" s="142"/>
      <c r="G63" s="143"/>
      <c r="H63" s="143"/>
      <c r="I63" s="144"/>
    </row>
    <row r="64" spans="6:9" x14ac:dyDescent="0.2">
      <c r="F64" s="142"/>
      <c r="G64" s="143"/>
      <c r="H64" s="143"/>
      <c r="I64" s="144"/>
    </row>
    <row r="65" spans="6:9" x14ac:dyDescent="0.2">
      <c r="F65" s="142"/>
      <c r="G65" s="143"/>
      <c r="H65" s="143"/>
      <c r="I65" s="144"/>
    </row>
    <row r="66" spans="6:9" x14ac:dyDescent="0.2">
      <c r="F66" s="142"/>
      <c r="G66" s="143"/>
      <c r="H66" s="143"/>
      <c r="I66" s="144"/>
    </row>
    <row r="67" spans="6:9" x14ac:dyDescent="0.2">
      <c r="F67" s="142"/>
      <c r="G67" s="143"/>
      <c r="H67" s="143"/>
      <c r="I67" s="144"/>
    </row>
    <row r="68" spans="6:9" x14ac:dyDescent="0.2">
      <c r="F68" s="142"/>
      <c r="G68" s="143"/>
      <c r="H68" s="143"/>
      <c r="I68" s="144"/>
    </row>
    <row r="69" spans="6:9" x14ac:dyDescent="0.2">
      <c r="F69" s="142"/>
      <c r="G69" s="143"/>
      <c r="H69" s="143"/>
      <c r="I69" s="144"/>
    </row>
    <row r="70" spans="6:9" x14ac:dyDescent="0.2">
      <c r="F70" s="142"/>
      <c r="G70" s="143"/>
      <c r="H70" s="143"/>
      <c r="I70" s="144"/>
    </row>
    <row r="71" spans="6:9" x14ac:dyDescent="0.2">
      <c r="F71" s="142"/>
      <c r="G71" s="143"/>
      <c r="H71" s="143"/>
      <c r="I71" s="144"/>
    </row>
    <row r="72" spans="6:9" x14ac:dyDescent="0.2">
      <c r="F72" s="142"/>
      <c r="G72" s="143"/>
      <c r="H72" s="143"/>
      <c r="I72" s="144"/>
    </row>
    <row r="73" spans="6:9" x14ac:dyDescent="0.2">
      <c r="F73" s="142"/>
      <c r="G73" s="143"/>
      <c r="H73" s="143"/>
      <c r="I73" s="144"/>
    </row>
    <row r="74" spans="6:9" x14ac:dyDescent="0.2">
      <c r="F74" s="142"/>
      <c r="G74" s="143"/>
      <c r="H74" s="143"/>
      <c r="I74" s="144"/>
    </row>
    <row r="75" spans="6:9" x14ac:dyDescent="0.2">
      <c r="F75" s="142"/>
      <c r="G75" s="143"/>
      <c r="H75" s="143"/>
      <c r="I75" s="144"/>
    </row>
    <row r="76" spans="6:9" x14ac:dyDescent="0.2">
      <c r="F76" s="142"/>
      <c r="G76" s="143"/>
      <c r="H76" s="143"/>
      <c r="I76" s="144"/>
    </row>
    <row r="77" spans="6:9" x14ac:dyDescent="0.2">
      <c r="F77" s="142"/>
      <c r="G77" s="143"/>
      <c r="H77" s="143"/>
      <c r="I77" s="144"/>
    </row>
    <row r="78" spans="6:9" x14ac:dyDescent="0.2">
      <c r="F78" s="142"/>
      <c r="G78" s="143"/>
      <c r="H78" s="143"/>
      <c r="I78" s="144"/>
    </row>
    <row r="79" spans="6:9" x14ac:dyDescent="0.2">
      <c r="F79" s="142"/>
      <c r="G79" s="143"/>
      <c r="H79" s="143"/>
      <c r="I79" s="144"/>
    </row>
    <row r="80" spans="6:9" x14ac:dyDescent="0.2">
      <c r="F80" s="142"/>
      <c r="G80" s="143"/>
      <c r="H80" s="143"/>
      <c r="I80" s="144"/>
    </row>
    <row r="81" spans="6:9" x14ac:dyDescent="0.2">
      <c r="F81" s="142"/>
      <c r="G81" s="143"/>
      <c r="H81" s="143"/>
      <c r="I81" s="144"/>
    </row>
  </sheetData>
  <sheetProtection password="CF7A" sheet="1" objects="1" scenarios="1"/>
  <mergeCells count="4">
    <mergeCell ref="A1:B1"/>
    <mergeCell ref="A2:B2"/>
    <mergeCell ref="G2:I2"/>
    <mergeCell ref="H30:I3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232"/>
  <sheetViews>
    <sheetView showGridLines="0" showZeros="0" tabSelected="1" zoomScaleNormal="100" workbookViewId="0">
      <selection activeCell="K15" sqref="K15"/>
    </sheetView>
  </sheetViews>
  <sheetFormatPr defaultRowHeight="12.75" x14ac:dyDescent="0.2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1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 x14ac:dyDescent="0.25">
      <c r="A1" s="224" t="s">
        <v>76</v>
      </c>
      <c r="B1" s="224"/>
      <c r="C1" s="224"/>
      <c r="D1" s="224"/>
      <c r="E1" s="224"/>
      <c r="F1" s="224"/>
      <c r="G1" s="224"/>
    </row>
    <row r="2" spans="1:104" ht="14.25" customHeight="1" thickBot="1" x14ac:dyDescent="0.25">
      <c r="A2" s="146"/>
      <c r="B2" s="147"/>
      <c r="C2" s="148"/>
      <c r="D2" s="148"/>
      <c r="E2" s="149"/>
      <c r="F2" s="148"/>
      <c r="G2" s="148"/>
    </row>
    <row r="3" spans="1:104" ht="13.5" thickTop="1" x14ac:dyDescent="0.2">
      <c r="A3" s="213" t="s">
        <v>48</v>
      </c>
      <c r="B3" s="214"/>
      <c r="C3" s="96" t="str">
        <f>CONCATENATE(cislostavby," ",nazevstavby)</f>
        <v>2015 Mendelova univerzita Brno,Zemědělská 1</v>
      </c>
      <c r="D3" s="97"/>
      <c r="E3" s="150" t="s">
        <v>64</v>
      </c>
      <c r="F3" s="151">
        <f>Rekapitulace!H1</f>
        <v>1</v>
      </c>
      <c r="G3" s="152"/>
    </row>
    <row r="4" spans="1:104" ht="13.5" thickBot="1" x14ac:dyDescent="0.25">
      <c r="A4" s="225" t="s">
        <v>50</v>
      </c>
      <c r="B4" s="216"/>
      <c r="C4" s="102" t="str">
        <f>CONCATENATE(cisloobjektu," ",nazevobjektu)</f>
        <v>2 Rekonstrukce v objektu "T"</v>
      </c>
      <c r="D4" s="103"/>
      <c r="E4" s="226" t="str">
        <f>Rekapitulace!G2</f>
        <v>Rekonstrukce sociálního zařízení v I.np</v>
      </c>
      <c r="F4" s="227"/>
      <c r="G4" s="228"/>
    </row>
    <row r="5" spans="1:104" ht="13.5" thickTop="1" x14ac:dyDescent="0.2">
      <c r="A5" s="153"/>
      <c r="B5" s="146"/>
      <c r="C5" s="146"/>
      <c r="D5" s="146"/>
      <c r="E5" s="154"/>
      <c r="F5" s="146"/>
      <c r="G5" s="155"/>
    </row>
    <row r="6" spans="1:104" x14ac:dyDescent="0.2">
      <c r="A6" s="156" t="s">
        <v>65</v>
      </c>
      <c r="B6" s="157" t="s">
        <v>66</v>
      </c>
      <c r="C6" s="157" t="s">
        <v>67</v>
      </c>
      <c r="D6" s="157" t="s">
        <v>68</v>
      </c>
      <c r="E6" s="158" t="s">
        <v>69</v>
      </c>
      <c r="F6" s="157" t="s">
        <v>70</v>
      </c>
      <c r="G6" s="159" t="s">
        <v>71</v>
      </c>
    </row>
    <row r="7" spans="1:104" x14ac:dyDescent="0.2">
      <c r="A7" s="160" t="s">
        <v>72</v>
      </c>
      <c r="B7" s="161" t="s">
        <v>82</v>
      </c>
      <c r="C7" s="162" t="s">
        <v>83</v>
      </c>
      <c r="D7" s="163"/>
      <c r="E7" s="164"/>
      <c r="F7" s="164"/>
      <c r="G7" s="165"/>
      <c r="H7" s="166"/>
      <c r="I7" s="166"/>
      <c r="O7" s="167">
        <v>1</v>
      </c>
    </row>
    <row r="8" spans="1:104" x14ac:dyDescent="0.2">
      <c r="A8" s="168">
        <v>1</v>
      </c>
      <c r="B8" s="169" t="s">
        <v>84</v>
      </c>
      <c r="C8" s="170" t="s">
        <v>85</v>
      </c>
      <c r="D8" s="171" t="s">
        <v>73</v>
      </c>
      <c r="E8" s="172">
        <v>7</v>
      </c>
      <c r="F8" s="172"/>
      <c r="G8" s="173">
        <f>E8*F8</f>
        <v>0</v>
      </c>
      <c r="O8" s="167">
        <v>2</v>
      </c>
      <c r="AA8" s="145">
        <v>1</v>
      </c>
      <c r="AB8" s="145">
        <v>1</v>
      </c>
      <c r="AC8" s="145">
        <v>1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</v>
      </c>
      <c r="CB8" s="174">
        <v>1</v>
      </c>
      <c r="CZ8" s="145">
        <v>0.15568000000007501</v>
      </c>
    </row>
    <row r="9" spans="1:104" x14ac:dyDescent="0.2">
      <c r="A9" s="181"/>
      <c r="B9" s="182" t="s">
        <v>74</v>
      </c>
      <c r="C9" s="183" t="str">
        <f>CONCATENATE(B7," ",C7)</f>
        <v>3 Svislé a kompletní konstrukce</v>
      </c>
      <c r="D9" s="184"/>
      <c r="E9" s="185"/>
      <c r="F9" s="186"/>
      <c r="G9" s="187">
        <f>SUM(G7:G8)</f>
        <v>0</v>
      </c>
      <c r="O9" s="167">
        <v>4</v>
      </c>
      <c r="BA9" s="188">
        <f>SUM(BA7:BA8)</f>
        <v>0</v>
      </c>
      <c r="BB9" s="188">
        <f>SUM(BB7:BB8)</f>
        <v>0</v>
      </c>
      <c r="BC9" s="188">
        <f>SUM(BC7:BC8)</f>
        <v>0</v>
      </c>
      <c r="BD9" s="188">
        <f>SUM(BD7:BD8)</f>
        <v>0</v>
      </c>
      <c r="BE9" s="188">
        <f>SUM(BE7:BE8)</f>
        <v>0</v>
      </c>
    </row>
    <row r="10" spans="1:104" x14ac:dyDescent="0.2">
      <c r="A10" s="160" t="s">
        <v>72</v>
      </c>
      <c r="B10" s="161" t="s">
        <v>86</v>
      </c>
      <c r="C10" s="162" t="s">
        <v>87</v>
      </c>
      <c r="D10" s="163"/>
      <c r="E10" s="164"/>
      <c r="F10" s="164"/>
      <c r="G10" s="165"/>
      <c r="H10" s="166"/>
      <c r="I10" s="166"/>
      <c r="O10" s="167">
        <v>1</v>
      </c>
    </row>
    <row r="11" spans="1:104" ht="22.5" x14ac:dyDescent="0.2">
      <c r="A11" s="168">
        <v>2</v>
      </c>
      <c r="B11" s="169" t="s">
        <v>88</v>
      </c>
      <c r="C11" s="170" t="s">
        <v>89</v>
      </c>
      <c r="D11" s="171" t="s">
        <v>90</v>
      </c>
      <c r="E11" s="172">
        <v>28.08</v>
      </c>
      <c r="F11" s="172"/>
      <c r="G11" s="173">
        <f>E11*F11</f>
        <v>0</v>
      </c>
      <c r="O11" s="167">
        <v>2</v>
      </c>
      <c r="AA11" s="145">
        <v>1</v>
      </c>
      <c r="AB11" s="145">
        <v>1</v>
      </c>
      <c r="AC11" s="145">
        <v>1</v>
      </c>
      <c r="AZ11" s="145">
        <v>1</v>
      </c>
      <c r="BA11" s="145">
        <f>IF(AZ11=1,G11,0)</f>
        <v>0</v>
      </c>
      <c r="BB11" s="145">
        <f>IF(AZ11=2,G11,0)</f>
        <v>0</v>
      </c>
      <c r="BC11" s="145">
        <f>IF(AZ11=3,G11,0)</f>
        <v>0</v>
      </c>
      <c r="BD11" s="145">
        <f>IF(AZ11=4,G11,0)</f>
        <v>0</v>
      </c>
      <c r="BE11" s="145">
        <f>IF(AZ11=5,G11,0)</f>
        <v>0</v>
      </c>
      <c r="CA11" s="174">
        <v>1</v>
      </c>
      <c r="CB11" s="174">
        <v>1</v>
      </c>
      <c r="CZ11" s="145">
        <v>1.03000000000009E-2</v>
      </c>
    </row>
    <row r="12" spans="1:104" x14ac:dyDescent="0.2">
      <c r="A12" s="175"/>
      <c r="B12" s="177"/>
      <c r="C12" s="222" t="s">
        <v>91</v>
      </c>
      <c r="D12" s="223"/>
      <c r="E12" s="178">
        <v>28.08</v>
      </c>
      <c r="F12" s="179"/>
      <c r="G12" s="180"/>
      <c r="M12" s="176" t="s">
        <v>91</v>
      </c>
      <c r="O12" s="167"/>
    </row>
    <row r="13" spans="1:104" x14ac:dyDescent="0.2">
      <c r="A13" s="168">
        <v>3</v>
      </c>
      <c r="B13" s="169" t="s">
        <v>92</v>
      </c>
      <c r="C13" s="170" t="s">
        <v>93</v>
      </c>
      <c r="D13" s="171" t="s">
        <v>90</v>
      </c>
      <c r="E13" s="172">
        <v>63.392000000000003</v>
      </c>
      <c r="F13" s="172"/>
      <c r="G13" s="173">
        <f>E13*F13</f>
        <v>0</v>
      </c>
      <c r="O13" s="167">
        <v>2</v>
      </c>
      <c r="AA13" s="145">
        <v>1</v>
      </c>
      <c r="AB13" s="145">
        <v>1</v>
      </c>
      <c r="AC13" s="145">
        <v>1</v>
      </c>
      <c r="AZ13" s="145">
        <v>1</v>
      </c>
      <c r="BA13" s="145">
        <f>IF(AZ13=1,G13,0)</f>
        <v>0</v>
      </c>
      <c r="BB13" s="145">
        <f>IF(AZ13=2,G13,0)</f>
        <v>0</v>
      </c>
      <c r="BC13" s="145">
        <f>IF(AZ13=3,G13,0)</f>
        <v>0</v>
      </c>
      <c r="BD13" s="145">
        <f>IF(AZ13=4,G13,0)</f>
        <v>0</v>
      </c>
      <c r="BE13" s="145">
        <f>IF(AZ13=5,G13,0)</f>
        <v>0</v>
      </c>
      <c r="CA13" s="174">
        <v>1</v>
      </c>
      <c r="CB13" s="174">
        <v>1</v>
      </c>
      <c r="CZ13" s="145">
        <v>1.6940000000005302E-2</v>
      </c>
    </row>
    <row r="14" spans="1:104" x14ac:dyDescent="0.2">
      <c r="A14" s="175"/>
      <c r="B14" s="177"/>
      <c r="C14" s="222" t="s">
        <v>94</v>
      </c>
      <c r="D14" s="223"/>
      <c r="E14" s="178">
        <v>4.95</v>
      </c>
      <c r="F14" s="179"/>
      <c r="G14" s="180"/>
      <c r="M14" s="176" t="s">
        <v>94</v>
      </c>
      <c r="O14" s="167"/>
    </row>
    <row r="15" spans="1:104" x14ac:dyDescent="0.2">
      <c r="A15" s="175"/>
      <c r="B15" s="177"/>
      <c r="C15" s="222" t="s">
        <v>95</v>
      </c>
      <c r="D15" s="223"/>
      <c r="E15" s="178">
        <v>71.05</v>
      </c>
      <c r="F15" s="179"/>
      <c r="G15" s="180"/>
      <c r="M15" s="176" t="s">
        <v>95</v>
      </c>
      <c r="O15" s="167"/>
    </row>
    <row r="16" spans="1:104" x14ac:dyDescent="0.2">
      <c r="A16" s="175"/>
      <c r="B16" s="177"/>
      <c r="C16" s="222" t="s">
        <v>96</v>
      </c>
      <c r="D16" s="223"/>
      <c r="E16" s="178">
        <v>-12.608000000000001</v>
      </c>
      <c r="F16" s="179"/>
      <c r="G16" s="180"/>
      <c r="M16" s="176" t="s">
        <v>96</v>
      </c>
      <c r="O16" s="167"/>
    </row>
    <row r="17" spans="1:104" ht="22.5" x14ac:dyDescent="0.2">
      <c r="A17" s="168">
        <v>4</v>
      </c>
      <c r="B17" s="169" t="s">
        <v>97</v>
      </c>
      <c r="C17" s="170" t="s">
        <v>98</v>
      </c>
      <c r="D17" s="171" t="s">
        <v>90</v>
      </c>
      <c r="E17" s="172">
        <v>4.6500000000000004</v>
      </c>
      <c r="F17" s="172"/>
      <c r="G17" s="173">
        <f>E17*F17</f>
        <v>0</v>
      </c>
      <c r="O17" s="167">
        <v>2</v>
      </c>
      <c r="AA17" s="145">
        <v>1</v>
      </c>
      <c r="AB17" s="145">
        <v>1</v>
      </c>
      <c r="AC17" s="145">
        <v>1</v>
      </c>
      <c r="AZ17" s="145">
        <v>1</v>
      </c>
      <c r="BA17" s="145">
        <f>IF(AZ17=1,G17,0)</f>
        <v>0</v>
      </c>
      <c r="BB17" s="145">
        <f>IF(AZ17=2,G17,0)</f>
        <v>0</v>
      </c>
      <c r="BC17" s="145">
        <f>IF(AZ17=3,G17,0)</f>
        <v>0</v>
      </c>
      <c r="BD17" s="145">
        <f>IF(AZ17=4,G17,0)</f>
        <v>0</v>
      </c>
      <c r="BE17" s="145">
        <f>IF(AZ17=5,G17,0)</f>
        <v>0</v>
      </c>
      <c r="CA17" s="174">
        <v>1</v>
      </c>
      <c r="CB17" s="174">
        <v>1</v>
      </c>
      <c r="CZ17" s="145">
        <v>3.3709999999985002E-2</v>
      </c>
    </row>
    <row r="18" spans="1:104" x14ac:dyDescent="0.2">
      <c r="A18" s="175"/>
      <c r="B18" s="177"/>
      <c r="C18" s="222" t="s">
        <v>99</v>
      </c>
      <c r="D18" s="223"/>
      <c r="E18" s="178">
        <v>4.6500000000000004</v>
      </c>
      <c r="F18" s="179"/>
      <c r="G18" s="180"/>
      <c r="M18" s="176" t="s">
        <v>99</v>
      </c>
      <c r="O18" s="167"/>
    </row>
    <row r="19" spans="1:104" x14ac:dyDescent="0.2">
      <c r="A19" s="168">
        <v>5</v>
      </c>
      <c r="B19" s="169" t="s">
        <v>100</v>
      </c>
      <c r="C19" s="170" t="s">
        <v>101</v>
      </c>
      <c r="D19" s="171" t="s">
        <v>90</v>
      </c>
      <c r="E19" s="172">
        <v>85.68</v>
      </c>
      <c r="F19" s="172"/>
      <c r="G19" s="173">
        <f>E19*F19</f>
        <v>0</v>
      </c>
      <c r="O19" s="167">
        <v>2</v>
      </c>
      <c r="AA19" s="145">
        <v>1</v>
      </c>
      <c r="AB19" s="145">
        <v>1</v>
      </c>
      <c r="AC19" s="145">
        <v>1</v>
      </c>
      <c r="AZ19" s="145">
        <v>1</v>
      </c>
      <c r="BA19" s="145">
        <f>IF(AZ19=1,G19,0)</f>
        <v>0</v>
      </c>
      <c r="BB19" s="145">
        <f>IF(AZ19=2,G19,0)</f>
        <v>0</v>
      </c>
      <c r="BC19" s="145">
        <f>IF(AZ19=3,G19,0)</f>
        <v>0</v>
      </c>
      <c r="BD19" s="145">
        <f>IF(AZ19=4,G19,0)</f>
        <v>0</v>
      </c>
      <c r="BE19" s="145">
        <f>IF(AZ19=5,G19,0)</f>
        <v>0</v>
      </c>
      <c r="CA19" s="174">
        <v>1</v>
      </c>
      <c r="CB19" s="174">
        <v>1</v>
      </c>
      <c r="CZ19" s="145">
        <v>4.0869999999984002E-2</v>
      </c>
    </row>
    <row r="20" spans="1:104" x14ac:dyDescent="0.2">
      <c r="A20" s="175"/>
      <c r="B20" s="177"/>
      <c r="C20" s="222" t="s">
        <v>102</v>
      </c>
      <c r="D20" s="223"/>
      <c r="E20" s="178">
        <v>17.088000000000001</v>
      </c>
      <c r="F20" s="179"/>
      <c r="G20" s="180"/>
      <c r="M20" s="176" t="s">
        <v>102</v>
      </c>
      <c r="O20" s="167"/>
    </row>
    <row r="21" spans="1:104" ht="22.5" x14ac:dyDescent="0.2">
      <c r="A21" s="175"/>
      <c r="B21" s="177"/>
      <c r="C21" s="222" t="s">
        <v>103</v>
      </c>
      <c r="D21" s="223"/>
      <c r="E21" s="178">
        <v>29.18</v>
      </c>
      <c r="F21" s="179"/>
      <c r="G21" s="180"/>
      <c r="M21" s="176" t="s">
        <v>103</v>
      </c>
      <c r="O21" s="167"/>
    </row>
    <row r="22" spans="1:104" ht="22.5" x14ac:dyDescent="0.2">
      <c r="A22" s="175"/>
      <c r="B22" s="177"/>
      <c r="C22" s="222" t="s">
        <v>104</v>
      </c>
      <c r="D22" s="223"/>
      <c r="E22" s="178">
        <v>31.885000000000002</v>
      </c>
      <c r="F22" s="179"/>
      <c r="G22" s="180"/>
      <c r="M22" s="176" t="s">
        <v>104</v>
      </c>
      <c r="O22" s="167"/>
    </row>
    <row r="23" spans="1:104" x14ac:dyDescent="0.2">
      <c r="A23" s="175"/>
      <c r="B23" s="177"/>
      <c r="C23" s="222" t="s">
        <v>105</v>
      </c>
      <c r="D23" s="223"/>
      <c r="E23" s="178">
        <v>-2.3639999999999999</v>
      </c>
      <c r="F23" s="179"/>
      <c r="G23" s="180"/>
      <c r="M23" s="176" t="s">
        <v>105</v>
      </c>
      <c r="O23" s="167"/>
    </row>
    <row r="24" spans="1:104" x14ac:dyDescent="0.2">
      <c r="A24" s="175"/>
      <c r="B24" s="177"/>
      <c r="C24" s="222" t="s">
        <v>106</v>
      </c>
      <c r="D24" s="223"/>
      <c r="E24" s="178">
        <v>9.891</v>
      </c>
      <c r="F24" s="179"/>
      <c r="G24" s="180"/>
      <c r="M24" s="176" t="s">
        <v>106</v>
      </c>
      <c r="O24" s="167"/>
    </row>
    <row r="25" spans="1:104" ht="22.5" x14ac:dyDescent="0.2">
      <c r="A25" s="168">
        <v>6</v>
      </c>
      <c r="B25" s="169" t="s">
        <v>107</v>
      </c>
      <c r="C25" s="170" t="s">
        <v>108</v>
      </c>
      <c r="D25" s="171" t="s">
        <v>90</v>
      </c>
      <c r="E25" s="172">
        <v>27.06</v>
      </c>
      <c r="F25" s="172"/>
      <c r="G25" s="173">
        <f>E25*F25</f>
        <v>0</v>
      </c>
      <c r="O25" s="167">
        <v>2</v>
      </c>
      <c r="AA25" s="145">
        <v>1</v>
      </c>
      <c r="AB25" s="145">
        <v>1</v>
      </c>
      <c r="AC25" s="145">
        <v>1</v>
      </c>
      <c r="AZ25" s="145">
        <v>1</v>
      </c>
      <c r="BA25" s="145">
        <f>IF(AZ25=1,G25,0)</f>
        <v>0</v>
      </c>
      <c r="BB25" s="145">
        <f>IF(AZ25=2,G25,0)</f>
        <v>0</v>
      </c>
      <c r="BC25" s="145">
        <f>IF(AZ25=3,G25,0)</f>
        <v>0</v>
      </c>
      <c r="BD25" s="145">
        <f>IF(AZ25=4,G25,0)</f>
        <v>0</v>
      </c>
      <c r="BE25" s="145">
        <f>IF(AZ25=5,G25,0)</f>
        <v>0</v>
      </c>
      <c r="CA25" s="174">
        <v>1</v>
      </c>
      <c r="CB25" s="174">
        <v>1</v>
      </c>
      <c r="CZ25" s="145">
        <v>8.2999999999970001E-2</v>
      </c>
    </row>
    <row r="26" spans="1:104" x14ac:dyDescent="0.2">
      <c r="A26" s="175"/>
      <c r="B26" s="177"/>
      <c r="C26" s="222" t="s">
        <v>109</v>
      </c>
      <c r="D26" s="223"/>
      <c r="E26" s="178">
        <v>27.06</v>
      </c>
      <c r="F26" s="179"/>
      <c r="G26" s="180"/>
      <c r="M26" s="176" t="s">
        <v>109</v>
      </c>
      <c r="O26" s="167"/>
    </row>
    <row r="27" spans="1:104" ht="22.5" x14ac:dyDescent="0.2">
      <c r="A27" s="168">
        <v>7</v>
      </c>
      <c r="B27" s="169" t="s">
        <v>110</v>
      </c>
      <c r="C27" s="170" t="s">
        <v>111</v>
      </c>
      <c r="D27" s="171" t="s">
        <v>112</v>
      </c>
      <c r="E27" s="172">
        <v>4</v>
      </c>
      <c r="F27" s="172"/>
      <c r="G27" s="173">
        <f>E27*F27</f>
        <v>0</v>
      </c>
      <c r="O27" s="167">
        <v>2</v>
      </c>
      <c r="AA27" s="145">
        <v>1</v>
      </c>
      <c r="AB27" s="145">
        <v>1</v>
      </c>
      <c r="AC27" s="145">
        <v>1</v>
      </c>
      <c r="AZ27" s="145">
        <v>1</v>
      </c>
      <c r="BA27" s="145">
        <f>IF(AZ27=1,G27,0)</f>
        <v>0</v>
      </c>
      <c r="BB27" s="145">
        <f>IF(AZ27=2,G27,0)</f>
        <v>0</v>
      </c>
      <c r="BC27" s="145">
        <f>IF(AZ27=3,G27,0)</f>
        <v>0</v>
      </c>
      <c r="BD27" s="145">
        <f>IF(AZ27=4,G27,0)</f>
        <v>0</v>
      </c>
      <c r="BE27" s="145">
        <f>IF(AZ27=5,G27,0)</f>
        <v>0</v>
      </c>
      <c r="CA27" s="174">
        <v>1</v>
      </c>
      <c r="CB27" s="174">
        <v>1</v>
      </c>
      <c r="CZ27" s="145">
        <v>6.3859999999976894E-2</v>
      </c>
    </row>
    <row r="28" spans="1:104" ht="22.5" x14ac:dyDescent="0.2">
      <c r="A28" s="168">
        <v>8</v>
      </c>
      <c r="B28" s="169" t="s">
        <v>113</v>
      </c>
      <c r="C28" s="170" t="s">
        <v>114</v>
      </c>
      <c r="D28" s="171" t="s">
        <v>112</v>
      </c>
      <c r="E28" s="172">
        <v>1</v>
      </c>
      <c r="F28" s="172"/>
      <c r="G28" s="173">
        <f>E28*F28</f>
        <v>0</v>
      </c>
      <c r="O28" s="167">
        <v>2</v>
      </c>
      <c r="AA28" s="145">
        <v>1</v>
      </c>
      <c r="AB28" s="145">
        <v>1</v>
      </c>
      <c r="AC28" s="145">
        <v>1</v>
      </c>
      <c r="AZ28" s="145">
        <v>1</v>
      </c>
      <c r="BA28" s="145">
        <f>IF(AZ28=1,G28,0)</f>
        <v>0</v>
      </c>
      <c r="BB28" s="145">
        <f>IF(AZ28=2,G28,0)</f>
        <v>0</v>
      </c>
      <c r="BC28" s="145">
        <f>IF(AZ28=3,G28,0)</f>
        <v>0</v>
      </c>
      <c r="BD28" s="145">
        <f>IF(AZ28=4,G28,0)</f>
        <v>0</v>
      </c>
      <c r="BE28" s="145">
        <f>IF(AZ28=5,G28,0)</f>
        <v>0</v>
      </c>
      <c r="CA28" s="174">
        <v>1</v>
      </c>
      <c r="CB28" s="174">
        <v>1</v>
      </c>
      <c r="CZ28" s="145">
        <v>6.4139999999952096E-2</v>
      </c>
    </row>
    <row r="29" spans="1:104" ht="22.5" x14ac:dyDescent="0.2">
      <c r="A29" s="168">
        <v>9</v>
      </c>
      <c r="B29" s="169" t="s">
        <v>115</v>
      </c>
      <c r="C29" s="170" t="s">
        <v>116</v>
      </c>
      <c r="D29" s="171" t="s">
        <v>112</v>
      </c>
      <c r="E29" s="172">
        <v>5</v>
      </c>
      <c r="F29" s="172"/>
      <c r="G29" s="173">
        <f>E29*F29</f>
        <v>0</v>
      </c>
      <c r="O29" s="167">
        <v>2</v>
      </c>
      <c r="AA29" s="145">
        <v>1</v>
      </c>
      <c r="AB29" s="145">
        <v>1</v>
      </c>
      <c r="AC29" s="145">
        <v>1</v>
      </c>
      <c r="AZ29" s="145">
        <v>1</v>
      </c>
      <c r="BA29" s="145">
        <f>IF(AZ29=1,G29,0)</f>
        <v>0</v>
      </c>
      <c r="BB29" s="145">
        <f>IF(AZ29=2,G29,0)</f>
        <v>0</v>
      </c>
      <c r="BC29" s="145">
        <f>IF(AZ29=3,G29,0)</f>
        <v>0</v>
      </c>
      <c r="BD29" s="145">
        <f>IF(AZ29=4,G29,0)</f>
        <v>0</v>
      </c>
      <c r="BE29" s="145">
        <f>IF(AZ29=5,G29,0)</f>
        <v>0</v>
      </c>
      <c r="CA29" s="174">
        <v>1</v>
      </c>
      <c r="CB29" s="174">
        <v>1</v>
      </c>
      <c r="CZ29" s="145">
        <v>6.4420000000041E-2</v>
      </c>
    </row>
    <row r="30" spans="1:104" x14ac:dyDescent="0.2">
      <c r="A30" s="168">
        <v>10</v>
      </c>
      <c r="B30" s="169" t="s">
        <v>117</v>
      </c>
      <c r="C30" s="170" t="s">
        <v>118</v>
      </c>
      <c r="D30" s="171" t="s">
        <v>73</v>
      </c>
      <c r="E30" s="172">
        <v>2</v>
      </c>
      <c r="F30" s="172"/>
      <c r="G30" s="173">
        <f>E30*F30</f>
        <v>0</v>
      </c>
      <c r="O30" s="167">
        <v>2</v>
      </c>
      <c r="AA30" s="145">
        <v>12</v>
      </c>
      <c r="AB30" s="145">
        <v>0</v>
      </c>
      <c r="AC30" s="145">
        <v>68</v>
      </c>
      <c r="AZ30" s="145">
        <v>1</v>
      </c>
      <c r="BA30" s="145">
        <f>IF(AZ30=1,G30,0)</f>
        <v>0</v>
      </c>
      <c r="BB30" s="145">
        <f>IF(AZ30=2,G30,0)</f>
        <v>0</v>
      </c>
      <c r="BC30" s="145">
        <f>IF(AZ30=3,G30,0)</f>
        <v>0</v>
      </c>
      <c r="BD30" s="145">
        <f>IF(AZ30=4,G30,0)</f>
        <v>0</v>
      </c>
      <c r="BE30" s="145">
        <f>IF(AZ30=5,G30,0)</f>
        <v>0</v>
      </c>
      <c r="CA30" s="174">
        <v>12</v>
      </c>
      <c r="CB30" s="174">
        <v>0</v>
      </c>
      <c r="CZ30" s="145">
        <v>0</v>
      </c>
    </row>
    <row r="31" spans="1:104" x14ac:dyDescent="0.2">
      <c r="A31" s="181"/>
      <c r="B31" s="182" t="s">
        <v>74</v>
      </c>
      <c r="C31" s="183" t="str">
        <f>CONCATENATE(B10," ",C10)</f>
        <v>6 Úpravy povrchu,podlahy</v>
      </c>
      <c r="D31" s="184"/>
      <c r="E31" s="185"/>
      <c r="F31" s="186"/>
      <c r="G31" s="187">
        <f>SUM(G10:G30)</f>
        <v>0</v>
      </c>
      <c r="O31" s="167">
        <v>4</v>
      </c>
      <c r="BA31" s="188">
        <f>SUM(BA10:BA30)</f>
        <v>0</v>
      </c>
      <c r="BB31" s="188">
        <f>SUM(BB10:BB30)</f>
        <v>0</v>
      </c>
      <c r="BC31" s="188">
        <f>SUM(BC10:BC30)</f>
        <v>0</v>
      </c>
      <c r="BD31" s="188">
        <f>SUM(BD10:BD30)</f>
        <v>0</v>
      </c>
      <c r="BE31" s="188">
        <f>SUM(BE10:BE30)</f>
        <v>0</v>
      </c>
    </row>
    <row r="32" spans="1:104" x14ac:dyDescent="0.2">
      <c r="A32" s="160" t="s">
        <v>72</v>
      </c>
      <c r="B32" s="161" t="s">
        <v>119</v>
      </c>
      <c r="C32" s="162" t="s">
        <v>120</v>
      </c>
      <c r="D32" s="163"/>
      <c r="E32" s="164"/>
      <c r="F32" s="164"/>
      <c r="G32" s="165"/>
      <c r="H32" s="166"/>
      <c r="I32" s="166"/>
      <c r="O32" s="167">
        <v>1</v>
      </c>
    </row>
    <row r="33" spans="1:104" x14ac:dyDescent="0.2">
      <c r="A33" s="168">
        <v>11</v>
      </c>
      <c r="B33" s="169" t="s">
        <v>121</v>
      </c>
      <c r="C33" s="170" t="s">
        <v>122</v>
      </c>
      <c r="D33" s="171" t="s">
        <v>90</v>
      </c>
      <c r="E33" s="172">
        <v>28.08</v>
      </c>
      <c r="F33" s="172"/>
      <c r="G33" s="173">
        <f>E33*F33</f>
        <v>0</v>
      </c>
      <c r="O33" s="167">
        <v>2</v>
      </c>
      <c r="AA33" s="145">
        <v>1</v>
      </c>
      <c r="AB33" s="145">
        <v>1</v>
      </c>
      <c r="AC33" s="145">
        <v>1</v>
      </c>
      <c r="AZ33" s="145">
        <v>1</v>
      </c>
      <c r="BA33" s="145">
        <f>IF(AZ33=1,G33,0)</f>
        <v>0</v>
      </c>
      <c r="BB33" s="145">
        <f>IF(AZ33=2,G33,0)</f>
        <v>0</v>
      </c>
      <c r="BC33" s="145">
        <f>IF(AZ33=3,G33,0)</f>
        <v>0</v>
      </c>
      <c r="BD33" s="145">
        <f>IF(AZ33=4,G33,0)</f>
        <v>0</v>
      </c>
      <c r="BE33" s="145">
        <f>IF(AZ33=5,G33,0)</f>
        <v>0</v>
      </c>
      <c r="CA33" s="174">
        <v>1</v>
      </c>
      <c r="CB33" s="174">
        <v>1</v>
      </c>
      <c r="CZ33" s="145">
        <v>3.9999999999984499E-5</v>
      </c>
    </row>
    <row r="34" spans="1:104" x14ac:dyDescent="0.2">
      <c r="A34" s="181"/>
      <c r="B34" s="182" t="s">
        <v>74</v>
      </c>
      <c r="C34" s="183" t="str">
        <f>CONCATENATE(B32," ",C32)</f>
        <v>95 Dokončovací konstrukce na pozemních stavbách</v>
      </c>
      <c r="D34" s="184"/>
      <c r="E34" s="185"/>
      <c r="F34" s="186"/>
      <c r="G34" s="187">
        <f>SUM(G32:G33)</f>
        <v>0</v>
      </c>
      <c r="O34" s="167">
        <v>4</v>
      </c>
      <c r="BA34" s="188">
        <f>SUM(BA32:BA33)</f>
        <v>0</v>
      </c>
      <c r="BB34" s="188">
        <f>SUM(BB32:BB33)</f>
        <v>0</v>
      </c>
      <c r="BC34" s="188">
        <f>SUM(BC32:BC33)</f>
        <v>0</v>
      </c>
      <c r="BD34" s="188">
        <f>SUM(BD32:BD33)</f>
        <v>0</v>
      </c>
      <c r="BE34" s="188">
        <f>SUM(BE32:BE33)</f>
        <v>0</v>
      </c>
    </row>
    <row r="35" spans="1:104" x14ac:dyDescent="0.2">
      <c r="A35" s="160" t="s">
        <v>72</v>
      </c>
      <c r="B35" s="161" t="s">
        <v>123</v>
      </c>
      <c r="C35" s="162" t="s">
        <v>124</v>
      </c>
      <c r="D35" s="163"/>
      <c r="E35" s="164"/>
      <c r="F35" s="164"/>
      <c r="G35" s="165"/>
      <c r="H35" s="166"/>
      <c r="I35" s="166"/>
      <c r="O35" s="167">
        <v>1</v>
      </c>
    </row>
    <row r="36" spans="1:104" ht="22.5" x14ac:dyDescent="0.2">
      <c r="A36" s="168">
        <v>12</v>
      </c>
      <c r="B36" s="169" t="s">
        <v>125</v>
      </c>
      <c r="C36" s="170" t="s">
        <v>126</v>
      </c>
      <c r="D36" s="171" t="s">
        <v>90</v>
      </c>
      <c r="E36" s="172">
        <v>8.875</v>
      </c>
      <c r="F36" s="172"/>
      <c r="G36" s="173">
        <f>E36*F36</f>
        <v>0</v>
      </c>
      <c r="O36" s="167">
        <v>2</v>
      </c>
      <c r="AA36" s="145">
        <v>1</v>
      </c>
      <c r="AB36" s="145">
        <v>1</v>
      </c>
      <c r="AC36" s="145">
        <v>1</v>
      </c>
      <c r="AZ36" s="145">
        <v>1</v>
      </c>
      <c r="BA36" s="145">
        <f>IF(AZ36=1,G36,0)</f>
        <v>0</v>
      </c>
      <c r="BB36" s="145">
        <f>IF(AZ36=2,G36,0)</f>
        <v>0</v>
      </c>
      <c r="BC36" s="145">
        <f>IF(AZ36=3,G36,0)</f>
        <v>0</v>
      </c>
      <c r="BD36" s="145">
        <f>IF(AZ36=4,G36,0)</f>
        <v>0</v>
      </c>
      <c r="BE36" s="145">
        <f>IF(AZ36=5,G36,0)</f>
        <v>0</v>
      </c>
      <c r="CA36" s="174">
        <v>1</v>
      </c>
      <c r="CB36" s="174">
        <v>1</v>
      </c>
      <c r="CZ36" s="145">
        <v>6.7000000000039305E-4</v>
      </c>
    </row>
    <row r="37" spans="1:104" x14ac:dyDescent="0.2">
      <c r="A37" s="175"/>
      <c r="B37" s="177"/>
      <c r="C37" s="222" t="s">
        <v>127</v>
      </c>
      <c r="D37" s="223"/>
      <c r="E37" s="178">
        <v>5.4</v>
      </c>
      <c r="F37" s="179"/>
      <c r="G37" s="180"/>
      <c r="M37" s="176" t="s">
        <v>127</v>
      </c>
      <c r="O37" s="167"/>
    </row>
    <row r="38" spans="1:104" x14ac:dyDescent="0.2">
      <c r="A38" s="175"/>
      <c r="B38" s="177"/>
      <c r="C38" s="222" t="s">
        <v>128</v>
      </c>
      <c r="D38" s="223"/>
      <c r="E38" s="178">
        <v>3.4750000000000001</v>
      </c>
      <c r="F38" s="179"/>
      <c r="G38" s="180"/>
      <c r="M38" s="176" t="s">
        <v>128</v>
      </c>
      <c r="O38" s="167"/>
    </row>
    <row r="39" spans="1:104" x14ac:dyDescent="0.2">
      <c r="A39" s="168">
        <v>13</v>
      </c>
      <c r="B39" s="169" t="s">
        <v>129</v>
      </c>
      <c r="C39" s="170" t="s">
        <v>130</v>
      </c>
      <c r="D39" s="171" t="s">
        <v>90</v>
      </c>
      <c r="E39" s="172">
        <v>1</v>
      </c>
      <c r="F39" s="172"/>
      <c r="G39" s="173">
        <f>E39*F39</f>
        <v>0</v>
      </c>
      <c r="O39" s="167">
        <v>2</v>
      </c>
      <c r="AA39" s="145">
        <v>1</v>
      </c>
      <c r="AB39" s="145">
        <v>1</v>
      </c>
      <c r="AC39" s="145">
        <v>1</v>
      </c>
      <c r="AZ39" s="145">
        <v>1</v>
      </c>
      <c r="BA39" s="145">
        <f>IF(AZ39=1,G39,0)</f>
        <v>0</v>
      </c>
      <c r="BB39" s="145">
        <f>IF(AZ39=2,G39,0)</f>
        <v>0</v>
      </c>
      <c r="BC39" s="145">
        <f>IF(AZ39=3,G39,0)</f>
        <v>0</v>
      </c>
      <c r="BD39" s="145">
        <f>IF(AZ39=4,G39,0)</f>
        <v>0</v>
      </c>
      <c r="BE39" s="145">
        <f>IF(AZ39=5,G39,0)</f>
        <v>0</v>
      </c>
      <c r="CA39" s="174">
        <v>1</v>
      </c>
      <c r="CB39" s="174">
        <v>1</v>
      </c>
      <c r="CZ39" s="145">
        <v>6.7000000000039305E-4</v>
      </c>
    </row>
    <row r="40" spans="1:104" x14ac:dyDescent="0.2">
      <c r="A40" s="175"/>
      <c r="B40" s="177"/>
      <c r="C40" s="222" t="s">
        <v>131</v>
      </c>
      <c r="D40" s="223"/>
      <c r="E40" s="178">
        <v>1</v>
      </c>
      <c r="F40" s="179"/>
      <c r="G40" s="180"/>
      <c r="M40" s="176" t="s">
        <v>131</v>
      </c>
      <c r="O40" s="167"/>
    </row>
    <row r="41" spans="1:104" x14ac:dyDescent="0.2">
      <c r="A41" s="168">
        <v>14</v>
      </c>
      <c r="B41" s="169" t="s">
        <v>132</v>
      </c>
      <c r="C41" s="170" t="s">
        <v>133</v>
      </c>
      <c r="D41" s="171" t="s">
        <v>90</v>
      </c>
      <c r="E41" s="172">
        <v>27.06</v>
      </c>
      <c r="F41" s="172"/>
      <c r="G41" s="173">
        <f>E41*F41</f>
        <v>0</v>
      </c>
      <c r="O41" s="167">
        <v>2</v>
      </c>
      <c r="AA41" s="145">
        <v>1</v>
      </c>
      <c r="AB41" s="145">
        <v>1</v>
      </c>
      <c r="AC41" s="145">
        <v>1</v>
      </c>
      <c r="AZ41" s="145">
        <v>1</v>
      </c>
      <c r="BA41" s="145">
        <f>IF(AZ41=1,G41,0)</f>
        <v>0</v>
      </c>
      <c r="BB41" s="145">
        <f>IF(AZ41=2,G41,0)</f>
        <v>0</v>
      </c>
      <c r="BC41" s="145">
        <f>IF(AZ41=3,G41,0)</f>
        <v>0</v>
      </c>
      <c r="BD41" s="145">
        <f>IF(AZ41=4,G41,0)</f>
        <v>0</v>
      </c>
      <c r="BE41" s="145">
        <f>IF(AZ41=5,G41,0)</f>
        <v>0</v>
      </c>
      <c r="CA41" s="174">
        <v>1</v>
      </c>
      <c r="CB41" s="174">
        <v>1</v>
      </c>
      <c r="CZ41" s="145">
        <v>0</v>
      </c>
    </row>
    <row r="42" spans="1:104" x14ac:dyDescent="0.2">
      <c r="A42" s="175"/>
      <c r="B42" s="177"/>
      <c r="C42" s="222" t="s">
        <v>109</v>
      </c>
      <c r="D42" s="223"/>
      <c r="E42" s="178">
        <v>27.06</v>
      </c>
      <c r="F42" s="179"/>
      <c r="G42" s="180"/>
      <c r="M42" s="176" t="s">
        <v>109</v>
      </c>
      <c r="O42" s="167"/>
    </row>
    <row r="43" spans="1:104" x14ac:dyDescent="0.2">
      <c r="A43" s="168">
        <v>15</v>
      </c>
      <c r="B43" s="169" t="s">
        <v>134</v>
      </c>
      <c r="C43" s="170" t="s">
        <v>135</v>
      </c>
      <c r="D43" s="171" t="s">
        <v>90</v>
      </c>
      <c r="E43" s="172">
        <v>0.81</v>
      </c>
      <c r="F43" s="172"/>
      <c r="G43" s="173">
        <f>E43*F43</f>
        <v>0</v>
      </c>
      <c r="O43" s="167">
        <v>2</v>
      </c>
      <c r="AA43" s="145">
        <v>1</v>
      </c>
      <c r="AB43" s="145">
        <v>1</v>
      </c>
      <c r="AC43" s="145">
        <v>1</v>
      </c>
      <c r="AZ43" s="145">
        <v>1</v>
      </c>
      <c r="BA43" s="145">
        <f>IF(AZ43=1,G43,0)</f>
        <v>0</v>
      </c>
      <c r="BB43" s="145">
        <f>IF(AZ43=2,G43,0)</f>
        <v>0</v>
      </c>
      <c r="BC43" s="145">
        <f>IF(AZ43=3,G43,0)</f>
        <v>0</v>
      </c>
      <c r="BD43" s="145">
        <f>IF(AZ43=4,G43,0)</f>
        <v>0</v>
      </c>
      <c r="BE43" s="145">
        <f>IF(AZ43=5,G43,0)</f>
        <v>0</v>
      </c>
      <c r="CA43" s="174">
        <v>1</v>
      </c>
      <c r="CB43" s="174">
        <v>1</v>
      </c>
      <c r="CZ43" s="145">
        <v>0</v>
      </c>
    </row>
    <row r="44" spans="1:104" x14ac:dyDescent="0.2">
      <c r="A44" s="175"/>
      <c r="B44" s="177"/>
      <c r="C44" s="222" t="s">
        <v>136</v>
      </c>
      <c r="D44" s="223"/>
      <c r="E44" s="178">
        <v>0.81</v>
      </c>
      <c r="F44" s="179"/>
      <c r="G44" s="180"/>
      <c r="M44" s="176" t="s">
        <v>136</v>
      </c>
      <c r="O44" s="167"/>
    </row>
    <row r="45" spans="1:104" x14ac:dyDescent="0.2">
      <c r="A45" s="168">
        <v>16</v>
      </c>
      <c r="B45" s="169" t="s">
        <v>137</v>
      </c>
      <c r="C45" s="170" t="s">
        <v>138</v>
      </c>
      <c r="D45" s="171" t="s">
        <v>90</v>
      </c>
      <c r="E45" s="172">
        <v>1.353</v>
      </c>
      <c r="F45" s="172"/>
      <c r="G45" s="173">
        <f>E45*F45</f>
        <v>0</v>
      </c>
      <c r="O45" s="167">
        <v>2</v>
      </c>
      <c r="AA45" s="145">
        <v>1</v>
      </c>
      <c r="AB45" s="145">
        <v>1</v>
      </c>
      <c r="AC45" s="145">
        <v>1</v>
      </c>
      <c r="AZ45" s="145">
        <v>1</v>
      </c>
      <c r="BA45" s="145">
        <f>IF(AZ45=1,G45,0)</f>
        <v>0</v>
      </c>
      <c r="BB45" s="145">
        <f>IF(AZ45=2,G45,0)</f>
        <v>0</v>
      </c>
      <c r="BC45" s="145">
        <f>IF(AZ45=3,G45,0)</f>
        <v>0</v>
      </c>
      <c r="BD45" s="145">
        <f>IF(AZ45=4,G45,0)</f>
        <v>0</v>
      </c>
      <c r="BE45" s="145">
        <f>IF(AZ45=5,G45,0)</f>
        <v>0</v>
      </c>
      <c r="CA45" s="174">
        <v>1</v>
      </c>
      <c r="CB45" s="174">
        <v>1</v>
      </c>
      <c r="CZ45" s="145">
        <v>0</v>
      </c>
    </row>
    <row r="46" spans="1:104" x14ac:dyDescent="0.2">
      <c r="A46" s="175"/>
      <c r="B46" s="177"/>
      <c r="C46" s="222" t="s">
        <v>139</v>
      </c>
      <c r="D46" s="223"/>
      <c r="E46" s="178">
        <v>1.353</v>
      </c>
      <c r="F46" s="179"/>
      <c r="G46" s="180"/>
      <c r="M46" s="176" t="s">
        <v>139</v>
      </c>
      <c r="O46" s="167"/>
    </row>
    <row r="47" spans="1:104" x14ac:dyDescent="0.2">
      <c r="A47" s="168">
        <v>17</v>
      </c>
      <c r="B47" s="169" t="s">
        <v>140</v>
      </c>
      <c r="C47" s="170" t="s">
        <v>141</v>
      </c>
      <c r="D47" s="171" t="s">
        <v>112</v>
      </c>
      <c r="E47" s="172">
        <v>10</v>
      </c>
      <c r="F47" s="172"/>
      <c r="G47" s="173">
        <f>E47*F47</f>
        <v>0</v>
      </c>
      <c r="O47" s="167">
        <v>2</v>
      </c>
      <c r="AA47" s="145">
        <v>1</v>
      </c>
      <c r="AB47" s="145">
        <v>1</v>
      </c>
      <c r="AC47" s="145">
        <v>1</v>
      </c>
      <c r="AZ47" s="145">
        <v>1</v>
      </c>
      <c r="BA47" s="145">
        <f>IF(AZ47=1,G47,0)</f>
        <v>0</v>
      </c>
      <c r="BB47" s="145">
        <f>IF(AZ47=2,G47,0)</f>
        <v>0</v>
      </c>
      <c r="BC47" s="145">
        <f>IF(AZ47=3,G47,0)</f>
        <v>0</v>
      </c>
      <c r="BD47" s="145">
        <f>IF(AZ47=4,G47,0)</f>
        <v>0</v>
      </c>
      <c r="BE47" s="145">
        <f>IF(AZ47=5,G47,0)</f>
        <v>0</v>
      </c>
      <c r="CA47" s="174">
        <v>1</v>
      </c>
      <c r="CB47" s="174">
        <v>1</v>
      </c>
      <c r="CZ47" s="145">
        <v>0</v>
      </c>
    </row>
    <row r="48" spans="1:104" x14ac:dyDescent="0.2">
      <c r="A48" s="168">
        <v>18</v>
      </c>
      <c r="B48" s="169" t="s">
        <v>142</v>
      </c>
      <c r="C48" s="170" t="s">
        <v>143</v>
      </c>
      <c r="D48" s="171" t="s">
        <v>90</v>
      </c>
      <c r="E48" s="172">
        <v>14.183999999999999</v>
      </c>
      <c r="F48" s="172"/>
      <c r="G48" s="173">
        <f>E48*F48</f>
        <v>0</v>
      </c>
      <c r="O48" s="167">
        <v>2</v>
      </c>
      <c r="AA48" s="145">
        <v>1</v>
      </c>
      <c r="AB48" s="145">
        <v>1</v>
      </c>
      <c r="AC48" s="145">
        <v>1</v>
      </c>
      <c r="AZ48" s="145">
        <v>1</v>
      </c>
      <c r="BA48" s="145">
        <f>IF(AZ48=1,G48,0)</f>
        <v>0</v>
      </c>
      <c r="BB48" s="145">
        <f>IF(AZ48=2,G48,0)</f>
        <v>0</v>
      </c>
      <c r="BC48" s="145">
        <f>IF(AZ48=3,G48,0)</f>
        <v>0</v>
      </c>
      <c r="BD48" s="145">
        <f>IF(AZ48=4,G48,0)</f>
        <v>0</v>
      </c>
      <c r="BE48" s="145">
        <f>IF(AZ48=5,G48,0)</f>
        <v>0</v>
      </c>
      <c r="CA48" s="174">
        <v>1</v>
      </c>
      <c r="CB48" s="174">
        <v>1</v>
      </c>
      <c r="CZ48" s="145">
        <v>1.1700000000001199E-3</v>
      </c>
    </row>
    <row r="49" spans="1:104" x14ac:dyDescent="0.2">
      <c r="A49" s="175"/>
      <c r="B49" s="177"/>
      <c r="C49" s="222" t="s">
        <v>144</v>
      </c>
      <c r="D49" s="223"/>
      <c r="E49" s="178">
        <v>14.183999999999999</v>
      </c>
      <c r="F49" s="179"/>
      <c r="G49" s="180"/>
      <c r="M49" s="176" t="s">
        <v>144</v>
      </c>
      <c r="O49" s="167"/>
    </row>
    <row r="50" spans="1:104" x14ac:dyDescent="0.2">
      <c r="A50" s="168">
        <v>19</v>
      </c>
      <c r="B50" s="169" t="s">
        <v>145</v>
      </c>
      <c r="C50" s="170" t="s">
        <v>146</v>
      </c>
      <c r="D50" s="171" t="s">
        <v>147</v>
      </c>
      <c r="E50" s="172">
        <v>2</v>
      </c>
      <c r="F50" s="172"/>
      <c r="G50" s="173">
        <f>E50*F50</f>
        <v>0</v>
      </c>
      <c r="O50" s="167">
        <v>2</v>
      </c>
      <c r="AA50" s="145">
        <v>1</v>
      </c>
      <c r="AB50" s="145">
        <v>1</v>
      </c>
      <c r="AC50" s="145">
        <v>1</v>
      </c>
      <c r="AZ50" s="145">
        <v>1</v>
      </c>
      <c r="BA50" s="145">
        <f>IF(AZ50=1,G50,0)</f>
        <v>0</v>
      </c>
      <c r="BB50" s="145">
        <f>IF(AZ50=2,G50,0)</f>
        <v>0</v>
      </c>
      <c r="BC50" s="145">
        <f>IF(AZ50=3,G50,0)</f>
        <v>0</v>
      </c>
      <c r="BD50" s="145">
        <f>IF(AZ50=4,G50,0)</f>
        <v>0</v>
      </c>
      <c r="BE50" s="145">
        <f>IF(AZ50=5,G50,0)</f>
        <v>0</v>
      </c>
      <c r="CA50" s="174">
        <v>1</v>
      </c>
      <c r="CB50" s="174">
        <v>1</v>
      </c>
      <c r="CZ50" s="145">
        <v>0</v>
      </c>
    </row>
    <row r="51" spans="1:104" x14ac:dyDescent="0.2">
      <c r="A51" s="175"/>
      <c r="B51" s="177"/>
      <c r="C51" s="222" t="s">
        <v>148</v>
      </c>
      <c r="D51" s="223"/>
      <c r="E51" s="178">
        <v>2</v>
      </c>
      <c r="F51" s="179"/>
      <c r="G51" s="180"/>
      <c r="M51" s="176" t="s">
        <v>148</v>
      </c>
      <c r="O51" s="167"/>
    </row>
    <row r="52" spans="1:104" x14ac:dyDescent="0.2">
      <c r="A52" s="168">
        <v>20</v>
      </c>
      <c r="B52" s="169" t="s">
        <v>149</v>
      </c>
      <c r="C52" s="170" t="s">
        <v>150</v>
      </c>
      <c r="D52" s="171" t="s">
        <v>90</v>
      </c>
      <c r="E52" s="172">
        <v>28.08</v>
      </c>
      <c r="F52" s="172"/>
      <c r="G52" s="173">
        <f>E52*F52</f>
        <v>0</v>
      </c>
      <c r="O52" s="167">
        <v>2</v>
      </c>
      <c r="AA52" s="145">
        <v>1</v>
      </c>
      <c r="AB52" s="145">
        <v>1</v>
      </c>
      <c r="AC52" s="145">
        <v>1</v>
      </c>
      <c r="AZ52" s="145">
        <v>1</v>
      </c>
      <c r="BA52" s="145">
        <f>IF(AZ52=1,G52,0)</f>
        <v>0</v>
      </c>
      <c r="BB52" s="145">
        <f>IF(AZ52=2,G52,0)</f>
        <v>0</v>
      </c>
      <c r="BC52" s="145">
        <f>IF(AZ52=3,G52,0)</f>
        <v>0</v>
      </c>
      <c r="BD52" s="145">
        <f>IF(AZ52=4,G52,0)</f>
        <v>0</v>
      </c>
      <c r="BE52" s="145">
        <f>IF(AZ52=5,G52,0)</f>
        <v>0</v>
      </c>
      <c r="CA52" s="174">
        <v>1</v>
      </c>
      <c r="CB52" s="174">
        <v>1</v>
      </c>
      <c r="CZ52" s="145">
        <v>0</v>
      </c>
    </row>
    <row r="53" spans="1:104" x14ac:dyDescent="0.2">
      <c r="A53" s="175"/>
      <c r="B53" s="177"/>
      <c r="C53" s="222" t="s">
        <v>91</v>
      </c>
      <c r="D53" s="223"/>
      <c r="E53" s="178">
        <v>28.08</v>
      </c>
      <c r="F53" s="179"/>
      <c r="G53" s="180"/>
      <c r="M53" s="176" t="s">
        <v>91</v>
      </c>
      <c r="O53" s="167"/>
    </row>
    <row r="54" spans="1:104" x14ac:dyDescent="0.2">
      <c r="A54" s="168">
        <v>21</v>
      </c>
      <c r="B54" s="169" t="s">
        <v>151</v>
      </c>
      <c r="C54" s="170" t="s">
        <v>152</v>
      </c>
      <c r="D54" s="171" t="s">
        <v>90</v>
      </c>
      <c r="E54" s="172">
        <v>63.39</v>
      </c>
      <c r="F54" s="172"/>
      <c r="G54" s="173">
        <f>E54*F54</f>
        <v>0</v>
      </c>
      <c r="O54" s="167">
        <v>2</v>
      </c>
      <c r="AA54" s="145">
        <v>1</v>
      </c>
      <c r="AB54" s="145">
        <v>1</v>
      </c>
      <c r="AC54" s="145">
        <v>1</v>
      </c>
      <c r="AZ54" s="145">
        <v>1</v>
      </c>
      <c r="BA54" s="145">
        <f>IF(AZ54=1,G54,0)</f>
        <v>0</v>
      </c>
      <c r="BB54" s="145">
        <f>IF(AZ54=2,G54,0)</f>
        <v>0</v>
      </c>
      <c r="BC54" s="145">
        <f>IF(AZ54=3,G54,0)</f>
        <v>0</v>
      </c>
      <c r="BD54" s="145">
        <f>IF(AZ54=4,G54,0)</f>
        <v>0</v>
      </c>
      <c r="BE54" s="145">
        <f>IF(AZ54=5,G54,0)</f>
        <v>0</v>
      </c>
      <c r="CA54" s="174">
        <v>1</v>
      </c>
      <c r="CB54" s="174">
        <v>1</v>
      </c>
      <c r="CZ54" s="145">
        <v>0</v>
      </c>
    </row>
    <row r="55" spans="1:104" x14ac:dyDescent="0.2">
      <c r="A55" s="168">
        <v>22</v>
      </c>
      <c r="B55" s="169" t="s">
        <v>153</v>
      </c>
      <c r="C55" s="170" t="s">
        <v>154</v>
      </c>
      <c r="D55" s="171" t="s">
        <v>90</v>
      </c>
      <c r="E55" s="172">
        <v>78.38</v>
      </c>
      <c r="F55" s="172"/>
      <c r="G55" s="173">
        <f>E55*F55</f>
        <v>0</v>
      </c>
      <c r="O55" s="167">
        <v>2</v>
      </c>
      <c r="AA55" s="145">
        <v>1</v>
      </c>
      <c r="AB55" s="145">
        <v>1</v>
      </c>
      <c r="AC55" s="145">
        <v>1</v>
      </c>
      <c r="AZ55" s="145">
        <v>1</v>
      </c>
      <c r="BA55" s="145">
        <f>IF(AZ55=1,G55,0)</f>
        <v>0</v>
      </c>
      <c r="BB55" s="145">
        <f>IF(AZ55=2,G55,0)</f>
        <v>0</v>
      </c>
      <c r="BC55" s="145">
        <f>IF(AZ55=3,G55,0)</f>
        <v>0</v>
      </c>
      <c r="BD55" s="145">
        <f>IF(AZ55=4,G55,0)</f>
        <v>0</v>
      </c>
      <c r="BE55" s="145">
        <f>IF(AZ55=5,G55,0)</f>
        <v>0</v>
      </c>
      <c r="CA55" s="174">
        <v>1</v>
      </c>
      <c r="CB55" s="174">
        <v>1</v>
      </c>
      <c r="CZ55" s="145">
        <v>0</v>
      </c>
    </row>
    <row r="56" spans="1:104" x14ac:dyDescent="0.2">
      <c r="A56" s="168">
        <v>23</v>
      </c>
      <c r="B56" s="169" t="s">
        <v>155</v>
      </c>
      <c r="C56" s="170" t="s">
        <v>156</v>
      </c>
      <c r="D56" s="171" t="s">
        <v>90</v>
      </c>
      <c r="E56" s="172">
        <v>78.38</v>
      </c>
      <c r="F56" s="172"/>
      <c r="G56" s="173">
        <f>E56*F56</f>
        <v>0</v>
      </c>
      <c r="O56" s="167">
        <v>2</v>
      </c>
      <c r="AA56" s="145">
        <v>1</v>
      </c>
      <c r="AB56" s="145">
        <v>1</v>
      </c>
      <c r="AC56" s="145">
        <v>1</v>
      </c>
      <c r="AZ56" s="145">
        <v>1</v>
      </c>
      <c r="BA56" s="145">
        <f>IF(AZ56=1,G56,0)</f>
        <v>0</v>
      </c>
      <c r="BB56" s="145">
        <f>IF(AZ56=2,G56,0)</f>
        <v>0</v>
      </c>
      <c r="BC56" s="145">
        <f>IF(AZ56=3,G56,0)</f>
        <v>0</v>
      </c>
      <c r="BD56" s="145">
        <f>IF(AZ56=4,G56,0)</f>
        <v>0</v>
      </c>
      <c r="BE56" s="145">
        <f>IF(AZ56=5,G56,0)</f>
        <v>0</v>
      </c>
      <c r="CA56" s="174">
        <v>1</v>
      </c>
      <c r="CB56" s="174">
        <v>1</v>
      </c>
      <c r="CZ56" s="145">
        <v>0</v>
      </c>
    </row>
    <row r="57" spans="1:104" x14ac:dyDescent="0.2">
      <c r="A57" s="175"/>
      <c r="B57" s="177"/>
      <c r="C57" s="222" t="s">
        <v>157</v>
      </c>
      <c r="D57" s="223"/>
      <c r="E57" s="178">
        <v>15.327999999999999</v>
      </c>
      <c r="F57" s="179"/>
      <c r="G57" s="180"/>
      <c r="M57" s="176" t="s">
        <v>157</v>
      </c>
      <c r="O57" s="167"/>
    </row>
    <row r="58" spans="1:104" ht="22.5" x14ac:dyDescent="0.2">
      <c r="A58" s="175"/>
      <c r="B58" s="177"/>
      <c r="C58" s="222" t="s">
        <v>158</v>
      </c>
      <c r="D58" s="223"/>
      <c r="E58" s="178">
        <v>26.3</v>
      </c>
      <c r="F58" s="179"/>
      <c r="G58" s="180"/>
      <c r="M58" s="176" t="s">
        <v>158</v>
      </c>
      <c r="O58" s="167"/>
    </row>
    <row r="59" spans="1:104" ht="22.5" x14ac:dyDescent="0.2">
      <c r="A59" s="175"/>
      <c r="B59" s="177"/>
      <c r="C59" s="222" t="s">
        <v>159</v>
      </c>
      <c r="D59" s="223"/>
      <c r="E59" s="178">
        <v>30.204999999999998</v>
      </c>
      <c r="F59" s="179"/>
      <c r="G59" s="180"/>
      <c r="M59" s="176" t="s">
        <v>159</v>
      </c>
      <c r="O59" s="167"/>
    </row>
    <row r="60" spans="1:104" x14ac:dyDescent="0.2">
      <c r="A60" s="175"/>
      <c r="B60" s="177"/>
      <c r="C60" s="222" t="s">
        <v>105</v>
      </c>
      <c r="D60" s="223"/>
      <c r="E60" s="178">
        <v>-2.3639999999999999</v>
      </c>
      <c r="F60" s="179"/>
      <c r="G60" s="180"/>
      <c r="M60" s="176" t="s">
        <v>105</v>
      </c>
      <c r="O60" s="167"/>
    </row>
    <row r="61" spans="1:104" x14ac:dyDescent="0.2">
      <c r="A61" s="175"/>
      <c r="B61" s="177"/>
      <c r="C61" s="222" t="s">
        <v>160</v>
      </c>
      <c r="D61" s="223"/>
      <c r="E61" s="178">
        <v>8.9109999999999996</v>
      </c>
      <c r="F61" s="179"/>
      <c r="G61" s="180"/>
      <c r="M61" s="176" t="s">
        <v>160</v>
      </c>
      <c r="O61" s="167"/>
    </row>
    <row r="62" spans="1:104" x14ac:dyDescent="0.2">
      <c r="A62" s="181"/>
      <c r="B62" s="182" t="s">
        <v>74</v>
      </c>
      <c r="C62" s="183" t="str">
        <f>CONCATENATE(B35," ",C35)</f>
        <v>96 Bourání konstrukcí</v>
      </c>
      <c r="D62" s="184"/>
      <c r="E62" s="185"/>
      <c r="F62" s="186"/>
      <c r="G62" s="187">
        <f>SUM(G35:G61)</f>
        <v>0</v>
      </c>
      <c r="O62" s="167">
        <v>4</v>
      </c>
      <c r="BA62" s="188">
        <f>SUM(BA35:BA61)</f>
        <v>0</v>
      </c>
      <c r="BB62" s="188">
        <f>SUM(BB35:BB61)</f>
        <v>0</v>
      </c>
      <c r="BC62" s="188">
        <f>SUM(BC35:BC61)</f>
        <v>0</v>
      </c>
      <c r="BD62" s="188">
        <f>SUM(BD35:BD61)</f>
        <v>0</v>
      </c>
      <c r="BE62" s="188">
        <f>SUM(BE35:BE61)</f>
        <v>0</v>
      </c>
    </row>
    <row r="63" spans="1:104" x14ac:dyDescent="0.2">
      <c r="A63" s="160" t="s">
        <v>72</v>
      </c>
      <c r="B63" s="161" t="s">
        <v>161</v>
      </c>
      <c r="C63" s="162" t="s">
        <v>162</v>
      </c>
      <c r="D63" s="163"/>
      <c r="E63" s="164"/>
      <c r="F63" s="164"/>
      <c r="G63" s="165"/>
      <c r="H63" s="166"/>
      <c r="I63" s="166"/>
      <c r="O63" s="167">
        <v>1</v>
      </c>
    </row>
    <row r="64" spans="1:104" x14ac:dyDescent="0.2">
      <c r="A64" s="168">
        <v>24</v>
      </c>
      <c r="B64" s="169" t="s">
        <v>163</v>
      </c>
      <c r="C64" s="170" t="s">
        <v>164</v>
      </c>
      <c r="D64" s="171" t="s">
        <v>165</v>
      </c>
      <c r="E64" s="172">
        <v>9.0233323099987004</v>
      </c>
      <c r="F64" s="172"/>
      <c r="G64" s="173">
        <f>E64*F64</f>
        <v>0</v>
      </c>
      <c r="O64" s="167">
        <v>2</v>
      </c>
      <c r="AA64" s="145">
        <v>7</v>
      </c>
      <c r="AB64" s="145">
        <v>1</v>
      </c>
      <c r="AC64" s="145">
        <v>2</v>
      </c>
      <c r="AZ64" s="145">
        <v>1</v>
      </c>
      <c r="BA64" s="145">
        <f>IF(AZ64=1,G64,0)</f>
        <v>0</v>
      </c>
      <c r="BB64" s="145">
        <f>IF(AZ64=2,G64,0)</f>
        <v>0</v>
      </c>
      <c r="BC64" s="145">
        <f>IF(AZ64=3,G64,0)</f>
        <v>0</v>
      </c>
      <c r="BD64" s="145">
        <f>IF(AZ64=4,G64,0)</f>
        <v>0</v>
      </c>
      <c r="BE64" s="145">
        <f>IF(AZ64=5,G64,0)</f>
        <v>0</v>
      </c>
      <c r="CA64" s="174">
        <v>7</v>
      </c>
      <c r="CB64" s="174">
        <v>1</v>
      </c>
      <c r="CZ64" s="145">
        <v>0</v>
      </c>
    </row>
    <row r="65" spans="1:104" x14ac:dyDescent="0.2">
      <c r="A65" s="181"/>
      <c r="B65" s="182" t="s">
        <v>74</v>
      </c>
      <c r="C65" s="183" t="str">
        <f>CONCATENATE(B63," ",C63)</f>
        <v>99 Staveništní přesun hmot</v>
      </c>
      <c r="D65" s="184"/>
      <c r="E65" s="185"/>
      <c r="F65" s="186"/>
      <c r="G65" s="187">
        <f>SUM(G63:G64)</f>
        <v>0</v>
      </c>
      <c r="O65" s="167">
        <v>4</v>
      </c>
      <c r="BA65" s="188">
        <f>SUM(BA63:BA64)</f>
        <v>0</v>
      </c>
      <c r="BB65" s="188">
        <f>SUM(BB63:BB64)</f>
        <v>0</v>
      </c>
      <c r="BC65" s="188">
        <f>SUM(BC63:BC64)</f>
        <v>0</v>
      </c>
      <c r="BD65" s="188">
        <f>SUM(BD63:BD64)</f>
        <v>0</v>
      </c>
      <c r="BE65" s="188">
        <f>SUM(BE63:BE64)</f>
        <v>0</v>
      </c>
    </row>
    <row r="66" spans="1:104" x14ac:dyDescent="0.2">
      <c r="A66" s="160" t="s">
        <v>72</v>
      </c>
      <c r="B66" s="161" t="s">
        <v>166</v>
      </c>
      <c r="C66" s="162" t="s">
        <v>167</v>
      </c>
      <c r="D66" s="163"/>
      <c r="E66" s="164"/>
      <c r="F66" s="164"/>
      <c r="G66" s="165"/>
      <c r="H66" s="166"/>
      <c r="I66" s="166"/>
      <c r="O66" s="167">
        <v>1</v>
      </c>
    </row>
    <row r="67" spans="1:104" x14ac:dyDescent="0.2">
      <c r="A67" s="168">
        <v>25</v>
      </c>
      <c r="B67" s="169" t="s">
        <v>168</v>
      </c>
      <c r="C67" s="170" t="s">
        <v>169</v>
      </c>
      <c r="D67" s="171" t="s">
        <v>90</v>
      </c>
      <c r="E67" s="172">
        <v>112.74</v>
      </c>
      <c r="F67" s="172"/>
      <c r="G67" s="173">
        <f>E67*F67</f>
        <v>0</v>
      </c>
      <c r="O67" s="167">
        <v>2</v>
      </c>
      <c r="AA67" s="145">
        <v>1</v>
      </c>
      <c r="AB67" s="145">
        <v>7</v>
      </c>
      <c r="AC67" s="145">
        <v>7</v>
      </c>
      <c r="AZ67" s="145">
        <v>2</v>
      </c>
      <c r="BA67" s="145">
        <f>IF(AZ67=1,G67,0)</f>
        <v>0</v>
      </c>
      <c r="BB67" s="145">
        <f>IF(AZ67=2,G67,0)</f>
        <v>0</v>
      </c>
      <c r="BC67" s="145">
        <f>IF(AZ67=3,G67,0)</f>
        <v>0</v>
      </c>
      <c r="BD67" s="145">
        <f>IF(AZ67=4,G67,0)</f>
        <v>0</v>
      </c>
      <c r="BE67" s="145">
        <f>IF(AZ67=5,G67,0)</f>
        <v>0</v>
      </c>
      <c r="CA67" s="174">
        <v>1</v>
      </c>
      <c r="CB67" s="174">
        <v>7</v>
      </c>
      <c r="CZ67" s="145">
        <v>3.9999999999977796E-3</v>
      </c>
    </row>
    <row r="68" spans="1:104" x14ac:dyDescent="0.2">
      <c r="A68" s="175"/>
      <c r="B68" s="177"/>
      <c r="C68" s="222" t="s">
        <v>109</v>
      </c>
      <c r="D68" s="223"/>
      <c r="E68" s="178">
        <v>27.06</v>
      </c>
      <c r="F68" s="179"/>
      <c r="G68" s="180"/>
      <c r="M68" s="176" t="s">
        <v>109</v>
      </c>
      <c r="O68" s="167"/>
    </row>
    <row r="69" spans="1:104" x14ac:dyDescent="0.2">
      <c r="A69" s="175"/>
      <c r="B69" s="177"/>
      <c r="C69" s="222" t="s">
        <v>102</v>
      </c>
      <c r="D69" s="223"/>
      <c r="E69" s="178">
        <v>17.088000000000001</v>
      </c>
      <c r="F69" s="179"/>
      <c r="G69" s="180"/>
      <c r="M69" s="176" t="s">
        <v>102</v>
      </c>
      <c r="O69" s="167"/>
    </row>
    <row r="70" spans="1:104" ht="22.5" x14ac:dyDescent="0.2">
      <c r="A70" s="175"/>
      <c r="B70" s="177"/>
      <c r="C70" s="222" t="s">
        <v>103</v>
      </c>
      <c r="D70" s="223"/>
      <c r="E70" s="178">
        <v>29.18</v>
      </c>
      <c r="F70" s="179"/>
      <c r="G70" s="180"/>
      <c r="M70" s="176" t="s">
        <v>103</v>
      </c>
      <c r="O70" s="167"/>
    </row>
    <row r="71" spans="1:104" ht="22.5" x14ac:dyDescent="0.2">
      <c r="A71" s="175"/>
      <c r="B71" s="177"/>
      <c r="C71" s="222" t="s">
        <v>104</v>
      </c>
      <c r="D71" s="223"/>
      <c r="E71" s="178">
        <v>31.885000000000002</v>
      </c>
      <c r="F71" s="179"/>
      <c r="G71" s="180"/>
      <c r="M71" s="176" t="s">
        <v>104</v>
      </c>
      <c r="O71" s="167"/>
    </row>
    <row r="72" spans="1:104" x14ac:dyDescent="0.2">
      <c r="A72" s="175"/>
      <c r="B72" s="177"/>
      <c r="C72" s="222" t="s">
        <v>105</v>
      </c>
      <c r="D72" s="223"/>
      <c r="E72" s="178">
        <v>-2.3639999999999999</v>
      </c>
      <c r="F72" s="179"/>
      <c r="G72" s="180"/>
      <c r="M72" s="176" t="s">
        <v>105</v>
      </c>
      <c r="O72" s="167"/>
    </row>
    <row r="73" spans="1:104" x14ac:dyDescent="0.2">
      <c r="A73" s="175"/>
      <c r="B73" s="177"/>
      <c r="C73" s="222" t="s">
        <v>106</v>
      </c>
      <c r="D73" s="223"/>
      <c r="E73" s="178">
        <v>9.891</v>
      </c>
      <c r="F73" s="179"/>
      <c r="G73" s="180"/>
      <c r="M73" s="176" t="s">
        <v>106</v>
      </c>
      <c r="O73" s="167"/>
    </row>
    <row r="74" spans="1:104" x14ac:dyDescent="0.2">
      <c r="A74" s="168">
        <v>26</v>
      </c>
      <c r="B74" s="169" t="s">
        <v>170</v>
      </c>
      <c r="C74" s="170" t="s">
        <v>171</v>
      </c>
      <c r="D74" s="171" t="s">
        <v>147</v>
      </c>
      <c r="E74" s="172">
        <v>57.15</v>
      </c>
      <c r="F74" s="172"/>
      <c r="G74" s="173">
        <f>E74*F74</f>
        <v>0</v>
      </c>
      <c r="O74" s="167">
        <v>2</v>
      </c>
      <c r="AA74" s="145">
        <v>1</v>
      </c>
      <c r="AB74" s="145">
        <v>7</v>
      </c>
      <c r="AC74" s="145">
        <v>7</v>
      </c>
      <c r="AZ74" s="145">
        <v>2</v>
      </c>
      <c r="BA74" s="145">
        <f>IF(AZ74=1,G74,0)</f>
        <v>0</v>
      </c>
      <c r="BB74" s="145">
        <f>IF(AZ74=2,G74,0)</f>
        <v>0</v>
      </c>
      <c r="BC74" s="145">
        <f>IF(AZ74=3,G74,0)</f>
        <v>0</v>
      </c>
      <c r="BD74" s="145">
        <f>IF(AZ74=4,G74,0)</f>
        <v>0</v>
      </c>
      <c r="BE74" s="145">
        <f>IF(AZ74=5,G74,0)</f>
        <v>0</v>
      </c>
      <c r="CA74" s="174">
        <v>1</v>
      </c>
      <c r="CB74" s="174">
        <v>7</v>
      </c>
      <c r="CZ74" s="145">
        <v>0</v>
      </c>
    </row>
    <row r="75" spans="1:104" x14ac:dyDescent="0.2">
      <c r="A75" s="175"/>
      <c r="B75" s="177"/>
      <c r="C75" s="222" t="s">
        <v>172</v>
      </c>
      <c r="D75" s="223"/>
      <c r="E75" s="178">
        <v>57.15</v>
      </c>
      <c r="F75" s="179"/>
      <c r="G75" s="180"/>
      <c r="M75" s="176" t="s">
        <v>172</v>
      </c>
      <c r="O75" s="167"/>
    </row>
    <row r="76" spans="1:104" x14ac:dyDescent="0.2">
      <c r="A76" s="168">
        <v>27</v>
      </c>
      <c r="B76" s="169" t="s">
        <v>173</v>
      </c>
      <c r="C76" s="170" t="s">
        <v>174</v>
      </c>
      <c r="D76" s="171" t="s">
        <v>61</v>
      </c>
      <c r="E76" s="201">
        <v>0.02</v>
      </c>
      <c r="F76" s="172"/>
      <c r="G76" s="173">
        <f>E76*F76</f>
        <v>0</v>
      </c>
      <c r="O76" s="167">
        <v>2</v>
      </c>
      <c r="AA76" s="145">
        <v>7</v>
      </c>
      <c r="AB76" s="145">
        <v>1002</v>
      </c>
      <c r="AC76" s="145">
        <v>5</v>
      </c>
      <c r="AZ76" s="145">
        <v>2</v>
      </c>
      <c r="BA76" s="145">
        <f>IF(AZ76=1,G76,0)</f>
        <v>0</v>
      </c>
      <c r="BB76" s="145">
        <f>IF(AZ76=2,G76,0)</f>
        <v>0</v>
      </c>
      <c r="BC76" s="145">
        <f>IF(AZ76=3,G76,0)</f>
        <v>0</v>
      </c>
      <c r="BD76" s="145">
        <f>IF(AZ76=4,G76,0)</f>
        <v>0</v>
      </c>
      <c r="BE76" s="145">
        <f>IF(AZ76=5,G76,0)</f>
        <v>0</v>
      </c>
      <c r="CA76" s="174">
        <v>7</v>
      </c>
      <c r="CB76" s="174">
        <v>1002</v>
      </c>
      <c r="CZ76" s="145">
        <v>0</v>
      </c>
    </row>
    <row r="77" spans="1:104" x14ac:dyDescent="0.2">
      <c r="A77" s="181"/>
      <c r="B77" s="182" t="s">
        <v>74</v>
      </c>
      <c r="C77" s="183" t="str">
        <f>CONCATENATE(B66," ",C66)</f>
        <v>711 Izolace proti vodě</v>
      </c>
      <c r="D77" s="184"/>
      <c r="E77" s="185"/>
      <c r="F77" s="186"/>
      <c r="G77" s="187">
        <f>SUM(G66:G76)</f>
        <v>0</v>
      </c>
      <c r="O77" s="167">
        <v>4</v>
      </c>
      <c r="BA77" s="188">
        <f>SUM(BA66:BA76)</f>
        <v>0</v>
      </c>
      <c r="BB77" s="188">
        <f>SUM(BB66:BB76)</f>
        <v>0</v>
      </c>
      <c r="BC77" s="188">
        <f>SUM(BC66:BC76)</f>
        <v>0</v>
      </c>
      <c r="BD77" s="188">
        <f>SUM(BD66:BD76)</f>
        <v>0</v>
      </c>
      <c r="BE77" s="188">
        <f>SUM(BE66:BE76)</f>
        <v>0</v>
      </c>
    </row>
    <row r="78" spans="1:104" x14ac:dyDescent="0.2">
      <c r="A78" s="160" t="s">
        <v>72</v>
      </c>
      <c r="B78" s="161" t="s">
        <v>175</v>
      </c>
      <c r="C78" s="162" t="s">
        <v>176</v>
      </c>
      <c r="D78" s="163"/>
      <c r="E78" s="164"/>
      <c r="F78" s="164"/>
      <c r="G78" s="165"/>
      <c r="H78" s="166"/>
      <c r="I78" s="166"/>
      <c r="O78" s="167">
        <v>1</v>
      </c>
    </row>
    <row r="79" spans="1:104" x14ac:dyDescent="0.2">
      <c r="A79" s="168">
        <v>28</v>
      </c>
      <c r="B79" s="169" t="s">
        <v>175</v>
      </c>
      <c r="C79" s="170" t="s">
        <v>177</v>
      </c>
      <c r="D79" s="171" t="s">
        <v>178</v>
      </c>
      <c r="E79" s="172">
        <v>1</v>
      </c>
      <c r="F79" s="172"/>
      <c r="G79" s="173">
        <f>E79*F79</f>
        <v>0</v>
      </c>
      <c r="O79" s="167">
        <v>2</v>
      </c>
      <c r="AA79" s="145">
        <v>12</v>
      </c>
      <c r="AB79" s="145">
        <v>0</v>
      </c>
      <c r="AC79" s="145">
        <v>1</v>
      </c>
      <c r="AZ79" s="145">
        <v>2</v>
      </c>
      <c r="BA79" s="145">
        <f>IF(AZ79=1,G79,0)</f>
        <v>0</v>
      </c>
      <c r="BB79" s="145">
        <f>IF(AZ79=2,G79,0)</f>
        <v>0</v>
      </c>
      <c r="BC79" s="145">
        <f>IF(AZ79=3,G79,0)</f>
        <v>0</v>
      </c>
      <c r="BD79" s="145">
        <f>IF(AZ79=4,G79,0)</f>
        <v>0</v>
      </c>
      <c r="BE79" s="145">
        <f>IF(AZ79=5,G79,0)</f>
        <v>0</v>
      </c>
      <c r="CA79" s="174">
        <v>12</v>
      </c>
      <c r="CB79" s="174">
        <v>0</v>
      </c>
      <c r="CZ79" s="145">
        <v>0</v>
      </c>
    </row>
    <row r="80" spans="1:104" x14ac:dyDescent="0.2">
      <c r="A80" s="181"/>
      <c r="B80" s="182" t="s">
        <v>74</v>
      </c>
      <c r="C80" s="183" t="str">
        <f>CONCATENATE(B78," ",C78)</f>
        <v>720 Zdravotechnická instalace</v>
      </c>
      <c r="D80" s="184"/>
      <c r="E80" s="185"/>
      <c r="F80" s="186"/>
      <c r="G80" s="187">
        <f>SUM(G78:G79)</f>
        <v>0</v>
      </c>
      <c r="O80" s="167">
        <v>4</v>
      </c>
      <c r="BA80" s="188">
        <f>SUM(BA78:BA79)</f>
        <v>0</v>
      </c>
      <c r="BB80" s="188">
        <f>SUM(BB78:BB79)</f>
        <v>0</v>
      </c>
      <c r="BC80" s="188">
        <f>SUM(BC78:BC79)</f>
        <v>0</v>
      </c>
      <c r="BD80" s="188">
        <f>SUM(BD78:BD79)</f>
        <v>0</v>
      </c>
      <c r="BE80" s="188">
        <f>SUM(BE78:BE79)</f>
        <v>0</v>
      </c>
    </row>
    <row r="81" spans="1:104" x14ac:dyDescent="0.2">
      <c r="A81" s="160" t="s">
        <v>72</v>
      </c>
      <c r="B81" s="161" t="s">
        <v>179</v>
      </c>
      <c r="C81" s="162" t="s">
        <v>180</v>
      </c>
      <c r="D81" s="163"/>
      <c r="E81" s="164"/>
      <c r="F81" s="164"/>
      <c r="G81" s="165"/>
      <c r="H81" s="166"/>
      <c r="I81" s="166"/>
      <c r="O81" s="167">
        <v>1</v>
      </c>
    </row>
    <row r="82" spans="1:104" x14ac:dyDescent="0.2">
      <c r="A82" s="168">
        <v>29</v>
      </c>
      <c r="B82" s="169" t="s">
        <v>181</v>
      </c>
      <c r="C82" s="170" t="s">
        <v>182</v>
      </c>
      <c r="D82" s="171" t="s">
        <v>90</v>
      </c>
      <c r="E82" s="172">
        <v>4.4800000000000004</v>
      </c>
      <c r="F82" s="172"/>
      <c r="G82" s="173">
        <f>E82*F82</f>
        <v>0</v>
      </c>
      <c r="O82" s="167">
        <v>2</v>
      </c>
      <c r="AA82" s="145">
        <v>1</v>
      </c>
      <c r="AB82" s="145">
        <v>7</v>
      </c>
      <c r="AC82" s="145">
        <v>7</v>
      </c>
      <c r="AZ82" s="145">
        <v>2</v>
      </c>
      <c r="BA82" s="145">
        <f>IF(AZ82=1,G82,0)</f>
        <v>0</v>
      </c>
      <c r="BB82" s="145">
        <f>IF(AZ82=2,G82,0)</f>
        <v>0</v>
      </c>
      <c r="BC82" s="145">
        <f>IF(AZ82=3,G82,0)</f>
        <v>0</v>
      </c>
      <c r="BD82" s="145">
        <f>IF(AZ82=4,G82,0)</f>
        <v>0</v>
      </c>
      <c r="BE82" s="145">
        <f>IF(AZ82=5,G82,0)</f>
        <v>0</v>
      </c>
      <c r="CA82" s="174">
        <v>1</v>
      </c>
      <c r="CB82" s="174">
        <v>7</v>
      </c>
      <c r="CZ82" s="145">
        <v>0.12370999999996</v>
      </c>
    </row>
    <row r="83" spans="1:104" x14ac:dyDescent="0.2">
      <c r="A83" s="175"/>
      <c r="B83" s="177"/>
      <c r="C83" s="222" t="s">
        <v>183</v>
      </c>
      <c r="D83" s="223"/>
      <c r="E83" s="178">
        <v>4.4800000000000004</v>
      </c>
      <c r="F83" s="179"/>
      <c r="G83" s="180"/>
      <c r="M83" s="176" t="s">
        <v>183</v>
      </c>
      <c r="O83" s="167"/>
    </row>
    <row r="84" spans="1:104" x14ac:dyDescent="0.2">
      <c r="A84" s="168">
        <v>30</v>
      </c>
      <c r="B84" s="169" t="s">
        <v>184</v>
      </c>
      <c r="C84" s="170" t="s">
        <v>185</v>
      </c>
      <c r="D84" s="171" t="s">
        <v>61</v>
      </c>
      <c r="E84" s="201">
        <v>0.04</v>
      </c>
      <c r="F84" s="172"/>
      <c r="G84" s="173">
        <f>E84*F84</f>
        <v>0</v>
      </c>
      <c r="O84" s="167">
        <v>2</v>
      </c>
      <c r="AA84" s="145">
        <v>7</v>
      </c>
      <c r="AB84" s="145">
        <v>1002</v>
      </c>
      <c r="AC84" s="145">
        <v>5</v>
      </c>
      <c r="AZ84" s="145">
        <v>2</v>
      </c>
      <c r="BA84" s="145">
        <f>IF(AZ84=1,G84,0)</f>
        <v>0</v>
      </c>
      <c r="BB84" s="145">
        <f>IF(AZ84=2,G84,0)</f>
        <v>0</v>
      </c>
      <c r="BC84" s="145">
        <f>IF(AZ84=3,G84,0)</f>
        <v>0</v>
      </c>
      <c r="BD84" s="145">
        <f>IF(AZ84=4,G84,0)</f>
        <v>0</v>
      </c>
      <c r="BE84" s="145">
        <f>IF(AZ84=5,G84,0)</f>
        <v>0</v>
      </c>
      <c r="CA84" s="174">
        <v>7</v>
      </c>
      <c r="CB84" s="174">
        <v>1002</v>
      </c>
      <c r="CZ84" s="145">
        <v>0</v>
      </c>
    </row>
    <row r="85" spans="1:104" x14ac:dyDescent="0.2">
      <c r="A85" s="181"/>
      <c r="B85" s="182" t="s">
        <v>74</v>
      </c>
      <c r="C85" s="183" t="str">
        <f>CONCATENATE(B81," ",C81)</f>
        <v>761 Konstrukce sklobetonové</v>
      </c>
      <c r="D85" s="184"/>
      <c r="E85" s="185"/>
      <c r="F85" s="186"/>
      <c r="G85" s="187">
        <f>SUM(G81:G84)</f>
        <v>0</v>
      </c>
      <c r="O85" s="167">
        <v>4</v>
      </c>
      <c r="BA85" s="188">
        <f>SUM(BA81:BA84)</f>
        <v>0</v>
      </c>
      <c r="BB85" s="188">
        <f>SUM(BB81:BB84)</f>
        <v>0</v>
      </c>
      <c r="BC85" s="188">
        <f>SUM(BC81:BC84)</f>
        <v>0</v>
      </c>
      <c r="BD85" s="188">
        <f>SUM(BD81:BD84)</f>
        <v>0</v>
      </c>
      <c r="BE85" s="188">
        <f>SUM(BE81:BE84)</f>
        <v>0</v>
      </c>
    </row>
    <row r="86" spans="1:104" x14ac:dyDescent="0.2">
      <c r="A86" s="160" t="s">
        <v>72</v>
      </c>
      <c r="B86" s="161" t="s">
        <v>186</v>
      </c>
      <c r="C86" s="162" t="s">
        <v>187</v>
      </c>
      <c r="D86" s="163"/>
      <c r="E86" s="164"/>
      <c r="F86" s="164"/>
      <c r="G86" s="165"/>
      <c r="H86" s="166"/>
      <c r="I86" s="166"/>
      <c r="O86" s="167">
        <v>1</v>
      </c>
    </row>
    <row r="87" spans="1:104" x14ac:dyDescent="0.2">
      <c r="A87" s="168">
        <v>31</v>
      </c>
      <c r="B87" s="169" t="s">
        <v>188</v>
      </c>
      <c r="C87" s="170" t="s">
        <v>189</v>
      </c>
      <c r="D87" s="171" t="s">
        <v>112</v>
      </c>
      <c r="E87" s="172">
        <v>10</v>
      </c>
      <c r="F87" s="172"/>
      <c r="G87" s="173">
        <f t="shared" ref="G87:G97" si="0">E87*F87</f>
        <v>0</v>
      </c>
      <c r="O87" s="167">
        <v>2</v>
      </c>
      <c r="AA87" s="145">
        <v>1</v>
      </c>
      <c r="AB87" s="145">
        <v>7</v>
      </c>
      <c r="AC87" s="145">
        <v>7</v>
      </c>
      <c r="AZ87" s="145">
        <v>2</v>
      </c>
      <c r="BA87" s="145">
        <f t="shared" ref="BA87:BA97" si="1">IF(AZ87=1,G87,0)</f>
        <v>0</v>
      </c>
      <c r="BB87" s="145">
        <f t="shared" ref="BB87:BB97" si="2">IF(AZ87=2,G87,0)</f>
        <v>0</v>
      </c>
      <c r="BC87" s="145">
        <f t="shared" ref="BC87:BC97" si="3">IF(AZ87=3,G87,0)</f>
        <v>0</v>
      </c>
      <c r="BD87" s="145">
        <f t="shared" ref="BD87:BD97" si="4">IF(AZ87=4,G87,0)</f>
        <v>0</v>
      </c>
      <c r="BE87" s="145">
        <f t="shared" ref="BE87:BE97" si="5">IF(AZ87=5,G87,0)</f>
        <v>0</v>
      </c>
      <c r="CA87" s="174">
        <v>1</v>
      </c>
      <c r="CB87" s="174">
        <v>7</v>
      </c>
      <c r="CZ87" s="145">
        <v>0</v>
      </c>
    </row>
    <row r="88" spans="1:104" x14ac:dyDescent="0.2">
      <c r="A88" s="168">
        <v>32</v>
      </c>
      <c r="B88" s="169" t="s">
        <v>190</v>
      </c>
      <c r="C88" s="170" t="s">
        <v>191</v>
      </c>
      <c r="D88" s="171" t="s">
        <v>112</v>
      </c>
      <c r="E88" s="172">
        <v>10</v>
      </c>
      <c r="F88" s="172"/>
      <c r="G88" s="173">
        <f t="shared" si="0"/>
        <v>0</v>
      </c>
      <c r="O88" s="167">
        <v>2</v>
      </c>
      <c r="AA88" s="145">
        <v>1</v>
      </c>
      <c r="AB88" s="145">
        <v>7</v>
      </c>
      <c r="AC88" s="145">
        <v>7</v>
      </c>
      <c r="AZ88" s="145">
        <v>2</v>
      </c>
      <c r="BA88" s="145">
        <f t="shared" si="1"/>
        <v>0</v>
      </c>
      <c r="BB88" s="145">
        <f t="shared" si="2"/>
        <v>0</v>
      </c>
      <c r="BC88" s="145">
        <f t="shared" si="3"/>
        <v>0</v>
      </c>
      <c r="BD88" s="145">
        <f t="shared" si="4"/>
        <v>0</v>
      </c>
      <c r="BE88" s="145">
        <f t="shared" si="5"/>
        <v>0</v>
      </c>
      <c r="CA88" s="174">
        <v>1</v>
      </c>
      <c r="CB88" s="174">
        <v>7</v>
      </c>
      <c r="CZ88" s="145">
        <v>0</v>
      </c>
    </row>
    <row r="89" spans="1:104" x14ac:dyDescent="0.2">
      <c r="A89" s="168">
        <v>33</v>
      </c>
      <c r="B89" s="169" t="s">
        <v>192</v>
      </c>
      <c r="C89" s="170" t="s">
        <v>193</v>
      </c>
      <c r="D89" s="171" t="s">
        <v>112</v>
      </c>
      <c r="E89" s="172">
        <v>3</v>
      </c>
      <c r="F89" s="172"/>
      <c r="G89" s="173">
        <f t="shared" si="0"/>
        <v>0</v>
      </c>
      <c r="O89" s="167">
        <v>2</v>
      </c>
      <c r="AA89" s="145">
        <v>1</v>
      </c>
      <c r="AB89" s="145">
        <v>7</v>
      </c>
      <c r="AC89" s="145">
        <v>7</v>
      </c>
      <c r="AZ89" s="145">
        <v>2</v>
      </c>
      <c r="BA89" s="145">
        <f t="shared" si="1"/>
        <v>0</v>
      </c>
      <c r="BB89" s="145">
        <f t="shared" si="2"/>
        <v>0</v>
      </c>
      <c r="BC89" s="145">
        <f t="shared" si="3"/>
        <v>0</v>
      </c>
      <c r="BD89" s="145">
        <f t="shared" si="4"/>
        <v>0</v>
      </c>
      <c r="BE89" s="145">
        <f t="shared" si="5"/>
        <v>0</v>
      </c>
      <c r="CA89" s="174">
        <v>1</v>
      </c>
      <c r="CB89" s="174">
        <v>7</v>
      </c>
      <c r="CZ89" s="145">
        <v>9.9999999999961197E-6</v>
      </c>
    </row>
    <row r="90" spans="1:104" x14ac:dyDescent="0.2">
      <c r="A90" s="168">
        <v>34</v>
      </c>
      <c r="B90" s="169" t="s">
        <v>194</v>
      </c>
      <c r="C90" s="170" t="s">
        <v>195</v>
      </c>
      <c r="D90" s="171" t="s">
        <v>112</v>
      </c>
      <c r="E90" s="172">
        <v>10</v>
      </c>
      <c r="F90" s="172"/>
      <c r="G90" s="173">
        <f t="shared" si="0"/>
        <v>0</v>
      </c>
      <c r="O90" s="167">
        <v>2</v>
      </c>
      <c r="AA90" s="145">
        <v>3</v>
      </c>
      <c r="AB90" s="145">
        <v>7</v>
      </c>
      <c r="AC90" s="145">
        <v>54914585</v>
      </c>
      <c r="AZ90" s="145">
        <v>2</v>
      </c>
      <c r="BA90" s="145">
        <f t="shared" si="1"/>
        <v>0</v>
      </c>
      <c r="BB90" s="145">
        <f t="shared" si="2"/>
        <v>0</v>
      </c>
      <c r="BC90" s="145">
        <f t="shared" si="3"/>
        <v>0</v>
      </c>
      <c r="BD90" s="145">
        <f t="shared" si="4"/>
        <v>0</v>
      </c>
      <c r="BE90" s="145">
        <f t="shared" si="5"/>
        <v>0</v>
      </c>
      <c r="CA90" s="174">
        <v>3</v>
      </c>
      <c r="CB90" s="174">
        <v>7</v>
      </c>
      <c r="CZ90" s="145">
        <v>7.5000000000002799E-4</v>
      </c>
    </row>
    <row r="91" spans="1:104" x14ac:dyDescent="0.2">
      <c r="A91" s="168">
        <v>35</v>
      </c>
      <c r="B91" s="169" t="s">
        <v>196</v>
      </c>
      <c r="C91" s="170" t="s">
        <v>197</v>
      </c>
      <c r="D91" s="171" t="s">
        <v>112</v>
      </c>
      <c r="E91" s="172">
        <v>4</v>
      </c>
      <c r="F91" s="172"/>
      <c r="G91" s="173">
        <f t="shared" si="0"/>
        <v>0</v>
      </c>
      <c r="O91" s="167">
        <v>2</v>
      </c>
      <c r="AA91" s="145">
        <v>3</v>
      </c>
      <c r="AB91" s="145">
        <v>7</v>
      </c>
      <c r="AC91" s="145">
        <v>61160128</v>
      </c>
      <c r="AZ91" s="145">
        <v>2</v>
      </c>
      <c r="BA91" s="145">
        <f t="shared" si="1"/>
        <v>0</v>
      </c>
      <c r="BB91" s="145">
        <f t="shared" si="2"/>
        <v>0</v>
      </c>
      <c r="BC91" s="145">
        <f t="shared" si="3"/>
        <v>0</v>
      </c>
      <c r="BD91" s="145">
        <f t="shared" si="4"/>
        <v>0</v>
      </c>
      <c r="BE91" s="145">
        <f t="shared" si="5"/>
        <v>0</v>
      </c>
      <c r="CA91" s="174">
        <v>3</v>
      </c>
      <c r="CB91" s="174">
        <v>7</v>
      </c>
      <c r="CZ91" s="145">
        <v>1.38000000000034E-2</v>
      </c>
    </row>
    <row r="92" spans="1:104" x14ac:dyDescent="0.2">
      <c r="A92" s="168">
        <v>36</v>
      </c>
      <c r="B92" s="169" t="s">
        <v>198</v>
      </c>
      <c r="C92" s="170" t="s">
        <v>199</v>
      </c>
      <c r="D92" s="171" t="s">
        <v>112</v>
      </c>
      <c r="E92" s="172">
        <v>1</v>
      </c>
      <c r="F92" s="172"/>
      <c r="G92" s="173">
        <f t="shared" si="0"/>
        <v>0</v>
      </c>
      <c r="O92" s="167">
        <v>2</v>
      </c>
      <c r="AA92" s="145">
        <v>3</v>
      </c>
      <c r="AB92" s="145">
        <v>7</v>
      </c>
      <c r="AC92" s="145">
        <v>61160156</v>
      </c>
      <c r="AZ92" s="145">
        <v>2</v>
      </c>
      <c r="BA92" s="145">
        <f t="shared" si="1"/>
        <v>0</v>
      </c>
      <c r="BB92" s="145">
        <f t="shared" si="2"/>
        <v>0</v>
      </c>
      <c r="BC92" s="145">
        <f t="shared" si="3"/>
        <v>0</v>
      </c>
      <c r="BD92" s="145">
        <f t="shared" si="4"/>
        <v>0</v>
      </c>
      <c r="BE92" s="145">
        <f t="shared" si="5"/>
        <v>0</v>
      </c>
      <c r="CA92" s="174">
        <v>3</v>
      </c>
      <c r="CB92" s="174">
        <v>7</v>
      </c>
      <c r="CZ92" s="145">
        <v>1.5500000000002999E-2</v>
      </c>
    </row>
    <row r="93" spans="1:104" x14ac:dyDescent="0.2">
      <c r="A93" s="168">
        <v>37</v>
      </c>
      <c r="B93" s="169" t="s">
        <v>200</v>
      </c>
      <c r="C93" s="170" t="s">
        <v>201</v>
      </c>
      <c r="D93" s="171" t="s">
        <v>112</v>
      </c>
      <c r="E93" s="172">
        <v>4</v>
      </c>
      <c r="F93" s="172"/>
      <c r="G93" s="173">
        <f t="shared" si="0"/>
        <v>0</v>
      </c>
      <c r="O93" s="167">
        <v>2</v>
      </c>
      <c r="AA93" s="145">
        <v>3</v>
      </c>
      <c r="AB93" s="145">
        <v>7</v>
      </c>
      <c r="AC93" s="145">
        <v>61160188</v>
      </c>
      <c r="AZ93" s="145">
        <v>2</v>
      </c>
      <c r="BA93" s="145">
        <f t="shared" si="1"/>
        <v>0</v>
      </c>
      <c r="BB93" s="145">
        <f t="shared" si="2"/>
        <v>0</v>
      </c>
      <c r="BC93" s="145">
        <f t="shared" si="3"/>
        <v>0</v>
      </c>
      <c r="BD93" s="145">
        <f t="shared" si="4"/>
        <v>0</v>
      </c>
      <c r="BE93" s="145">
        <f t="shared" si="5"/>
        <v>0</v>
      </c>
      <c r="CA93" s="174">
        <v>3</v>
      </c>
      <c r="CB93" s="174">
        <v>7</v>
      </c>
      <c r="CZ93" s="145">
        <v>1.5999999999991101E-2</v>
      </c>
    </row>
    <row r="94" spans="1:104" x14ac:dyDescent="0.2">
      <c r="A94" s="168">
        <v>38</v>
      </c>
      <c r="B94" s="169" t="s">
        <v>202</v>
      </c>
      <c r="C94" s="170" t="s">
        <v>203</v>
      </c>
      <c r="D94" s="171" t="s">
        <v>112</v>
      </c>
      <c r="E94" s="172">
        <v>1</v>
      </c>
      <c r="F94" s="172"/>
      <c r="G94" s="173">
        <f t="shared" si="0"/>
        <v>0</v>
      </c>
      <c r="O94" s="167">
        <v>2</v>
      </c>
      <c r="AA94" s="145">
        <v>3</v>
      </c>
      <c r="AB94" s="145">
        <v>7</v>
      </c>
      <c r="AC94" s="145">
        <v>61160603</v>
      </c>
      <c r="AZ94" s="145">
        <v>2</v>
      </c>
      <c r="BA94" s="145">
        <f t="shared" si="1"/>
        <v>0</v>
      </c>
      <c r="BB94" s="145">
        <f t="shared" si="2"/>
        <v>0</v>
      </c>
      <c r="BC94" s="145">
        <f t="shared" si="3"/>
        <v>0</v>
      </c>
      <c r="BD94" s="145">
        <f t="shared" si="4"/>
        <v>0</v>
      </c>
      <c r="BE94" s="145">
        <f t="shared" si="5"/>
        <v>0</v>
      </c>
      <c r="CA94" s="174">
        <v>3</v>
      </c>
      <c r="CB94" s="174">
        <v>7</v>
      </c>
      <c r="CZ94" s="145">
        <v>2.0000000000010201E-2</v>
      </c>
    </row>
    <row r="95" spans="1:104" x14ac:dyDescent="0.2">
      <c r="A95" s="168">
        <v>39</v>
      </c>
      <c r="B95" s="169" t="s">
        <v>204</v>
      </c>
      <c r="C95" s="170" t="s">
        <v>205</v>
      </c>
      <c r="D95" s="171" t="s">
        <v>112</v>
      </c>
      <c r="E95" s="172">
        <v>1</v>
      </c>
      <c r="F95" s="172"/>
      <c r="G95" s="173">
        <f t="shared" si="0"/>
        <v>0</v>
      </c>
      <c r="O95" s="167">
        <v>2</v>
      </c>
      <c r="AA95" s="145">
        <v>3</v>
      </c>
      <c r="AB95" s="145">
        <v>7</v>
      </c>
      <c r="AC95" s="145">
        <v>61187136</v>
      </c>
      <c r="AZ95" s="145">
        <v>2</v>
      </c>
      <c r="BA95" s="145">
        <f t="shared" si="1"/>
        <v>0</v>
      </c>
      <c r="BB95" s="145">
        <f t="shared" si="2"/>
        <v>0</v>
      </c>
      <c r="BC95" s="145">
        <f t="shared" si="3"/>
        <v>0</v>
      </c>
      <c r="BD95" s="145">
        <f t="shared" si="4"/>
        <v>0</v>
      </c>
      <c r="BE95" s="145">
        <f t="shared" si="5"/>
        <v>0</v>
      </c>
      <c r="CA95" s="174">
        <v>3</v>
      </c>
      <c r="CB95" s="174">
        <v>7</v>
      </c>
      <c r="CZ95" s="145">
        <v>9.3999999999994099E-4</v>
      </c>
    </row>
    <row r="96" spans="1:104" x14ac:dyDescent="0.2">
      <c r="A96" s="168">
        <v>40</v>
      </c>
      <c r="B96" s="169" t="s">
        <v>206</v>
      </c>
      <c r="C96" s="170" t="s">
        <v>207</v>
      </c>
      <c r="D96" s="171" t="s">
        <v>112</v>
      </c>
      <c r="E96" s="172">
        <v>2</v>
      </c>
      <c r="F96" s="172"/>
      <c r="G96" s="173">
        <f t="shared" si="0"/>
        <v>0</v>
      </c>
      <c r="O96" s="167">
        <v>2</v>
      </c>
      <c r="AA96" s="145">
        <v>3</v>
      </c>
      <c r="AB96" s="145">
        <v>7</v>
      </c>
      <c r="AC96" s="145">
        <v>61187156</v>
      </c>
      <c r="AZ96" s="145">
        <v>2</v>
      </c>
      <c r="BA96" s="145">
        <f t="shared" si="1"/>
        <v>0</v>
      </c>
      <c r="BB96" s="145">
        <f t="shared" si="2"/>
        <v>0</v>
      </c>
      <c r="BC96" s="145">
        <f t="shared" si="3"/>
        <v>0</v>
      </c>
      <c r="BD96" s="145">
        <f t="shared" si="4"/>
        <v>0</v>
      </c>
      <c r="BE96" s="145">
        <f t="shared" si="5"/>
        <v>0</v>
      </c>
      <c r="CA96" s="174">
        <v>3</v>
      </c>
      <c r="CB96" s="174">
        <v>7</v>
      </c>
      <c r="CZ96" s="145">
        <v>1.07000000000035E-3</v>
      </c>
    </row>
    <row r="97" spans="1:104" x14ac:dyDescent="0.2">
      <c r="A97" s="168">
        <v>41</v>
      </c>
      <c r="B97" s="169" t="s">
        <v>208</v>
      </c>
      <c r="C97" s="170" t="s">
        <v>209</v>
      </c>
      <c r="D97" s="171" t="s">
        <v>165</v>
      </c>
      <c r="E97" s="172">
        <v>0.16530999999999199</v>
      </c>
      <c r="F97" s="172"/>
      <c r="G97" s="173">
        <f t="shared" si="0"/>
        <v>0</v>
      </c>
      <c r="O97" s="167">
        <v>2</v>
      </c>
      <c r="AA97" s="145">
        <v>7</v>
      </c>
      <c r="AB97" s="145">
        <v>1001</v>
      </c>
      <c r="AC97" s="145">
        <v>5</v>
      </c>
      <c r="AZ97" s="145">
        <v>2</v>
      </c>
      <c r="BA97" s="145">
        <f t="shared" si="1"/>
        <v>0</v>
      </c>
      <c r="BB97" s="145">
        <f t="shared" si="2"/>
        <v>0</v>
      </c>
      <c r="BC97" s="145">
        <f t="shared" si="3"/>
        <v>0</v>
      </c>
      <c r="BD97" s="145">
        <f t="shared" si="4"/>
        <v>0</v>
      </c>
      <c r="BE97" s="145">
        <f t="shared" si="5"/>
        <v>0</v>
      </c>
      <c r="CA97" s="174">
        <v>7</v>
      </c>
      <c r="CB97" s="174">
        <v>1001</v>
      </c>
      <c r="CZ97" s="145">
        <v>0</v>
      </c>
    </row>
    <row r="98" spans="1:104" x14ac:dyDescent="0.2">
      <c r="A98" s="181"/>
      <c r="B98" s="182" t="s">
        <v>74</v>
      </c>
      <c r="C98" s="183" t="str">
        <f>CONCATENATE(B86," ",C86)</f>
        <v>766 Konstrukce truhlářské</v>
      </c>
      <c r="D98" s="184"/>
      <c r="E98" s="185"/>
      <c r="F98" s="186"/>
      <c r="G98" s="187">
        <f>SUM(G86:G97)</f>
        <v>0</v>
      </c>
      <c r="O98" s="167">
        <v>4</v>
      </c>
      <c r="BA98" s="188">
        <f>SUM(BA86:BA97)</f>
        <v>0</v>
      </c>
      <c r="BB98" s="188">
        <f>SUM(BB86:BB97)</f>
        <v>0</v>
      </c>
      <c r="BC98" s="188">
        <f>SUM(BC86:BC97)</f>
        <v>0</v>
      </c>
      <c r="BD98" s="188">
        <f>SUM(BD86:BD97)</f>
        <v>0</v>
      </c>
      <c r="BE98" s="188">
        <f>SUM(BE86:BE97)</f>
        <v>0</v>
      </c>
    </row>
    <row r="99" spans="1:104" x14ac:dyDescent="0.2">
      <c r="A99" s="160" t="s">
        <v>72</v>
      </c>
      <c r="B99" s="161" t="s">
        <v>210</v>
      </c>
      <c r="C99" s="162" t="s">
        <v>211</v>
      </c>
      <c r="D99" s="163"/>
      <c r="E99" s="164"/>
      <c r="F99" s="164"/>
      <c r="G99" s="165"/>
      <c r="H99" s="166"/>
      <c r="I99" s="166"/>
      <c r="O99" s="167">
        <v>1</v>
      </c>
    </row>
    <row r="100" spans="1:104" x14ac:dyDescent="0.2">
      <c r="A100" s="168">
        <v>42</v>
      </c>
      <c r="B100" s="169" t="s">
        <v>212</v>
      </c>
      <c r="C100" s="170" t="s">
        <v>213</v>
      </c>
      <c r="D100" s="171" t="s">
        <v>147</v>
      </c>
      <c r="E100" s="172">
        <v>20.95</v>
      </c>
      <c r="F100" s="172"/>
      <c r="G100" s="173">
        <f>E100*F100</f>
        <v>0</v>
      </c>
      <c r="O100" s="167">
        <v>2</v>
      </c>
      <c r="AA100" s="145">
        <v>1</v>
      </c>
      <c r="AB100" s="145">
        <v>7</v>
      </c>
      <c r="AC100" s="145">
        <v>7</v>
      </c>
      <c r="AZ100" s="145">
        <v>2</v>
      </c>
      <c r="BA100" s="145">
        <f>IF(AZ100=1,G100,0)</f>
        <v>0</v>
      </c>
      <c r="BB100" s="145">
        <f>IF(AZ100=2,G100,0)</f>
        <v>0</v>
      </c>
      <c r="BC100" s="145">
        <f>IF(AZ100=3,G100,0)</f>
        <v>0</v>
      </c>
      <c r="BD100" s="145">
        <f>IF(AZ100=4,G100,0)</f>
        <v>0</v>
      </c>
      <c r="BE100" s="145">
        <f>IF(AZ100=5,G100,0)</f>
        <v>0</v>
      </c>
      <c r="CA100" s="174">
        <v>1</v>
      </c>
      <c r="CB100" s="174">
        <v>7</v>
      </c>
      <c r="CZ100" s="145">
        <v>2.40000000000018E-4</v>
      </c>
    </row>
    <row r="101" spans="1:104" x14ac:dyDescent="0.2">
      <c r="A101" s="175"/>
      <c r="B101" s="177"/>
      <c r="C101" s="222" t="s">
        <v>214</v>
      </c>
      <c r="D101" s="223"/>
      <c r="E101" s="178">
        <v>11.4</v>
      </c>
      <c r="F101" s="179"/>
      <c r="G101" s="180"/>
      <c r="M101" s="176" t="s">
        <v>214</v>
      </c>
      <c r="O101" s="167"/>
    </row>
    <row r="102" spans="1:104" x14ac:dyDescent="0.2">
      <c r="A102" s="175"/>
      <c r="B102" s="177"/>
      <c r="C102" s="222" t="s">
        <v>215</v>
      </c>
      <c r="D102" s="223"/>
      <c r="E102" s="178">
        <v>2.2999999999999998</v>
      </c>
      <c r="F102" s="179"/>
      <c r="G102" s="180"/>
      <c r="M102" s="176" t="s">
        <v>215</v>
      </c>
      <c r="O102" s="167"/>
    </row>
    <row r="103" spans="1:104" x14ac:dyDescent="0.2">
      <c r="A103" s="175"/>
      <c r="B103" s="177"/>
      <c r="C103" s="222" t="s">
        <v>216</v>
      </c>
      <c r="D103" s="223"/>
      <c r="E103" s="178">
        <v>7.25</v>
      </c>
      <c r="F103" s="179"/>
      <c r="G103" s="180"/>
      <c r="M103" s="176" t="s">
        <v>216</v>
      </c>
      <c r="O103" s="167"/>
    </row>
    <row r="104" spans="1:104" x14ac:dyDescent="0.2">
      <c r="A104" s="168">
        <v>43</v>
      </c>
      <c r="B104" s="169" t="s">
        <v>217</v>
      </c>
      <c r="C104" s="170" t="s">
        <v>218</v>
      </c>
      <c r="D104" s="171" t="s">
        <v>147</v>
      </c>
      <c r="E104" s="172">
        <v>20.95</v>
      </c>
      <c r="F104" s="172"/>
      <c r="G104" s="173">
        <f>E104*F104</f>
        <v>0</v>
      </c>
      <c r="O104" s="167">
        <v>2</v>
      </c>
      <c r="AA104" s="145">
        <v>1</v>
      </c>
      <c r="AB104" s="145">
        <v>7</v>
      </c>
      <c r="AC104" s="145">
        <v>7</v>
      </c>
      <c r="AZ104" s="145">
        <v>2</v>
      </c>
      <c r="BA104" s="145">
        <f>IF(AZ104=1,G104,0)</f>
        <v>0</v>
      </c>
      <c r="BB104" s="145">
        <f>IF(AZ104=2,G104,0)</f>
        <v>0</v>
      </c>
      <c r="BC104" s="145">
        <f>IF(AZ104=3,G104,0)</f>
        <v>0</v>
      </c>
      <c r="BD104" s="145">
        <f>IF(AZ104=4,G104,0)</f>
        <v>0</v>
      </c>
      <c r="BE104" s="145">
        <f>IF(AZ104=5,G104,0)</f>
        <v>0</v>
      </c>
      <c r="CA104" s="174">
        <v>1</v>
      </c>
      <c r="CB104" s="174">
        <v>7</v>
      </c>
      <c r="CZ104" s="145">
        <v>0</v>
      </c>
    </row>
    <row r="105" spans="1:104" x14ac:dyDescent="0.2">
      <c r="A105" s="168">
        <v>44</v>
      </c>
      <c r="B105" s="169" t="s">
        <v>219</v>
      </c>
      <c r="C105" s="170" t="s">
        <v>220</v>
      </c>
      <c r="D105" s="171" t="s">
        <v>90</v>
      </c>
      <c r="E105" s="172">
        <v>27.06</v>
      </c>
      <c r="F105" s="172"/>
      <c r="G105" s="173">
        <f>E105*F105</f>
        <v>0</v>
      </c>
      <c r="O105" s="167">
        <v>2</v>
      </c>
      <c r="AA105" s="145">
        <v>1</v>
      </c>
      <c r="AB105" s="145">
        <v>7</v>
      </c>
      <c r="AC105" s="145">
        <v>7</v>
      </c>
      <c r="AZ105" s="145">
        <v>2</v>
      </c>
      <c r="BA105" s="145">
        <f>IF(AZ105=1,G105,0)</f>
        <v>0</v>
      </c>
      <c r="BB105" s="145">
        <f>IF(AZ105=2,G105,0)</f>
        <v>0</v>
      </c>
      <c r="BC105" s="145">
        <f>IF(AZ105=3,G105,0)</f>
        <v>0</v>
      </c>
      <c r="BD105" s="145">
        <f>IF(AZ105=4,G105,0)</f>
        <v>0</v>
      </c>
      <c r="BE105" s="145">
        <f>IF(AZ105=5,G105,0)</f>
        <v>0</v>
      </c>
      <c r="CA105" s="174">
        <v>1</v>
      </c>
      <c r="CB105" s="174">
        <v>7</v>
      </c>
      <c r="CZ105" s="145">
        <v>4.9300000000016596E-3</v>
      </c>
    </row>
    <row r="106" spans="1:104" x14ac:dyDescent="0.2">
      <c r="A106" s="175"/>
      <c r="B106" s="177"/>
      <c r="C106" s="222" t="s">
        <v>109</v>
      </c>
      <c r="D106" s="223"/>
      <c r="E106" s="178">
        <v>27.06</v>
      </c>
      <c r="F106" s="179"/>
      <c r="G106" s="180"/>
      <c r="M106" s="176" t="s">
        <v>109</v>
      </c>
      <c r="O106" s="167"/>
    </row>
    <row r="107" spans="1:104" x14ac:dyDescent="0.2">
      <c r="A107" s="168">
        <v>45</v>
      </c>
      <c r="B107" s="169" t="s">
        <v>221</v>
      </c>
      <c r="C107" s="170" t="s">
        <v>222</v>
      </c>
      <c r="D107" s="171" t="s">
        <v>147</v>
      </c>
      <c r="E107" s="172">
        <v>57.5</v>
      </c>
      <c r="F107" s="172"/>
      <c r="G107" s="173">
        <f>E107*F107</f>
        <v>0</v>
      </c>
      <c r="O107" s="167">
        <v>2</v>
      </c>
      <c r="AA107" s="145">
        <v>1</v>
      </c>
      <c r="AB107" s="145">
        <v>7</v>
      </c>
      <c r="AC107" s="145">
        <v>7</v>
      </c>
      <c r="AZ107" s="145">
        <v>2</v>
      </c>
      <c r="BA107" s="145">
        <f>IF(AZ107=1,G107,0)</f>
        <v>0</v>
      </c>
      <c r="BB107" s="145">
        <f>IF(AZ107=2,G107,0)</f>
        <v>0</v>
      </c>
      <c r="BC107" s="145">
        <f>IF(AZ107=3,G107,0)</f>
        <v>0</v>
      </c>
      <c r="BD107" s="145">
        <f>IF(AZ107=4,G107,0)</f>
        <v>0</v>
      </c>
      <c r="BE107" s="145">
        <f>IF(AZ107=5,G107,0)</f>
        <v>0</v>
      </c>
      <c r="CA107" s="174">
        <v>1</v>
      </c>
      <c r="CB107" s="174">
        <v>7</v>
      </c>
      <c r="CZ107" s="145">
        <v>3.9999999999984499E-5</v>
      </c>
    </row>
    <row r="108" spans="1:104" x14ac:dyDescent="0.2">
      <c r="A108" s="175"/>
      <c r="B108" s="177"/>
      <c r="C108" s="222" t="s">
        <v>223</v>
      </c>
      <c r="D108" s="223"/>
      <c r="E108" s="178">
        <v>7.2</v>
      </c>
      <c r="F108" s="179"/>
      <c r="G108" s="180"/>
      <c r="M108" s="176" t="s">
        <v>223</v>
      </c>
      <c r="O108" s="167"/>
    </row>
    <row r="109" spans="1:104" ht="22.5" x14ac:dyDescent="0.2">
      <c r="A109" s="175"/>
      <c r="B109" s="177"/>
      <c r="C109" s="222" t="s">
        <v>224</v>
      </c>
      <c r="D109" s="223"/>
      <c r="E109" s="178">
        <v>24.6</v>
      </c>
      <c r="F109" s="179"/>
      <c r="G109" s="180"/>
      <c r="M109" s="176" t="s">
        <v>224</v>
      </c>
      <c r="O109" s="167"/>
    </row>
    <row r="110" spans="1:104" x14ac:dyDescent="0.2">
      <c r="A110" s="175"/>
      <c r="B110" s="177"/>
      <c r="C110" s="222" t="s">
        <v>225</v>
      </c>
      <c r="D110" s="223"/>
      <c r="E110" s="178">
        <v>2.7</v>
      </c>
      <c r="F110" s="179"/>
      <c r="G110" s="180"/>
      <c r="M110" s="176" t="s">
        <v>225</v>
      </c>
      <c r="O110" s="167"/>
    </row>
    <row r="111" spans="1:104" ht="22.5" x14ac:dyDescent="0.2">
      <c r="A111" s="175"/>
      <c r="B111" s="177"/>
      <c r="C111" s="222" t="s">
        <v>226</v>
      </c>
      <c r="D111" s="223"/>
      <c r="E111" s="178">
        <v>18.8</v>
      </c>
      <c r="F111" s="179"/>
      <c r="G111" s="180"/>
      <c r="M111" s="176" t="s">
        <v>226</v>
      </c>
      <c r="O111" s="167"/>
    </row>
    <row r="112" spans="1:104" x14ac:dyDescent="0.2">
      <c r="A112" s="175"/>
      <c r="B112" s="177"/>
      <c r="C112" s="222" t="s">
        <v>227</v>
      </c>
      <c r="D112" s="223"/>
      <c r="E112" s="178">
        <v>4.2</v>
      </c>
      <c r="F112" s="179"/>
      <c r="G112" s="180"/>
      <c r="M112" s="176" t="s">
        <v>227</v>
      </c>
      <c r="O112" s="167"/>
    </row>
    <row r="113" spans="1:104" x14ac:dyDescent="0.2">
      <c r="A113" s="168">
        <v>46</v>
      </c>
      <c r="B113" s="169" t="s">
        <v>228</v>
      </c>
      <c r="C113" s="170" t="s">
        <v>229</v>
      </c>
      <c r="D113" s="171" t="s">
        <v>90</v>
      </c>
      <c r="E113" s="172">
        <v>27.06</v>
      </c>
      <c r="F113" s="172"/>
      <c r="G113" s="173">
        <f>E113*F113</f>
        <v>0</v>
      </c>
      <c r="O113" s="167">
        <v>2</v>
      </c>
      <c r="AA113" s="145">
        <v>1</v>
      </c>
      <c r="AB113" s="145">
        <v>7</v>
      </c>
      <c r="AC113" s="145">
        <v>7</v>
      </c>
      <c r="AZ113" s="145">
        <v>2</v>
      </c>
      <c r="BA113" s="145">
        <f>IF(AZ113=1,G113,0)</f>
        <v>0</v>
      </c>
      <c r="BB113" s="145">
        <f>IF(AZ113=2,G113,0)</f>
        <v>0</v>
      </c>
      <c r="BC113" s="145">
        <f>IF(AZ113=3,G113,0)</f>
        <v>0</v>
      </c>
      <c r="BD113" s="145">
        <f>IF(AZ113=4,G113,0)</f>
        <v>0</v>
      </c>
      <c r="BE113" s="145">
        <f>IF(AZ113=5,G113,0)</f>
        <v>0</v>
      </c>
      <c r="CA113" s="174">
        <v>1</v>
      </c>
      <c r="CB113" s="174">
        <v>7</v>
      </c>
      <c r="CZ113" s="145">
        <v>7.99999999999912E-4</v>
      </c>
    </row>
    <row r="114" spans="1:104" x14ac:dyDescent="0.2">
      <c r="A114" s="168">
        <v>47</v>
      </c>
      <c r="B114" s="169" t="s">
        <v>230</v>
      </c>
      <c r="C114" s="170" t="s">
        <v>231</v>
      </c>
      <c r="D114" s="171" t="s">
        <v>90</v>
      </c>
      <c r="E114" s="172">
        <v>33.222799999999999</v>
      </c>
      <c r="F114" s="172"/>
      <c r="G114" s="173">
        <f>E114*F114</f>
        <v>0</v>
      </c>
      <c r="O114" s="167">
        <v>2</v>
      </c>
      <c r="AA114" s="145">
        <v>3</v>
      </c>
      <c r="AB114" s="145">
        <v>7</v>
      </c>
      <c r="AC114" s="145">
        <v>59764</v>
      </c>
      <c r="AZ114" s="145">
        <v>2</v>
      </c>
      <c r="BA114" s="145">
        <f>IF(AZ114=1,G114,0)</f>
        <v>0</v>
      </c>
      <c r="BB114" s="145">
        <f>IF(AZ114=2,G114,0)</f>
        <v>0</v>
      </c>
      <c r="BC114" s="145">
        <f>IF(AZ114=3,G114,0)</f>
        <v>0</v>
      </c>
      <c r="BD114" s="145">
        <f>IF(AZ114=4,G114,0)</f>
        <v>0</v>
      </c>
      <c r="BE114" s="145">
        <f>IF(AZ114=5,G114,0)</f>
        <v>0</v>
      </c>
      <c r="CA114" s="174">
        <v>3</v>
      </c>
      <c r="CB114" s="174">
        <v>7</v>
      </c>
      <c r="CZ114" s="145">
        <v>1.92000000000121E-2</v>
      </c>
    </row>
    <row r="115" spans="1:104" x14ac:dyDescent="0.2">
      <c r="A115" s="175"/>
      <c r="B115" s="177"/>
      <c r="C115" s="222" t="s">
        <v>232</v>
      </c>
      <c r="D115" s="223"/>
      <c r="E115" s="178">
        <v>29.765999999999998</v>
      </c>
      <c r="F115" s="179"/>
      <c r="G115" s="180"/>
      <c r="M115" s="176" t="s">
        <v>232</v>
      </c>
      <c r="O115" s="167"/>
    </row>
    <row r="116" spans="1:104" x14ac:dyDescent="0.2">
      <c r="A116" s="175"/>
      <c r="B116" s="177"/>
      <c r="C116" s="222" t="s">
        <v>233</v>
      </c>
      <c r="D116" s="223"/>
      <c r="E116" s="178">
        <v>3.4567000000000001</v>
      </c>
      <c r="F116" s="179"/>
      <c r="G116" s="180"/>
      <c r="M116" s="176" t="s">
        <v>233</v>
      </c>
      <c r="O116" s="167"/>
    </row>
    <row r="117" spans="1:104" x14ac:dyDescent="0.2">
      <c r="A117" s="168">
        <v>48</v>
      </c>
      <c r="B117" s="169" t="s">
        <v>234</v>
      </c>
      <c r="C117" s="170" t="s">
        <v>235</v>
      </c>
      <c r="D117" s="171" t="s">
        <v>61</v>
      </c>
      <c r="E117" s="201"/>
      <c r="F117" s="172"/>
      <c r="G117" s="173">
        <f>E117*F117</f>
        <v>0</v>
      </c>
      <c r="O117" s="167">
        <v>2</v>
      </c>
      <c r="AA117" s="145">
        <v>7</v>
      </c>
      <c r="AB117" s="145">
        <v>1002</v>
      </c>
      <c r="AC117" s="145">
        <v>5</v>
      </c>
      <c r="AZ117" s="145">
        <v>2</v>
      </c>
      <c r="BA117" s="145">
        <f>IF(AZ117=1,G117,0)</f>
        <v>0</v>
      </c>
      <c r="BB117" s="145">
        <f>IF(AZ117=2,G117,0)</f>
        <v>0</v>
      </c>
      <c r="BC117" s="145">
        <f>IF(AZ117=3,G117,0)</f>
        <v>0</v>
      </c>
      <c r="BD117" s="145">
        <f>IF(AZ117=4,G117,0)</f>
        <v>0</v>
      </c>
      <c r="BE117" s="145">
        <f>IF(AZ117=5,G117,0)</f>
        <v>0</v>
      </c>
      <c r="CA117" s="174">
        <v>7</v>
      </c>
      <c r="CB117" s="174">
        <v>1002</v>
      </c>
      <c r="CZ117" s="145">
        <v>0</v>
      </c>
    </row>
    <row r="118" spans="1:104" x14ac:dyDescent="0.2">
      <c r="A118" s="181"/>
      <c r="B118" s="182" t="s">
        <v>74</v>
      </c>
      <c r="C118" s="183" t="str">
        <f>CONCATENATE(B99," ",C99)</f>
        <v>771 Podlahy z dlaždic a obklady</v>
      </c>
      <c r="D118" s="184"/>
      <c r="E118" s="185"/>
      <c r="F118" s="186"/>
      <c r="G118" s="187">
        <f>SUM(G99:G117)</f>
        <v>0</v>
      </c>
      <c r="O118" s="167">
        <v>4</v>
      </c>
      <c r="BA118" s="188">
        <f>SUM(BA99:BA117)</f>
        <v>0</v>
      </c>
      <c r="BB118" s="188">
        <f>SUM(BB99:BB117)</f>
        <v>0</v>
      </c>
      <c r="BC118" s="188">
        <f>SUM(BC99:BC117)</f>
        <v>0</v>
      </c>
      <c r="BD118" s="188">
        <f>SUM(BD99:BD117)</f>
        <v>0</v>
      </c>
      <c r="BE118" s="188">
        <f>SUM(BE99:BE117)</f>
        <v>0</v>
      </c>
    </row>
    <row r="119" spans="1:104" x14ac:dyDescent="0.2">
      <c r="A119" s="160" t="s">
        <v>72</v>
      </c>
      <c r="B119" s="161" t="s">
        <v>236</v>
      </c>
      <c r="C119" s="162" t="s">
        <v>237</v>
      </c>
      <c r="D119" s="163"/>
      <c r="E119" s="164"/>
      <c r="F119" s="164"/>
      <c r="G119" s="165"/>
      <c r="H119" s="166"/>
      <c r="I119" s="166"/>
      <c r="O119" s="167">
        <v>1</v>
      </c>
    </row>
    <row r="120" spans="1:104" x14ac:dyDescent="0.2">
      <c r="A120" s="168">
        <v>49</v>
      </c>
      <c r="B120" s="169" t="s">
        <v>238</v>
      </c>
      <c r="C120" s="170" t="s">
        <v>239</v>
      </c>
      <c r="D120" s="171" t="s">
        <v>90</v>
      </c>
      <c r="E120" s="172">
        <v>85.68</v>
      </c>
      <c r="F120" s="172"/>
      <c r="G120" s="173">
        <f>E120*F120</f>
        <v>0</v>
      </c>
      <c r="O120" s="167">
        <v>2</v>
      </c>
      <c r="AA120" s="145">
        <v>1</v>
      </c>
      <c r="AB120" s="145">
        <v>7</v>
      </c>
      <c r="AC120" s="145">
        <v>7</v>
      </c>
      <c r="AZ120" s="145">
        <v>2</v>
      </c>
      <c r="BA120" s="145">
        <f>IF(AZ120=1,G120,0)</f>
        <v>0</v>
      </c>
      <c r="BB120" s="145">
        <f>IF(AZ120=2,G120,0)</f>
        <v>0</v>
      </c>
      <c r="BC120" s="145">
        <f>IF(AZ120=3,G120,0)</f>
        <v>0</v>
      </c>
      <c r="BD120" s="145">
        <f>IF(AZ120=4,G120,0)</f>
        <v>0</v>
      </c>
      <c r="BE120" s="145">
        <f>IF(AZ120=5,G120,0)</f>
        <v>0</v>
      </c>
      <c r="CA120" s="174">
        <v>1</v>
      </c>
      <c r="CB120" s="174">
        <v>7</v>
      </c>
      <c r="CZ120" s="145">
        <v>2.1999999999984302E-3</v>
      </c>
    </row>
    <row r="121" spans="1:104" x14ac:dyDescent="0.2">
      <c r="A121" s="175"/>
      <c r="B121" s="177"/>
      <c r="C121" s="222" t="s">
        <v>102</v>
      </c>
      <c r="D121" s="223"/>
      <c r="E121" s="178">
        <v>17.088000000000001</v>
      </c>
      <c r="F121" s="179"/>
      <c r="G121" s="180"/>
      <c r="M121" s="176" t="s">
        <v>102</v>
      </c>
      <c r="O121" s="167"/>
    </row>
    <row r="122" spans="1:104" ht="22.5" x14ac:dyDescent="0.2">
      <c r="A122" s="175"/>
      <c r="B122" s="177"/>
      <c r="C122" s="222" t="s">
        <v>103</v>
      </c>
      <c r="D122" s="223"/>
      <c r="E122" s="178">
        <v>29.18</v>
      </c>
      <c r="F122" s="179"/>
      <c r="G122" s="180"/>
      <c r="M122" s="176" t="s">
        <v>103</v>
      </c>
      <c r="O122" s="167"/>
    </row>
    <row r="123" spans="1:104" ht="22.5" x14ac:dyDescent="0.2">
      <c r="A123" s="175"/>
      <c r="B123" s="177"/>
      <c r="C123" s="222" t="s">
        <v>104</v>
      </c>
      <c r="D123" s="223"/>
      <c r="E123" s="178">
        <v>31.885000000000002</v>
      </c>
      <c r="F123" s="179"/>
      <c r="G123" s="180"/>
      <c r="M123" s="176" t="s">
        <v>104</v>
      </c>
      <c r="O123" s="167"/>
    </row>
    <row r="124" spans="1:104" x14ac:dyDescent="0.2">
      <c r="A124" s="175"/>
      <c r="B124" s="177"/>
      <c r="C124" s="222" t="s">
        <v>105</v>
      </c>
      <c r="D124" s="223"/>
      <c r="E124" s="178">
        <v>-2.3639999999999999</v>
      </c>
      <c r="F124" s="179"/>
      <c r="G124" s="180"/>
      <c r="M124" s="176" t="s">
        <v>105</v>
      </c>
      <c r="O124" s="167"/>
    </row>
    <row r="125" spans="1:104" x14ac:dyDescent="0.2">
      <c r="A125" s="175"/>
      <c r="B125" s="177"/>
      <c r="C125" s="222" t="s">
        <v>106</v>
      </c>
      <c r="D125" s="223"/>
      <c r="E125" s="178">
        <v>9.891</v>
      </c>
      <c r="F125" s="179"/>
      <c r="G125" s="180"/>
      <c r="M125" s="176" t="s">
        <v>106</v>
      </c>
      <c r="O125" s="167"/>
    </row>
    <row r="126" spans="1:104" x14ac:dyDescent="0.2">
      <c r="A126" s="168">
        <v>50</v>
      </c>
      <c r="B126" s="169" t="s">
        <v>240</v>
      </c>
      <c r="C126" s="170" t="s">
        <v>241</v>
      </c>
      <c r="D126" s="171" t="s">
        <v>90</v>
      </c>
      <c r="E126" s="172">
        <v>85.68</v>
      </c>
      <c r="F126" s="172"/>
      <c r="G126" s="173">
        <f>E126*F126</f>
        <v>0</v>
      </c>
      <c r="O126" s="167">
        <v>2</v>
      </c>
      <c r="AA126" s="145">
        <v>1</v>
      </c>
      <c r="AB126" s="145">
        <v>7</v>
      </c>
      <c r="AC126" s="145">
        <v>7</v>
      </c>
      <c r="AZ126" s="145">
        <v>2</v>
      </c>
      <c r="BA126" s="145">
        <f>IF(AZ126=1,G126,0)</f>
        <v>0</v>
      </c>
      <c r="BB126" s="145">
        <f>IF(AZ126=2,G126,0)</f>
        <v>0</v>
      </c>
      <c r="BC126" s="145">
        <f>IF(AZ126=3,G126,0)</f>
        <v>0</v>
      </c>
      <c r="BD126" s="145">
        <f>IF(AZ126=4,G126,0)</f>
        <v>0</v>
      </c>
      <c r="BE126" s="145">
        <f>IF(AZ126=5,G126,0)</f>
        <v>0</v>
      </c>
      <c r="CA126" s="174">
        <v>1</v>
      </c>
      <c r="CB126" s="174">
        <v>7</v>
      </c>
      <c r="CZ126" s="145">
        <v>1.10000000000054E-4</v>
      </c>
    </row>
    <row r="127" spans="1:104" x14ac:dyDescent="0.2">
      <c r="A127" s="168">
        <v>51</v>
      </c>
      <c r="B127" s="169" t="s">
        <v>242</v>
      </c>
      <c r="C127" s="170" t="s">
        <v>243</v>
      </c>
      <c r="D127" s="171" t="s">
        <v>147</v>
      </c>
      <c r="E127" s="172">
        <v>18.600000000000001</v>
      </c>
      <c r="F127" s="172"/>
      <c r="G127" s="173">
        <f>E127*F127</f>
        <v>0</v>
      </c>
      <c r="O127" s="167">
        <v>2</v>
      </c>
      <c r="AA127" s="145">
        <v>1</v>
      </c>
      <c r="AB127" s="145">
        <v>7</v>
      </c>
      <c r="AC127" s="145">
        <v>7</v>
      </c>
      <c r="AZ127" s="145">
        <v>2</v>
      </c>
      <c r="BA127" s="145">
        <f>IF(AZ127=1,G127,0)</f>
        <v>0</v>
      </c>
      <c r="BB127" s="145">
        <f>IF(AZ127=2,G127,0)</f>
        <v>0</v>
      </c>
      <c r="BC127" s="145">
        <f>IF(AZ127=3,G127,0)</f>
        <v>0</v>
      </c>
      <c r="BD127" s="145">
        <f>IF(AZ127=4,G127,0)</f>
        <v>0</v>
      </c>
      <c r="BE127" s="145">
        <f>IF(AZ127=5,G127,0)</f>
        <v>0</v>
      </c>
      <c r="CA127" s="174">
        <v>1</v>
      </c>
      <c r="CB127" s="174">
        <v>7</v>
      </c>
      <c r="CZ127" s="145">
        <v>0</v>
      </c>
    </row>
    <row r="128" spans="1:104" x14ac:dyDescent="0.2">
      <c r="A128" s="175"/>
      <c r="B128" s="177"/>
      <c r="C128" s="222" t="s">
        <v>244</v>
      </c>
      <c r="D128" s="223"/>
      <c r="E128" s="178">
        <v>18.600000000000001</v>
      </c>
      <c r="F128" s="179"/>
      <c r="G128" s="180"/>
      <c r="M128" s="176" t="s">
        <v>244</v>
      </c>
      <c r="O128" s="167"/>
    </row>
    <row r="129" spans="1:104" x14ac:dyDescent="0.2">
      <c r="A129" s="168">
        <v>52</v>
      </c>
      <c r="B129" s="169" t="s">
        <v>245</v>
      </c>
      <c r="C129" s="170" t="s">
        <v>246</v>
      </c>
      <c r="D129" s="171" t="s">
        <v>90</v>
      </c>
      <c r="E129" s="172">
        <v>94.248000000000005</v>
      </c>
      <c r="F129" s="172"/>
      <c r="G129" s="173">
        <f>E129*F129</f>
        <v>0</v>
      </c>
      <c r="O129" s="167">
        <v>2</v>
      </c>
      <c r="AA129" s="145">
        <v>12</v>
      </c>
      <c r="AB129" s="145">
        <v>0</v>
      </c>
      <c r="AC129" s="145">
        <v>2</v>
      </c>
      <c r="AZ129" s="145">
        <v>2</v>
      </c>
      <c r="BA129" s="145">
        <f>IF(AZ129=1,G129,0)</f>
        <v>0</v>
      </c>
      <c r="BB129" s="145">
        <f>IF(AZ129=2,G129,0)</f>
        <v>0</v>
      </c>
      <c r="BC129" s="145">
        <f>IF(AZ129=3,G129,0)</f>
        <v>0</v>
      </c>
      <c r="BD129" s="145">
        <f>IF(AZ129=4,G129,0)</f>
        <v>0</v>
      </c>
      <c r="BE129" s="145">
        <f>IF(AZ129=5,G129,0)</f>
        <v>0</v>
      </c>
      <c r="CA129" s="174">
        <v>12</v>
      </c>
      <c r="CB129" s="174">
        <v>0</v>
      </c>
      <c r="CZ129" s="145">
        <v>0</v>
      </c>
    </row>
    <row r="130" spans="1:104" x14ac:dyDescent="0.2">
      <c r="A130" s="175"/>
      <c r="B130" s="177"/>
      <c r="C130" s="222" t="s">
        <v>247</v>
      </c>
      <c r="D130" s="223"/>
      <c r="E130" s="178">
        <v>94.248000000000005</v>
      </c>
      <c r="F130" s="179"/>
      <c r="G130" s="180"/>
      <c r="M130" s="176" t="s">
        <v>247</v>
      </c>
      <c r="O130" s="167"/>
    </row>
    <row r="131" spans="1:104" x14ac:dyDescent="0.2">
      <c r="A131" s="168">
        <v>53</v>
      </c>
      <c r="B131" s="169" t="s">
        <v>248</v>
      </c>
      <c r="C131" s="170" t="s">
        <v>249</v>
      </c>
      <c r="D131" s="171" t="s">
        <v>147</v>
      </c>
      <c r="E131" s="172">
        <v>20</v>
      </c>
      <c r="F131" s="172"/>
      <c r="G131" s="173">
        <f>E131*F131</f>
        <v>0</v>
      </c>
      <c r="O131" s="167">
        <v>2</v>
      </c>
      <c r="AA131" s="145">
        <v>3</v>
      </c>
      <c r="AB131" s="145">
        <v>7</v>
      </c>
      <c r="AC131" s="145" t="s">
        <v>248</v>
      </c>
      <c r="AZ131" s="145">
        <v>2</v>
      </c>
      <c r="BA131" s="145">
        <f>IF(AZ131=1,G131,0)</f>
        <v>0</v>
      </c>
      <c r="BB131" s="145">
        <f>IF(AZ131=2,G131,0)</f>
        <v>0</v>
      </c>
      <c r="BC131" s="145">
        <f>IF(AZ131=3,G131,0)</f>
        <v>0</v>
      </c>
      <c r="BD131" s="145">
        <f>IF(AZ131=4,G131,0)</f>
        <v>0</v>
      </c>
      <c r="BE131" s="145">
        <f>IF(AZ131=5,G131,0)</f>
        <v>0</v>
      </c>
      <c r="CA131" s="174">
        <v>3</v>
      </c>
      <c r="CB131" s="174">
        <v>7</v>
      </c>
      <c r="CZ131" s="145">
        <v>2.20000000000109E-4</v>
      </c>
    </row>
    <row r="132" spans="1:104" x14ac:dyDescent="0.2">
      <c r="A132" s="168">
        <v>54</v>
      </c>
      <c r="B132" s="169" t="s">
        <v>250</v>
      </c>
      <c r="C132" s="170" t="s">
        <v>251</v>
      </c>
      <c r="D132" s="171" t="s">
        <v>61</v>
      </c>
      <c r="E132" s="201">
        <v>0.1</v>
      </c>
      <c r="F132" s="172"/>
      <c r="G132" s="173">
        <f>E132*F132</f>
        <v>0</v>
      </c>
      <c r="O132" s="167">
        <v>2</v>
      </c>
      <c r="AA132" s="145">
        <v>7</v>
      </c>
      <c r="AB132" s="145">
        <v>1002</v>
      </c>
      <c r="AC132" s="145">
        <v>5</v>
      </c>
      <c r="AZ132" s="145">
        <v>2</v>
      </c>
      <c r="BA132" s="145">
        <f>IF(AZ132=1,G132,0)</f>
        <v>0</v>
      </c>
      <c r="BB132" s="145">
        <f>IF(AZ132=2,G132,0)</f>
        <v>0</v>
      </c>
      <c r="BC132" s="145">
        <f>IF(AZ132=3,G132,0)</f>
        <v>0</v>
      </c>
      <c r="BD132" s="145">
        <f>IF(AZ132=4,G132,0)</f>
        <v>0</v>
      </c>
      <c r="BE132" s="145">
        <f>IF(AZ132=5,G132,0)</f>
        <v>0</v>
      </c>
      <c r="CA132" s="174">
        <v>7</v>
      </c>
      <c r="CB132" s="174">
        <v>1002</v>
      </c>
      <c r="CZ132" s="145">
        <v>0</v>
      </c>
    </row>
    <row r="133" spans="1:104" x14ac:dyDescent="0.2">
      <c r="A133" s="181"/>
      <c r="B133" s="182" t="s">
        <v>74</v>
      </c>
      <c r="C133" s="183" t="str">
        <f>CONCATENATE(B119," ",C119)</f>
        <v>781 Obklady keramické</v>
      </c>
      <c r="D133" s="184"/>
      <c r="E133" s="185"/>
      <c r="F133" s="186"/>
      <c r="G133" s="187">
        <f>SUM(G119:G132)</f>
        <v>0</v>
      </c>
      <c r="O133" s="167">
        <v>4</v>
      </c>
      <c r="BA133" s="188">
        <f>SUM(BA119:BA132)</f>
        <v>0</v>
      </c>
      <c r="BB133" s="188">
        <f>SUM(BB119:BB132)</f>
        <v>0</v>
      </c>
      <c r="BC133" s="188">
        <f>SUM(BC119:BC132)</f>
        <v>0</v>
      </c>
      <c r="BD133" s="188">
        <f>SUM(BD119:BD132)</f>
        <v>0</v>
      </c>
      <c r="BE133" s="188">
        <f>SUM(BE119:BE132)</f>
        <v>0</v>
      </c>
    </row>
    <row r="134" spans="1:104" x14ac:dyDescent="0.2">
      <c r="A134" s="160" t="s">
        <v>72</v>
      </c>
      <c r="B134" s="161" t="s">
        <v>252</v>
      </c>
      <c r="C134" s="162" t="s">
        <v>253</v>
      </c>
      <c r="D134" s="163"/>
      <c r="E134" s="164"/>
      <c r="F134" s="164"/>
      <c r="G134" s="165"/>
      <c r="H134" s="166"/>
      <c r="I134" s="166"/>
      <c r="O134" s="167">
        <v>1</v>
      </c>
    </row>
    <row r="135" spans="1:104" x14ac:dyDescent="0.2">
      <c r="A135" s="168">
        <v>55</v>
      </c>
      <c r="B135" s="169" t="s">
        <v>254</v>
      </c>
      <c r="C135" s="170" t="s">
        <v>255</v>
      </c>
      <c r="D135" s="171" t="s">
        <v>90</v>
      </c>
      <c r="E135" s="172">
        <v>20</v>
      </c>
      <c r="F135" s="172"/>
      <c r="G135" s="173">
        <f>E135*F135</f>
        <v>0</v>
      </c>
      <c r="O135" s="167">
        <v>2</v>
      </c>
      <c r="AA135" s="145">
        <v>1</v>
      </c>
      <c r="AB135" s="145">
        <v>7</v>
      </c>
      <c r="AC135" s="145">
        <v>7</v>
      </c>
      <c r="AZ135" s="145">
        <v>2</v>
      </c>
      <c r="BA135" s="145">
        <f>IF(AZ135=1,G135,0)</f>
        <v>0</v>
      </c>
      <c r="BB135" s="145">
        <f>IF(AZ135=2,G135,0)</f>
        <v>0</v>
      </c>
      <c r="BC135" s="145">
        <f>IF(AZ135=3,G135,0)</f>
        <v>0</v>
      </c>
      <c r="BD135" s="145">
        <f>IF(AZ135=4,G135,0)</f>
        <v>0</v>
      </c>
      <c r="BE135" s="145">
        <f>IF(AZ135=5,G135,0)</f>
        <v>0</v>
      </c>
      <c r="CA135" s="174">
        <v>1</v>
      </c>
      <c r="CB135" s="174">
        <v>7</v>
      </c>
      <c r="CZ135" s="145">
        <v>3.0999999999980999E-4</v>
      </c>
    </row>
    <row r="136" spans="1:104" x14ac:dyDescent="0.2">
      <c r="A136" s="175"/>
      <c r="B136" s="177"/>
      <c r="C136" s="222" t="s">
        <v>256</v>
      </c>
      <c r="D136" s="223"/>
      <c r="E136" s="178">
        <v>10</v>
      </c>
      <c r="F136" s="179"/>
      <c r="G136" s="180"/>
      <c r="M136" s="176" t="s">
        <v>256</v>
      </c>
      <c r="O136" s="167"/>
    </row>
    <row r="137" spans="1:104" x14ac:dyDescent="0.2">
      <c r="A137" s="175"/>
      <c r="B137" s="177"/>
      <c r="C137" s="222" t="s">
        <v>257</v>
      </c>
      <c r="D137" s="223"/>
      <c r="E137" s="178">
        <v>10</v>
      </c>
      <c r="F137" s="179"/>
      <c r="G137" s="180"/>
      <c r="M137" s="176" t="s">
        <v>257</v>
      </c>
      <c r="O137" s="167"/>
    </row>
    <row r="138" spans="1:104" x14ac:dyDescent="0.2">
      <c r="A138" s="181"/>
      <c r="B138" s="182" t="s">
        <v>74</v>
      </c>
      <c r="C138" s="183" t="str">
        <f>CONCATENATE(B134," ",C134)</f>
        <v>783 Nátěry</v>
      </c>
      <c r="D138" s="184"/>
      <c r="E138" s="185"/>
      <c r="F138" s="186"/>
      <c r="G138" s="187">
        <f>SUM(G134:G137)</f>
        <v>0</v>
      </c>
      <c r="O138" s="167">
        <v>4</v>
      </c>
      <c r="BA138" s="188">
        <f>SUM(BA134:BA137)</f>
        <v>0</v>
      </c>
      <c r="BB138" s="188">
        <f>SUM(BB134:BB137)</f>
        <v>0</v>
      </c>
      <c r="BC138" s="188">
        <f>SUM(BC134:BC137)</f>
        <v>0</v>
      </c>
      <c r="BD138" s="188">
        <f>SUM(BD134:BD137)</f>
        <v>0</v>
      </c>
      <c r="BE138" s="188">
        <f>SUM(BE134:BE137)</f>
        <v>0</v>
      </c>
    </row>
    <row r="139" spans="1:104" x14ac:dyDescent="0.2">
      <c r="A139" s="160" t="s">
        <v>72</v>
      </c>
      <c r="B139" s="161" t="s">
        <v>258</v>
      </c>
      <c r="C139" s="162" t="s">
        <v>259</v>
      </c>
      <c r="D139" s="163"/>
      <c r="E139" s="164"/>
      <c r="F139" s="164"/>
      <c r="G139" s="165"/>
      <c r="H139" s="166"/>
      <c r="I139" s="166"/>
      <c r="O139" s="167">
        <v>1</v>
      </c>
    </row>
    <row r="140" spans="1:104" x14ac:dyDescent="0.2">
      <c r="A140" s="168">
        <v>56</v>
      </c>
      <c r="B140" s="169" t="s">
        <v>260</v>
      </c>
      <c r="C140" s="170" t="s">
        <v>261</v>
      </c>
      <c r="D140" s="171" t="s">
        <v>90</v>
      </c>
      <c r="E140" s="172">
        <v>82.6</v>
      </c>
      <c r="F140" s="172"/>
      <c r="G140" s="173">
        <f>E140*F140</f>
        <v>0</v>
      </c>
      <c r="O140" s="167">
        <v>2</v>
      </c>
      <c r="AA140" s="145">
        <v>1</v>
      </c>
      <c r="AB140" s="145">
        <v>7</v>
      </c>
      <c r="AC140" s="145">
        <v>7</v>
      </c>
      <c r="AZ140" s="145">
        <v>2</v>
      </c>
      <c r="BA140" s="145">
        <f>IF(AZ140=1,G140,0)</f>
        <v>0</v>
      </c>
      <c r="BB140" s="145">
        <f>IF(AZ140=2,G140,0)</f>
        <v>0</v>
      </c>
      <c r="BC140" s="145">
        <f>IF(AZ140=3,G140,0)</f>
        <v>0</v>
      </c>
      <c r="BD140" s="145">
        <f>IF(AZ140=4,G140,0)</f>
        <v>0</v>
      </c>
      <c r="BE140" s="145">
        <f>IF(AZ140=5,G140,0)</f>
        <v>0</v>
      </c>
      <c r="CA140" s="174">
        <v>1</v>
      </c>
      <c r="CB140" s="174">
        <v>7</v>
      </c>
      <c r="CZ140" s="145">
        <v>7.0000000000014495E-5</v>
      </c>
    </row>
    <row r="141" spans="1:104" x14ac:dyDescent="0.2">
      <c r="A141" s="175"/>
      <c r="B141" s="177"/>
      <c r="C141" s="222" t="s">
        <v>262</v>
      </c>
      <c r="D141" s="223"/>
      <c r="E141" s="178">
        <v>82.6</v>
      </c>
      <c r="F141" s="179"/>
      <c r="G141" s="180"/>
      <c r="M141" s="176" t="s">
        <v>262</v>
      </c>
      <c r="O141" s="167"/>
    </row>
    <row r="142" spans="1:104" x14ac:dyDescent="0.2">
      <c r="A142" s="168">
        <v>57</v>
      </c>
      <c r="B142" s="169" t="s">
        <v>263</v>
      </c>
      <c r="C142" s="170" t="s">
        <v>264</v>
      </c>
      <c r="D142" s="171" t="s">
        <v>90</v>
      </c>
      <c r="E142" s="172">
        <v>82.6</v>
      </c>
      <c r="F142" s="172"/>
      <c r="G142" s="173">
        <f>E142*F142</f>
        <v>0</v>
      </c>
      <c r="O142" s="167">
        <v>2</v>
      </c>
      <c r="AA142" s="145">
        <v>1</v>
      </c>
      <c r="AB142" s="145">
        <v>7</v>
      </c>
      <c r="AC142" s="145">
        <v>7</v>
      </c>
      <c r="AZ142" s="145">
        <v>2</v>
      </c>
      <c r="BA142" s="145">
        <f>IF(AZ142=1,G142,0)</f>
        <v>0</v>
      </c>
      <c r="BB142" s="145">
        <f>IF(AZ142=2,G142,0)</f>
        <v>0</v>
      </c>
      <c r="BC142" s="145">
        <f>IF(AZ142=3,G142,0)</f>
        <v>0</v>
      </c>
      <c r="BD142" s="145">
        <f>IF(AZ142=4,G142,0)</f>
        <v>0</v>
      </c>
      <c r="BE142" s="145">
        <f>IF(AZ142=5,G142,0)</f>
        <v>0</v>
      </c>
      <c r="CA142" s="174">
        <v>1</v>
      </c>
      <c r="CB142" s="174">
        <v>7</v>
      </c>
      <c r="CZ142" s="145">
        <v>2.90000000000123E-4</v>
      </c>
    </row>
    <row r="143" spans="1:104" x14ac:dyDescent="0.2">
      <c r="A143" s="181"/>
      <c r="B143" s="182" t="s">
        <v>74</v>
      </c>
      <c r="C143" s="183" t="str">
        <f>CONCATENATE(B139," ",C139)</f>
        <v>784 Malby</v>
      </c>
      <c r="D143" s="184"/>
      <c r="E143" s="185"/>
      <c r="F143" s="186"/>
      <c r="G143" s="187">
        <f>SUM(G139:G142)</f>
        <v>0</v>
      </c>
      <c r="O143" s="167">
        <v>4</v>
      </c>
      <c r="BA143" s="188">
        <f>SUM(BA139:BA142)</f>
        <v>0</v>
      </c>
      <c r="BB143" s="188">
        <f>SUM(BB139:BB142)</f>
        <v>0</v>
      </c>
      <c r="BC143" s="188">
        <f>SUM(BC139:BC142)</f>
        <v>0</v>
      </c>
      <c r="BD143" s="188">
        <f>SUM(BD139:BD142)</f>
        <v>0</v>
      </c>
      <c r="BE143" s="188">
        <f>SUM(BE139:BE142)</f>
        <v>0</v>
      </c>
    </row>
    <row r="144" spans="1:104" x14ac:dyDescent="0.2">
      <c r="A144" s="160" t="s">
        <v>72</v>
      </c>
      <c r="B144" s="161" t="s">
        <v>265</v>
      </c>
      <c r="C144" s="162" t="s">
        <v>266</v>
      </c>
      <c r="D144" s="163"/>
      <c r="E144" s="164"/>
      <c r="F144" s="164"/>
      <c r="G144" s="165"/>
      <c r="H144" s="166"/>
      <c r="I144" s="166"/>
      <c r="O144" s="167">
        <v>1</v>
      </c>
    </row>
    <row r="145" spans="1:104" x14ac:dyDescent="0.2">
      <c r="A145" s="168">
        <v>58</v>
      </c>
      <c r="B145" s="169" t="s">
        <v>267</v>
      </c>
      <c r="C145" s="170" t="s">
        <v>268</v>
      </c>
      <c r="D145" s="171" t="s">
        <v>73</v>
      </c>
      <c r="E145" s="172">
        <v>5</v>
      </c>
      <c r="F145" s="172"/>
      <c r="G145" s="173">
        <f>E145*F145</f>
        <v>0</v>
      </c>
      <c r="O145" s="167">
        <v>2</v>
      </c>
      <c r="AA145" s="145">
        <v>12</v>
      </c>
      <c r="AB145" s="145">
        <v>0</v>
      </c>
      <c r="AC145" s="145">
        <v>43</v>
      </c>
      <c r="AZ145" s="145">
        <v>2</v>
      </c>
      <c r="BA145" s="145">
        <f>IF(AZ145=1,G145,0)</f>
        <v>0</v>
      </c>
      <c r="BB145" s="145">
        <f>IF(AZ145=2,G145,0)</f>
        <v>0</v>
      </c>
      <c r="BC145" s="145">
        <f>IF(AZ145=3,G145,0)</f>
        <v>0</v>
      </c>
      <c r="BD145" s="145">
        <f>IF(AZ145=4,G145,0)</f>
        <v>0</v>
      </c>
      <c r="BE145" s="145">
        <f>IF(AZ145=5,G145,0)</f>
        <v>0</v>
      </c>
      <c r="CA145" s="174">
        <v>12</v>
      </c>
      <c r="CB145" s="174">
        <v>0</v>
      </c>
      <c r="CZ145" s="145">
        <v>0</v>
      </c>
    </row>
    <row r="146" spans="1:104" ht="22.5" x14ac:dyDescent="0.2">
      <c r="A146" s="168">
        <v>59</v>
      </c>
      <c r="B146" s="169" t="s">
        <v>269</v>
      </c>
      <c r="C146" s="170" t="s">
        <v>270</v>
      </c>
      <c r="D146" s="171" t="s">
        <v>73</v>
      </c>
      <c r="E146" s="172">
        <v>4</v>
      </c>
      <c r="F146" s="172"/>
      <c r="G146" s="173">
        <f>E146*F146</f>
        <v>0</v>
      </c>
      <c r="O146" s="167">
        <v>2</v>
      </c>
      <c r="AA146" s="145">
        <v>12</v>
      </c>
      <c r="AB146" s="145">
        <v>0</v>
      </c>
      <c r="AC146" s="145">
        <v>3</v>
      </c>
      <c r="AZ146" s="145">
        <v>2</v>
      </c>
      <c r="BA146" s="145">
        <f>IF(AZ146=1,G146,0)</f>
        <v>0</v>
      </c>
      <c r="BB146" s="145">
        <f>IF(AZ146=2,G146,0)</f>
        <v>0</v>
      </c>
      <c r="BC146" s="145">
        <f>IF(AZ146=3,G146,0)</f>
        <v>0</v>
      </c>
      <c r="BD146" s="145">
        <f>IF(AZ146=4,G146,0)</f>
        <v>0</v>
      </c>
      <c r="BE146" s="145">
        <f>IF(AZ146=5,G146,0)</f>
        <v>0</v>
      </c>
      <c r="CA146" s="174">
        <v>12</v>
      </c>
      <c r="CB146" s="174">
        <v>0</v>
      </c>
      <c r="CZ146" s="145">
        <v>0</v>
      </c>
    </row>
    <row r="147" spans="1:104" x14ac:dyDescent="0.2">
      <c r="A147" s="168">
        <v>60</v>
      </c>
      <c r="B147" s="169" t="s">
        <v>271</v>
      </c>
      <c r="C147" s="170" t="s">
        <v>272</v>
      </c>
      <c r="D147" s="171" t="s">
        <v>73</v>
      </c>
      <c r="E147" s="172">
        <v>3</v>
      </c>
      <c r="F147" s="172"/>
      <c r="G147" s="173">
        <f>E147*F147</f>
        <v>0</v>
      </c>
      <c r="O147" s="167">
        <v>2</v>
      </c>
      <c r="AA147" s="145">
        <v>12</v>
      </c>
      <c r="AB147" s="145">
        <v>0</v>
      </c>
      <c r="AC147" s="145">
        <v>4</v>
      </c>
      <c r="AZ147" s="145">
        <v>2</v>
      </c>
      <c r="BA147" s="145">
        <f>IF(AZ147=1,G147,0)</f>
        <v>0</v>
      </c>
      <c r="BB147" s="145">
        <f>IF(AZ147=2,G147,0)</f>
        <v>0</v>
      </c>
      <c r="BC147" s="145">
        <f>IF(AZ147=3,G147,0)</f>
        <v>0</v>
      </c>
      <c r="BD147" s="145">
        <f>IF(AZ147=4,G147,0)</f>
        <v>0</v>
      </c>
      <c r="BE147" s="145">
        <f>IF(AZ147=5,G147,0)</f>
        <v>0</v>
      </c>
      <c r="CA147" s="174">
        <v>12</v>
      </c>
      <c r="CB147" s="174">
        <v>0</v>
      </c>
      <c r="CZ147" s="145">
        <v>0</v>
      </c>
    </row>
    <row r="148" spans="1:104" x14ac:dyDescent="0.2">
      <c r="A148" s="168">
        <v>61</v>
      </c>
      <c r="B148" s="169" t="s">
        <v>273</v>
      </c>
      <c r="C148" s="170" t="s">
        <v>274</v>
      </c>
      <c r="D148" s="171" t="s">
        <v>73</v>
      </c>
      <c r="E148" s="172">
        <v>2</v>
      </c>
      <c r="F148" s="172"/>
      <c r="G148" s="173">
        <f>E148*F148</f>
        <v>0</v>
      </c>
      <c r="O148" s="167">
        <v>2</v>
      </c>
      <c r="AA148" s="145">
        <v>12</v>
      </c>
      <c r="AB148" s="145">
        <v>0</v>
      </c>
      <c r="AC148" s="145">
        <v>5</v>
      </c>
      <c r="AZ148" s="145">
        <v>2</v>
      </c>
      <c r="BA148" s="145">
        <f>IF(AZ148=1,G148,0)</f>
        <v>0</v>
      </c>
      <c r="BB148" s="145">
        <f>IF(AZ148=2,G148,0)</f>
        <v>0</v>
      </c>
      <c r="BC148" s="145">
        <f>IF(AZ148=3,G148,0)</f>
        <v>0</v>
      </c>
      <c r="BD148" s="145">
        <f>IF(AZ148=4,G148,0)</f>
        <v>0</v>
      </c>
      <c r="BE148" s="145">
        <f>IF(AZ148=5,G148,0)</f>
        <v>0</v>
      </c>
      <c r="CA148" s="174">
        <v>12</v>
      </c>
      <c r="CB148" s="174">
        <v>0</v>
      </c>
      <c r="CZ148" s="145">
        <v>0</v>
      </c>
    </row>
    <row r="149" spans="1:104" x14ac:dyDescent="0.2">
      <c r="A149" s="181"/>
      <c r="B149" s="182" t="s">
        <v>74</v>
      </c>
      <c r="C149" s="183" t="str">
        <f>CONCATENATE(B144," ",C144)</f>
        <v>790 Vnitřní vybavení</v>
      </c>
      <c r="D149" s="184"/>
      <c r="E149" s="185"/>
      <c r="F149" s="186"/>
      <c r="G149" s="187">
        <f>SUM(G144:G148)</f>
        <v>0</v>
      </c>
      <c r="O149" s="167">
        <v>4</v>
      </c>
      <c r="BA149" s="188">
        <f>SUM(BA144:BA148)</f>
        <v>0</v>
      </c>
      <c r="BB149" s="188">
        <f>SUM(BB144:BB148)</f>
        <v>0</v>
      </c>
      <c r="BC149" s="188">
        <f>SUM(BC144:BC148)</f>
        <v>0</v>
      </c>
      <c r="BD149" s="188">
        <f>SUM(BD144:BD148)</f>
        <v>0</v>
      </c>
      <c r="BE149" s="188">
        <f>SUM(BE144:BE148)</f>
        <v>0</v>
      </c>
    </row>
    <row r="150" spans="1:104" x14ac:dyDescent="0.2">
      <c r="A150" s="160" t="s">
        <v>72</v>
      </c>
      <c r="B150" s="161" t="s">
        <v>275</v>
      </c>
      <c r="C150" s="162" t="s">
        <v>276</v>
      </c>
      <c r="D150" s="163"/>
      <c r="E150" s="164"/>
      <c r="F150" s="164"/>
      <c r="G150" s="165"/>
      <c r="H150" s="166"/>
      <c r="I150" s="166"/>
      <c r="O150" s="167">
        <v>1</v>
      </c>
    </row>
    <row r="151" spans="1:104" x14ac:dyDescent="0.2">
      <c r="A151" s="168">
        <v>62</v>
      </c>
      <c r="B151" s="169" t="s">
        <v>277</v>
      </c>
      <c r="C151" s="170" t="s">
        <v>278</v>
      </c>
      <c r="D151" s="171" t="s">
        <v>178</v>
      </c>
      <c r="E151" s="172">
        <v>1</v>
      </c>
      <c r="F151" s="172"/>
      <c r="G151" s="173">
        <f>E151*F151</f>
        <v>0</v>
      </c>
      <c r="O151" s="167">
        <v>2</v>
      </c>
      <c r="AA151" s="145">
        <v>12</v>
      </c>
      <c r="AB151" s="145">
        <v>0</v>
      </c>
      <c r="AC151" s="145">
        <v>6</v>
      </c>
      <c r="AZ151" s="145">
        <v>4</v>
      </c>
      <c r="BA151" s="145">
        <f>IF(AZ151=1,G151,0)</f>
        <v>0</v>
      </c>
      <c r="BB151" s="145">
        <f>IF(AZ151=2,G151,0)</f>
        <v>0</v>
      </c>
      <c r="BC151" s="145">
        <f>IF(AZ151=3,G151,0)</f>
        <v>0</v>
      </c>
      <c r="BD151" s="145">
        <f>IF(AZ151=4,G151,0)</f>
        <v>0</v>
      </c>
      <c r="BE151" s="145">
        <f>IF(AZ151=5,G151,0)</f>
        <v>0</v>
      </c>
      <c r="CA151" s="174">
        <v>12</v>
      </c>
      <c r="CB151" s="174">
        <v>0</v>
      </c>
      <c r="CZ151" s="145">
        <v>0</v>
      </c>
    </row>
    <row r="152" spans="1:104" x14ac:dyDescent="0.2">
      <c r="A152" s="181"/>
      <c r="B152" s="182" t="s">
        <v>74</v>
      </c>
      <c r="C152" s="183" t="str">
        <f>CONCATENATE(B150," ",C150)</f>
        <v>M21 Elektromontáže</v>
      </c>
      <c r="D152" s="184"/>
      <c r="E152" s="185"/>
      <c r="F152" s="186"/>
      <c r="G152" s="187">
        <f>SUM(G150:G151)</f>
        <v>0</v>
      </c>
      <c r="O152" s="167">
        <v>4</v>
      </c>
      <c r="BA152" s="188">
        <f>SUM(BA150:BA151)</f>
        <v>0</v>
      </c>
      <c r="BB152" s="188">
        <f>SUM(BB150:BB151)</f>
        <v>0</v>
      </c>
      <c r="BC152" s="188">
        <f>SUM(BC150:BC151)</f>
        <v>0</v>
      </c>
      <c r="BD152" s="188">
        <f>SUM(BD150:BD151)</f>
        <v>0</v>
      </c>
      <c r="BE152" s="188">
        <f>SUM(BE150:BE151)</f>
        <v>0</v>
      </c>
    </row>
    <row r="153" spans="1:104" x14ac:dyDescent="0.2">
      <c r="A153" s="160" t="s">
        <v>72</v>
      </c>
      <c r="B153" s="161" t="s">
        <v>279</v>
      </c>
      <c r="C153" s="162" t="s">
        <v>280</v>
      </c>
      <c r="D153" s="163"/>
      <c r="E153" s="164"/>
      <c r="F153" s="164"/>
      <c r="G153" s="165"/>
      <c r="H153" s="166"/>
      <c r="I153" s="166"/>
      <c r="O153" s="167">
        <v>1</v>
      </c>
    </row>
    <row r="154" spans="1:104" x14ac:dyDescent="0.2">
      <c r="A154" s="168">
        <v>63</v>
      </c>
      <c r="B154" s="169" t="s">
        <v>281</v>
      </c>
      <c r="C154" s="170" t="s">
        <v>282</v>
      </c>
      <c r="D154" s="171" t="s">
        <v>165</v>
      </c>
      <c r="E154" s="172">
        <v>13.314796999999899</v>
      </c>
      <c r="F154" s="172"/>
      <c r="G154" s="173">
        <f>E154*F154</f>
        <v>0</v>
      </c>
      <c r="O154" s="167">
        <v>2</v>
      </c>
      <c r="AA154" s="145">
        <v>8</v>
      </c>
      <c r="AB154" s="145">
        <v>0</v>
      </c>
      <c r="AC154" s="145">
        <v>3</v>
      </c>
      <c r="AZ154" s="145">
        <v>1</v>
      </c>
      <c r="BA154" s="145">
        <f>IF(AZ154=1,G154,0)</f>
        <v>0</v>
      </c>
      <c r="BB154" s="145">
        <f>IF(AZ154=2,G154,0)</f>
        <v>0</v>
      </c>
      <c r="BC154" s="145">
        <f>IF(AZ154=3,G154,0)</f>
        <v>0</v>
      </c>
      <c r="BD154" s="145">
        <f>IF(AZ154=4,G154,0)</f>
        <v>0</v>
      </c>
      <c r="BE154" s="145">
        <f>IF(AZ154=5,G154,0)</f>
        <v>0</v>
      </c>
      <c r="CA154" s="174">
        <v>8</v>
      </c>
      <c r="CB154" s="174">
        <v>0</v>
      </c>
      <c r="CZ154" s="145">
        <v>0</v>
      </c>
    </row>
    <row r="155" spans="1:104" x14ac:dyDescent="0.2">
      <c r="A155" s="168">
        <v>64</v>
      </c>
      <c r="B155" s="169" t="s">
        <v>283</v>
      </c>
      <c r="C155" s="170" t="s">
        <v>284</v>
      </c>
      <c r="D155" s="171" t="s">
        <v>165</v>
      </c>
      <c r="E155" s="172">
        <v>199.72195499999799</v>
      </c>
      <c r="F155" s="172"/>
      <c r="G155" s="173">
        <f>E155*F155</f>
        <v>0</v>
      </c>
      <c r="O155" s="167">
        <v>2</v>
      </c>
      <c r="AA155" s="145">
        <v>8</v>
      </c>
      <c r="AB155" s="145">
        <v>0</v>
      </c>
      <c r="AC155" s="145">
        <v>3</v>
      </c>
      <c r="AZ155" s="145">
        <v>1</v>
      </c>
      <c r="BA155" s="145">
        <f>IF(AZ155=1,G155,0)</f>
        <v>0</v>
      </c>
      <c r="BB155" s="145">
        <f>IF(AZ155=2,G155,0)</f>
        <v>0</v>
      </c>
      <c r="BC155" s="145">
        <f>IF(AZ155=3,G155,0)</f>
        <v>0</v>
      </c>
      <c r="BD155" s="145">
        <f>IF(AZ155=4,G155,0)</f>
        <v>0</v>
      </c>
      <c r="BE155" s="145">
        <f>IF(AZ155=5,G155,0)</f>
        <v>0</v>
      </c>
      <c r="CA155" s="174">
        <v>8</v>
      </c>
      <c r="CB155" s="174">
        <v>0</v>
      </c>
      <c r="CZ155" s="145">
        <v>0</v>
      </c>
    </row>
    <row r="156" spans="1:104" x14ac:dyDescent="0.2">
      <c r="A156" s="168">
        <v>65</v>
      </c>
      <c r="B156" s="169" t="s">
        <v>285</v>
      </c>
      <c r="C156" s="170" t="s">
        <v>286</v>
      </c>
      <c r="D156" s="171" t="s">
        <v>165</v>
      </c>
      <c r="E156" s="172">
        <v>13.314796999999899</v>
      </c>
      <c r="F156" s="172"/>
      <c r="G156" s="173">
        <f>E156*F156</f>
        <v>0</v>
      </c>
      <c r="O156" s="167">
        <v>2</v>
      </c>
      <c r="AA156" s="145">
        <v>8</v>
      </c>
      <c r="AB156" s="145">
        <v>0</v>
      </c>
      <c r="AC156" s="145">
        <v>3</v>
      </c>
      <c r="AZ156" s="145">
        <v>1</v>
      </c>
      <c r="BA156" s="145">
        <f>IF(AZ156=1,G156,0)</f>
        <v>0</v>
      </c>
      <c r="BB156" s="145">
        <f>IF(AZ156=2,G156,0)</f>
        <v>0</v>
      </c>
      <c r="BC156" s="145">
        <f>IF(AZ156=3,G156,0)</f>
        <v>0</v>
      </c>
      <c r="BD156" s="145">
        <f>IF(AZ156=4,G156,0)</f>
        <v>0</v>
      </c>
      <c r="BE156" s="145">
        <f>IF(AZ156=5,G156,0)</f>
        <v>0</v>
      </c>
      <c r="CA156" s="174">
        <v>8</v>
      </c>
      <c r="CB156" s="174">
        <v>0</v>
      </c>
      <c r="CZ156" s="145">
        <v>0</v>
      </c>
    </row>
    <row r="157" spans="1:104" x14ac:dyDescent="0.2">
      <c r="A157" s="168">
        <v>66</v>
      </c>
      <c r="B157" s="169" t="s">
        <v>287</v>
      </c>
      <c r="C157" s="170" t="s">
        <v>288</v>
      </c>
      <c r="D157" s="171" t="s">
        <v>165</v>
      </c>
      <c r="E157" s="172">
        <v>133.14796999999899</v>
      </c>
      <c r="F157" s="172"/>
      <c r="G157" s="173">
        <f>E157*F157</f>
        <v>0</v>
      </c>
      <c r="O157" s="167">
        <v>2</v>
      </c>
      <c r="AA157" s="145">
        <v>8</v>
      </c>
      <c r="AB157" s="145">
        <v>0</v>
      </c>
      <c r="AC157" s="145">
        <v>3</v>
      </c>
      <c r="AZ157" s="145">
        <v>1</v>
      </c>
      <c r="BA157" s="145">
        <f>IF(AZ157=1,G157,0)</f>
        <v>0</v>
      </c>
      <c r="BB157" s="145">
        <f>IF(AZ157=2,G157,0)</f>
        <v>0</v>
      </c>
      <c r="BC157" s="145">
        <f>IF(AZ157=3,G157,0)</f>
        <v>0</v>
      </c>
      <c r="BD157" s="145">
        <f>IF(AZ157=4,G157,0)</f>
        <v>0</v>
      </c>
      <c r="BE157" s="145">
        <f>IF(AZ157=5,G157,0)</f>
        <v>0</v>
      </c>
      <c r="CA157" s="174">
        <v>8</v>
      </c>
      <c r="CB157" s="174">
        <v>0</v>
      </c>
      <c r="CZ157" s="145">
        <v>0</v>
      </c>
    </row>
    <row r="158" spans="1:104" x14ac:dyDescent="0.2">
      <c r="A158" s="168">
        <v>67</v>
      </c>
      <c r="B158" s="169" t="s">
        <v>289</v>
      </c>
      <c r="C158" s="170" t="s">
        <v>290</v>
      </c>
      <c r="D158" s="171" t="s">
        <v>165</v>
      </c>
      <c r="E158" s="172">
        <v>13.314796999999899</v>
      </c>
      <c r="F158" s="172"/>
      <c r="G158" s="173">
        <f>E158*F158</f>
        <v>0</v>
      </c>
      <c r="O158" s="167">
        <v>2</v>
      </c>
      <c r="AA158" s="145">
        <v>8</v>
      </c>
      <c r="AB158" s="145">
        <v>0</v>
      </c>
      <c r="AC158" s="145">
        <v>3</v>
      </c>
      <c r="AZ158" s="145">
        <v>1</v>
      </c>
      <c r="BA158" s="145">
        <f>IF(AZ158=1,G158,0)</f>
        <v>0</v>
      </c>
      <c r="BB158" s="145">
        <f>IF(AZ158=2,G158,0)</f>
        <v>0</v>
      </c>
      <c r="BC158" s="145">
        <f>IF(AZ158=3,G158,0)</f>
        <v>0</v>
      </c>
      <c r="BD158" s="145">
        <f>IF(AZ158=4,G158,0)</f>
        <v>0</v>
      </c>
      <c r="BE158" s="145">
        <f>IF(AZ158=5,G158,0)</f>
        <v>0</v>
      </c>
      <c r="CA158" s="174">
        <v>8</v>
      </c>
      <c r="CB158" s="174">
        <v>0</v>
      </c>
      <c r="CZ158" s="145">
        <v>0</v>
      </c>
    </row>
    <row r="159" spans="1:104" x14ac:dyDescent="0.2">
      <c r="A159" s="181"/>
      <c r="B159" s="182" t="s">
        <v>74</v>
      </c>
      <c r="C159" s="183" t="str">
        <f>CONCATENATE(B153," ",C153)</f>
        <v>D96 Přesuny suti a vybouraných hmot</v>
      </c>
      <c r="D159" s="184"/>
      <c r="E159" s="185"/>
      <c r="F159" s="186"/>
      <c r="G159" s="187">
        <f>SUM(G153:G158)</f>
        <v>0</v>
      </c>
      <c r="O159" s="167">
        <v>4</v>
      </c>
      <c r="BA159" s="188">
        <f>SUM(BA153:BA158)</f>
        <v>0</v>
      </c>
      <c r="BB159" s="188">
        <f>SUM(BB153:BB158)</f>
        <v>0</v>
      </c>
      <c r="BC159" s="188">
        <f>SUM(BC153:BC158)</f>
        <v>0</v>
      </c>
      <c r="BD159" s="188">
        <f>SUM(BD153:BD158)</f>
        <v>0</v>
      </c>
      <c r="BE159" s="188">
        <f>SUM(BE153:BE158)</f>
        <v>0</v>
      </c>
    </row>
    <row r="160" spans="1:104" x14ac:dyDescent="0.2">
      <c r="E160" s="145"/>
    </row>
    <row r="161" spans="5:5" x14ac:dyDescent="0.2">
      <c r="E161" s="145"/>
    </row>
    <row r="162" spans="5:5" x14ac:dyDescent="0.2">
      <c r="E162" s="145"/>
    </row>
    <row r="163" spans="5:5" x14ac:dyDescent="0.2">
      <c r="E163" s="145"/>
    </row>
    <row r="164" spans="5:5" x14ac:dyDescent="0.2">
      <c r="E164" s="145"/>
    </row>
    <row r="165" spans="5:5" x14ac:dyDescent="0.2">
      <c r="E165" s="145"/>
    </row>
    <row r="166" spans="5:5" x14ac:dyDescent="0.2">
      <c r="E166" s="145"/>
    </row>
    <row r="167" spans="5:5" x14ac:dyDescent="0.2">
      <c r="E167" s="145"/>
    </row>
    <row r="168" spans="5:5" x14ac:dyDescent="0.2">
      <c r="E168" s="145"/>
    </row>
    <row r="169" spans="5:5" x14ac:dyDescent="0.2">
      <c r="E169" s="145"/>
    </row>
    <row r="170" spans="5:5" x14ac:dyDescent="0.2">
      <c r="E170" s="145"/>
    </row>
    <row r="171" spans="5:5" x14ac:dyDescent="0.2">
      <c r="E171" s="145"/>
    </row>
    <row r="172" spans="5:5" x14ac:dyDescent="0.2">
      <c r="E172" s="145"/>
    </row>
    <row r="173" spans="5:5" x14ac:dyDescent="0.2">
      <c r="E173" s="145"/>
    </row>
    <row r="174" spans="5:5" x14ac:dyDescent="0.2">
      <c r="E174" s="145"/>
    </row>
    <row r="175" spans="5:5" x14ac:dyDescent="0.2">
      <c r="E175" s="145"/>
    </row>
    <row r="176" spans="5:5" x14ac:dyDescent="0.2">
      <c r="E176" s="145"/>
    </row>
    <row r="177" spans="1:7" x14ac:dyDescent="0.2">
      <c r="E177" s="145"/>
    </row>
    <row r="178" spans="1:7" x14ac:dyDescent="0.2">
      <c r="E178" s="145"/>
    </row>
    <row r="179" spans="1:7" x14ac:dyDescent="0.2">
      <c r="E179" s="145"/>
    </row>
    <row r="180" spans="1:7" x14ac:dyDescent="0.2">
      <c r="E180" s="145"/>
    </row>
    <row r="181" spans="1:7" x14ac:dyDescent="0.2">
      <c r="E181" s="145"/>
    </row>
    <row r="182" spans="1:7" x14ac:dyDescent="0.2">
      <c r="E182" s="145"/>
    </row>
    <row r="183" spans="1:7" x14ac:dyDescent="0.2">
      <c r="A183" s="189"/>
      <c r="B183" s="189"/>
      <c r="C183" s="189"/>
      <c r="D183" s="189"/>
      <c r="E183" s="189"/>
      <c r="F183" s="189"/>
      <c r="G183" s="189"/>
    </row>
    <row r="184" spans="1:7" x14ac:dyDescent="0.2">
      <c r="A184" s="189"/>
      <c r="B184" s="189"/>
      <c r="C184" s="189"/>
      <c r="D184" s="189"/>
      <c r="E184" s="189"/>
      <c r="F184" s="189"/>
      <c r="G184" s="189"/>
    </row>
    <row r="185" spans="1:7" x14ac:dyDescent="0.2">
      <c r="A185" s="189"/>
      <c r="B185" s="189"/>
      <c r="C185" s="189"/>
      <c r="D185" s="189"/>
      <c r="E185" s="189"/>
      <c r="F185" s="189"/>
      <c r="G185" s="189"/>
    </row>
    <row r="186" spans="1:7" x14ac:dyDescent="0.2">
      <c r="A186" s="189"/>
      <c r="B186" s="189"/>
      <c r="C186" s="189"/>
      <c r="D186" s="189"/>
      <c r="E186" s="189"/>
      <c r="F186" s="189"/>
      <c r="G186" s="189"/>
    </row>
    <row r="187" spans="1:7" x14ac:dyDescent="0.2">
      <c r="E187" s="145"/>
    </row>
    <row r="188" spans="1:7" x14ac:dyDescent="0.2">
      <c r="E188" s="145"/>
    </row>
    <row r="189" spans="1:7" x14ac:dyDescent="0.2">
      <c r="E189" s="145"/>
    </row>
    <row r="190" spans="1:7" x14ac:dyDescent="0.2">
      <c r="E190" s="145"/>
    </row>
    <row r="191" spans="1:7" x14ac:dyDescent="0.2">
      <c r="E191" s="145"/>
    </row>
    <row r="192" spans="1:7" x14ac:dyDescent="0.2">
      <c r="E192" s="145"/>
    </row>
    <row r="193" spans="5:5" x14ac:dyDescent="0.2">
      <c r="E193" s="145"/>
    </row>
    <row r="194" spans="5:5" x14ac:dyDescent="0.2">
      <c r="E194" s="145"/>
    </row>
    <row r="195" spans="5:5" x14ac:dyDescent="0.2">
      <c r="E195" s="145"/>
    </row>
    <row r="196" spans="5:5" x14ac:dyDescent="0.2">
      <c r="E196" s="145"/>
    </row>
    <row r="197" spans="5:5" x14ac:dyDescent="0.2">
      <c r="E197" s="145"/>
    </row>
    <row r="198" spans="5:5" x14ac:dyDescent="0.2">
      <c r="E198" s="145"/>
    </row>
    <row r="199" spans="5:5" x14ac:dyDescent="0.2">
      <c r="E199" s="145"/>
    </row>
    <row r="200" spans="5:5" x14ac:dyDescent="0.2">
      <c r="E200" s="145"/>
    </row>
    <row r="201" spans="5:5" x14ac:dyDescent="0.2">
      <c r="E201" s="145"/>
    </row>
    <row r="202" spans="5:5" x14ac:dyDescent="0.2">
      <c r="E202" s="145"/>
    </row>
    <row r="203" spans="5:5" x14ac:dyDescent="0.2">
      <c r="E203" s="145"/>
    </row>
    <row r="204" spans="5:5" x14ac:dyDescent="0.2">
      <c r="E204" s="145"/>
    </row>
    <row r="205" spans="5:5" x14ac:dyDescent="0.2">
      <c r="E205" s="145"/>
    </row>
    <row r="206" spans="5:5" x14ac:dyDescent="0.2">
      <c r="E206" s="145"/>
    </row>
    <row r="207" spans="5:5" x14ac:dyDescent="0.2">
      <c r="E207" s="145"/>
    </row>
    <row r="208" spans="5:5" x14ac:dyDescent="0.2">
      <c r="E208" s="145"/>
    </row>
    <row r="209" spans="1:7" x14ac:dyDescent="0.2">
      <c r="E209" s="145"/>
    </row>
    <row r="210" spans="1:7" x14ac:dyDescent="0.2">
      <c r="E210" s="145"/>
    </row>
    <row r="211" spans="1:7" x14ac:dyDescent="0.2">
      <c r="E211" s="145"/>
    </row>
    <row r="212" spans="1:7" x14ac:dyDescent="0.2">
      <c r="E212" s="145"/>
    </row>
    <row r="213" spans="1:7" x14ac:dyDescent="0.2">
      <c r="E213" s="145"/>
    </row>
    <row r="214" spans="1:7" x14ac:dyDescent="0.2">
      <c r="E214" s="145"/>
    </row>
    <row r="215" spans="1:7" x14ac:dyDescent="0.2">
      <c r="E215" s="145"/>
    </row>
    <row r="216" spans="1:7" x14ac:dyDescent="0.2">
      <c r="E216" s="145"/>
    </row>
    <row r="217" spans="1:7" x14ac:dyDescent="0.2">
      <c r="E217" s="145"/>
    </row>
    <row r="218" spans="1:7" x14ac:dyDescent="0.2">
      <c r="A218" s="190"/>
      <c r="B218" s="190"/>
    </row>
    <row r="219" spans="1:7" x14ac:dyDescent="0.2">
      <c r="A219" s="189"/>
      <c r="B219" s="189"/>
      <c r="C219" s="192"/>
      <c r="D219" s="192"/>
      <c r="E219" s="193"/>
      <c r="F219" s="192"/>
      <c r="G219" s="194"/>
    </row>
    <row r="220" spans="1:7" x14ac:dyDescent="0.2">
      <c r="A220" s="195"/>
      <c r="B220" s="195"/>
      <c r="C220" s="189"/>
      <c r="D220" s="189"/>
      <c r="E220" s="196"/>
      <c r="F220" s="189"/>
      <c r="G220" s="189"/>
    </row>
    <row r="221" spans="1:7" x14ac:dyDescent="0.2">
      <c r="A221" s="189"/>
      <c r="B221" s="189"/>
      <c r="C221" s="189"/>
      <c r="D221" s="189"/>
      <c r="E221" s="196"/>
      <c r="F221" s="189"/>
      <c r="G221" s="189"/>
    </row>
    <row r="222" spans="1:7" x14ac:dyDescent="0.2">
      <c r="A222" s="189"/>
      <c r="B222" s="189"/>
      <c r="C222" s="189"/>
      <c r="D222" s="189"/>
      <c r="E222" s="196"/>
      <c r="F222" s="189"/>
      <c r="G222" s="189"/>
    </row>
    <row r="223" spans="1:7" x14ac:dyDescent="0.2">
      <c r="A223" s="189"/>
      <c r="B223" s="189"/>
      <c r="C223" s="189"/>
      <c r="D223" s="189"/>
      <c r="E223" s="196"/>
      <c r="F223" s="189"/>
      <c r="G223" s="189"/>
    </row>
    <row r="224" spans="1:7" x14ac:dyDescent="0.2">
      <c r="A224" s="189"/>
      <c r="B224" s="189"/>
      <c r="C224" s="189"/>
      <c r="D224" s="189"/>
      <c r="E224" s="196"/>
      <c r="F224" s="189"/>
      <c r="G224" s="189"/>
    </row>
    <row r="225" spans="1:7" x14ac:dyDescent="0.2">
      <c r="A225" s="189"/>
      <c r="B225" s="189"/>
      <c r="C225" s="189"/>
      <c r="D225" s="189"/>
      <c r="E225" s="196"/>
      <c r="F225" s="189"/>
      <c r="G225" s="189"/>
    </row>
    <row r="226" spans="1:7" x14ac:dyDescent="0.2">
      <c r="A226" s="189"/>
      <c r="B226" s="189"/>
      <c r="C226" s="189"/>
      <c r="D226" s="189"/>
      <c r="E226" s="196"/>
      <c r="F226" s="189"/>
      <c r="G226" s="189"/>
    </row>
    <row r="227" spans="1:7" x14ac:dyDescent="0.2">
      <c r="A227" s="189"/>
      <c r="B227" s="189"/>
      <c r="C227" s="189"/>
      <c r="D227" s="189"/>
      <c r="E227" s="196"/>
      <c r="F227" s="189"/>
      <c r="G227" s="189"/>
    </row>
    <row r="228" spans="1:7" x14ac:dyDescent="0.2">
      <c r="A228" s="189"/>
      <c r="B228" s="189"/>
      <c r="C228" s="189"/>
      <c r="D228" s="189"/>
      <c r="E228" s="196"/>
      <c r="F228" s="189"/>
      <c r="G228" s="189"/>
    </row>
    <row r="229" spans="1:7" x14ac:dyDescent="0.2">
      <c r="A229" s="189"/>
      <c r="B229" s="189"/>
      <c r="C229" s="189"/>
      <c r="D229" s="189"/>
      <c r="E229" s="196"/>
      <c r="F229" s="189"/>
      <c r="G229" s="189"/>
    </row>
    <row r="230" spans="1:7" x14ac:dyDescent="0.2">
      <c r="A230" s="189"/>
      <c r="B230" s="189"/>
      <c r="C230" s="189"/>
      <c r="D230" s="189"/>
      <c r="E230" s="196"/>
      <c r="F230" s="189"/>
      <c r="G230" s="189"/>
    </row>
    <row r="231" spans="1:7" x14ac:dyDescent="0.2">
      <c r="A231" s="189"/>
      <c r="B231" s="189"/>
      <c r="C231" s="189"/>
      <c r="D231" s="189"/>
      <c r="E231" s="196"/>
      <c r="F231" s="189"/>
      <c r="G231" s="189"/>
    </row>
    <row r="232" spans="1:7" x14ac:dyDescent="0.2">
      <c r="A232" s="189"/>
      <c r="B232" s="189"/>
      <c r="C232" s="189"/>
      <c r="D232" s="189"/>
      <c r="E232" s="196"/>
      <c r="F232" s="189"/>
      <c r="G232" s="189"/>
    </row>
  </sheetData>
  <sheetProtection password="CF7A" sheet="1" objects="1" scenarios="1"/>
  <protectedRanges>
    <protectedRange sqref="F8:F158" name="Oblast1"/>
    <protectedRange sqref="E117 E132 E84 E76" name="Oblast2"/>
  </protectedRanges>
  <mergeCells count="58">
    <mergeCell ref="A1:G1"/>
    <mergeCell ref="A3:B3"/>
    <mergeCell ref="A4:B4"/>
    <mergeCell ref="E4:G4"/>
    <mergeCell ref="C57:D57"/>
    <mergeCell ref="C24:D24"/>
    <mergeCell ref="C26:D26"/>
    <mergeCell ref="C37:D37"/>
    <mergeCell ref="C38:D38"/>
    <mergeCell ref="C40:D40"/>
    <mergeCell ref="C42:D42"/>
    <mergeCell ref="C44:D44"/>
    <mergeCell ref="C58:D58"/>
    <mergeCell ref="C59:D59"/>
    <mergeCell ref="C60:D60"/>
    <mergeCell ref="C12:D12"/>
    <mergeCell ref="C14:D14"/>
    <mergeCell ref="C15:D15"/>
    <mergeCell ref="C16:D16"/>
    <mergeCell ref="C18:D18"/>
    <mergeCell ref="C20:D20"/>
    <mergeCell ref="C21:D21"/>
    <mergeCell ref="C22:D22"/>
    <mergeCell ref="C46:D46"/>
    <mergeCell ref="C49:D49"/>
    <mergeCell ref="C51:D51"/>
    <mergeCell ref="C53:D53"/>
    <mergeCell ref="C23:D23"/>
    <mergeCell ref="C109:D109"/>
    <mergeCell ref="C73:D73"/>
    <mergeCell ref="C75:D75"/>
    <mergeCell ref="C83:D83"/>
    <mergeCell ref="C61:D61"/>
    <mergeCell ref="C68:D68"/>
    <mergeCell ref="C69:D69"/>
    <mergeCell ref="C70:D70"/>
    <mergeCell ref="C71:D71"/>
    <mergeCell ref="C72:D72"/>
    <mergeCell ref="C101:D101"/>
    <mergeCell ref="C102:D102"/>
    <mergeCell ref="C103:D103"/>
    <mergeCell ref="C106:D106"/>
    <mergeCell ref="C108:D108"/>
    <mergeCell ref="C110:D110"/>
    <mergeCell ref="C111:D111"/>
    <mergeCell ref="C112:D112"/>
    <mergeCell ref="C115:D115"/>
    <mergeCell ref="C116:D116"/>
    <mergeCell ref="C136:D136"/>
    <mergeCell ref="C137:D137"/>
    <mergeCell ref="C141:D141"/>
    <mergeCell ref="C121:D121"/>
    <mergeCell ref="C122:D122"/>
    <mergeCell ref="C123:D123"/>
    <mergeCell ref="C124:D124"/>
    <mergeCell ref="C125:D125"/>
    <mergeCell ref="C128:D128"/>
    <mergeCell ref="C130:D130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Bořek</dc:creator>
  <cp:lastModifiedBy>Haman Miroslav</cp:lastModifiedBy>
  <dcterms:created xsi:type="dcterms:W3CDTF">2017-03-26T08:55:11Z</dcterms:created>
  <dcterms:modified xsi:type="dcterms:W3CDTF">2017-04-20T04:36:26Z</dcterms:modified>
</cp:coreProperties>
</file>