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390" windowWidth="14115" windowHeight="46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'Položky'!$A$1:$G$159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<sst xmlns="http://schemas.openxmlformats.org/spreadsheetml/2006/main" count="479" uniqueCount="295">
  <si>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</si>
  <si>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</si>
  <si>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</si>
  <si>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</si>
  <si>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</si>
  <si>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</si>
  <si>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</si>
  <si>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</si>
  <si>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</si>
  <si>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</si>
  <si>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</si>
  <si>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</si>
  <si>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</si>
  <si>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</si>
  <si>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</si>
  <si>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</si>
  <si>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</si>
  <si>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</si>
  <si>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</si>
  <si>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</si>
  <si>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</si>
  <si>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</si>
  <si>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</si>
  <si>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</si>
  <si>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</si>
  <si>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</si>
  <si>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</si>
  <si>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</si>
  <si>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</si>
  <si>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</si>
  <si>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</si>
  <si>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</si>
  <si>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</si>
  <si>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</si>
  <si>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</si>
  <si>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</si>
  <si>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</si>
  <si>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</si>
  <si>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</si>
  <si>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</si>
  <si>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</si>
  <si>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</si>
  <si>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</si>
  <si>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</si>
  <si>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</si>
  <si>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</si>
  <si>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</si>
  <si>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</si>
  <si>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</si>
  <si>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</si>
  <si>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</si>
  <si>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</si>
  <si>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</si>
  <si>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</si>
  <si>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</si>
  <si>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</si>
  <si>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</si>
  <si>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</si>
  <si>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</si>
  <si>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</si>
  <si>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</si>
  <si>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</si>
  <si>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</si>
  <si>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</si>
  <si>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</si>
  <si>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</si>
  <si>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</si>
  <si>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</si>
  <si>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</si>
  <si>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</si>
  <si>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</si>
  <si>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</si>
  <si>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</si>
  <si>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</si>
  <si>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</si>
  <si>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</si>
  <si>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</si>
  <si>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2015</t>
  </si>
  <si>
    <t>Mendelova univerzita Brno,Zemědělská 1</t>
  </si>
  <si>
    <t>2</t>
  </si>
  <si>
    <t>Rekonstrukce v objektu "T"</t>
  </si>
  <si>
    <t>Rekonstrukce sociálního zařízení v I.np</t>
  </si>
  <si>
    <t>3</t>
  </si>
  <si>
    <t>Svislé a kompletní konstrukce</t>
  </si>
  <si>
    <t>346244350T00</t>
  </si>
  <si>
    <t xml:space="preserve">Obezdívka kombifixu vč.kotvení </t>
  </si>
  <si>
    <t>6</t>
  </si>
  <si>
    <t>Úpravy povrchu,podlahy</t>
  </si>
  <si>
    <t>611421331RT2</t>
  </si>
  <si>
    <t>Oprava váp.omítek stropů do 30% plochy - štukových s použitím suché maltové směsi</t>
  </si>
  <si>
    <t>m2</t>
  </si>
  <si>
    <t>3,30*4,80+2,55*4,80</t>
  </si>
  <si>
    <t>612421331R00</t>
  </si>
  <si>
    <t xml:space="preserve">Oprava vápen.omítek stěn do 30 % pl. - štukových </t>
  </si>
  <si>
    <t>nad obklady:(0,90+3,30+0,90+1,35+0,90+0,90)*0,60</t>
  </si>
  <si>
    <t>2*(1,05+0,90+3,30+3,30)*2,90+(1,90+1,05+1,90+2,55)*2,90</t>
  </si>
  <si>
    <t>-0,60*1,97*4-0,80*1,97*5</t>
  </si>
  <si>
    <t>612425931RT2</t>
  </si>
  <si>
    <t>Omítka vápenná vnitřního ostění - štuková s použitím suché maltové směsi</t>
  </si>
  <si>
    <t>(2,20*6+0,80*2+0,70)*0,30</t>
  </si>
  <si>
    <t>612451111R00</t>
  </si>
  <si>
    <t xml:space="preserve">Omítka vnitřní zdiva, MC, hrubá zatřená </t>
  </si>
  <si>
    <t>N1017:2*(3,30+0,90+0,20)*2,30-0,80*1,97*2</t>
  </si>
  <si>
    <t>N1018:2*(0,90+1,40+0,90+1,40+1,20+1,40)*2,30-0,80*1,97-0,60*1,97*2</t>
  </si>
  <si>
    <t>N1020:2*(0,90+1,20+0,90+1,20)*2,30+0,45*1,80*2+1,80*1,80+(1,30+1,80+0,25)*2,30</t>
  </si>
  <si>
    <t>-0,60*1,97*2</t>
  </si>
  <si>
    <t>N1021:2*(1,35+1,10)*2,30-0,70*1,97</t>
  </si>
  <si>
    <t>632412150RT3</t>
  </si>
  <si>
    <t>Potěr ze SMS ruční zpracování, tl. 50 mm samonivelační anhydritová směs</t>
  </si>
  <si>
    <t>(3,19+11,79+1,20+9,52+1,36)</t>
  </si>
  <si>
    <t>642944121RT2</t>
  </si>
  <si>
    <t>Osazení ocelových zárubní dodatečně do 2,5 m2. včetně dodávky zárubně CgH  60x197x11 cm</t>
  </si>
  <si>
    <t>kus</t>
  </si>
  <si>
    <t>642944121RT3</t>
  </si>
  <si>
    <t>Osazení ocelových zárubní dodatečně do 2,5 m2. včetně dodávky zárubně CgH  70x197x11 cm</t>
  </si>
  <si>
    <t>642944121RT4</t>
  </si>
  <si>
    <t>Osazení ocelových zárubní dodatečně do 2,5 m2. včetně dodávky zárubně CgH  80x197x11 cm</t>
  </si>
  <si>
    <t>6429400</t>
  </si>
  <si>
    <t xml:space="preserve">Výměna parapetních desek dl.210cm vč.zapravení 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</si>
  <si>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</si>
  <si>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</si>
  <si>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</si>
  <si>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</si>
  <si>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</si>
  <si>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</si>
  <si>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962031132P</t>
  </si>
  <si>
    <t>Bourání příček cihelných tl. 10 cm odbourání na výšku 2300mm</t>
  </si>
  <si>
    <t>N1017-1018:(1,40*3+3,30+3,30)*0,50</t>
  </si>
  <si>
    <t>N1019-1021:(1,20*2+2,55+2,00)*0,50</t>
  </si>
  <si>
    <t>962081131R00</t>
  </si>
  <si>
    <t xml:space="preserve">Bourání příček ze skleněných tvárnic tl. 10 cm </t>
  </si>
  <si>
    <t>1,25*0,80</t>
  </si>
  <si>
    <t>965081713R00</t>
  </si>
  <si>
    <t xml:space="preserve">Bourání dlaždic keramických tl. 1 cm, nad 1 m2 </t>
  </si>
  <si>
    <t>967043111R00</t>
  </si>
  <si>
    <t xml:space="preserve">Odsekání vrstvy betonu na konstrukci tl. do 15 cm </t>
  </si>
  <si>
    <t>sokl pisoárů:1,80*0,45</t>
  </si>
  <si>
    <t>967052011R00</t>
  </si>
  <si>
    <t xml:space="preserve">Odstranění betonové vrstvy do tl. 10 cm </t>
  </si>
  <si>
    <t>(3,19+11,79+1,20+9,52+1,36)*0,05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</si>
  <si>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</si>
  <si>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</si>
  <si>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</si>
  <si>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</si>
  <si>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0,60*1,97*4+0,70*1,97+0,80*1,97*4+0,90*1,97</t>
  </si>
  <si>
    <t>974042575R00</t>
  </si>
  <si>
    <t xml:space="preserve">Vysekání rýh betonová, monolitická dlažba 20x20 cm </t>
  </si>
  <si>
    <t>m</t>
  </si>
  <si>
    <t>pro zaůstění WC:2</t>
  </si>
  <si>
    <t>978011141R00</t>
  </si>
  <si>
    <t xml:space="preserve">Otlučení omítek vnitřních vápenných stropů do 30 %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</si>
  <si>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</si>
  <si>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</si>
  <si>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</si>
  <si>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</si>
  <si>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978059531R00</t>
  </si>
  <si>
    <t xml:space="preserve">Odsekání vnitřních obkladů stěn nad 2 m2 </t>
  </si>
  <si>
    <t>N1017:2*(3,30+0,90+0,20)*2,10-0,80*1,97*2</t>
  </si>
  <si>
    <t>N1018:2*(0,90+1,40+0,90+1,40+1,20+1,40)*2,10-0,80*1,97-0,60*1,97*2</t>
  </si>
  <si>
    <t>N1020:2*(0,90+1,20+0,90+1,20)*2,10+0,45*1,80*2+1,80*1,80+(1,30+1,80+0,25)*2,30</t>
  </si>
  <si>
    <t>N1021:2*(1,35+1,10)*2,10-0,70*1,97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</si>
  <si>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</si>
  <si>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</si>
  <si>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</si>
  <si>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</si>
  <si>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</si>
  <si>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</si>
  <si>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</si>
  <si>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711212002R00</t>
  </si>
  <si>
    <t xml:space="preserve">Stěrka hydroizolační těsnicí hmotou </t>
  </si>
  <si>
    <t>711212601R00</t>
  </si>
  <si>
    <t xml:space="preserve">Těsnicí pás do spoje podlaha - stěna </t>
  </si>
  <si>
    <t>4*2,30+30*0,30+4,80*4+3,30*4+2,55+4</t>
  </si>
  <si>
    <t>998711201R00</t>
  </si>
  <si>
    <t xml:space="preserve">Přesun hmot pro izolace proti vodě, výšky do 6 m </t>
  </si>
  <si>
    <t>720</t>
  </si>
  <si>
    <t>Zdravotechnická instalace</t>
  </si>
  <si>
    <t xml:space="preserve">Zdravotechnika dle sam.rozpočtu </t>
  </si>
  <si>
    <t>soubor</t>
  </si>
  <si>
    <t>761</t>
  </si>
  <si>
    <t>Konstrukce sklobetonové</t>
  </si>
  <si>
    <t>761621040R00</t>
  </si>
  <si>
    <t xml:space="preserve">Sklob. okna tl.10 cm H do 4m, tvár.1910/W,F,N čiré </t>
  </si>
  <si>
    <t>(3,30+2,30)*0,80</t>
  </si>
  <si>
    <t>998762202R00</t>
  </si>
  <si>
    <t xml:space="preserve">Přesun hmot pro tesařské konstrukce, výšky do 12 m </t>
  </si>
  <si>
    <t>766</t>
  </si>
  <si>
    <t>Konstrukce truhlářské</t>
  </si>
  <si>
    <t>766661112R00</t>
  </si>
  <si>
    <t xml:space="preserve">Montáž dveří do zárubně,otevíravých 1kř.do 0,8 m </t>
  </si>
  <si>
    <t>766670021R00</t>
  </si>
  <si>
    <t xml:space="preserve">Montáž kliky a štítku </t>
  </si>
  <si>
    <t>766695212R00</t>
  </si>
  <si>
    <t xml:space="preserve">Montáž prahů dveří jednokřídlových š. do 10 cm </t>
  </si>
  <si>
    <t>54914585</t>
  </si>
  <si>
    <t>Kliky se štítem</t>
  </si>
  <si>
    <t>61160128</t>
  </si>
  <si>
    <t>Dveře vnitřní hladké plné 1 kříd. 60x197 lak B</t>
  </si>
  <si>
    <t>61160156</t>
  </si>
  <si>
    <t>Dveře vnitřní hladké plné 1 kříd. 70x197 lak A</t>
  </si>
  <si>
    <t>61160188</t>
  </si>
  <si>
    <t>Dveře vnitřní hladké plné 1 kříd. 80x197 lak B</t>
  </si>
  <si>
    <t>61160603</t>
  </si>
  <si>
    <t>Dveře vnitřní hladké 2/3 sklo 1kř. 80x197 bílé</t>
  </si>
  <si>
    <t>61187136</t>
  </si>
  <si>
    <t>Prah dubový délka 70 cm šířka 10 cm tl. 2 cm</t>
  </si>
  <si>
    <t>61187156</t>
  </si>
  <si>
    <t>Prah dubový délka 80 cm šířka 10 cm tl. 2 cm</t>
  </si>
  <si>
    <t>998766101R00</t>
  </si>
  <si>
    <t xml:space="preserve">Přesun hmot pro truhlářské konstr., výšky do 6 m </t>
  </si>
  <si>
    <t>771</t>
  </si>
  <si>
    <t>Podlahy z dlaždic a obklady</t>
  </si>
  <si>
    <t>771445014R00</t>
  </si>
  <si>
    <t xml:space="preserve">Obklad soklíků hutných, rovných,tmel,v 150mm </t>
  </si>
  <si>
    <t>N1018:2*(3,80+3,30)-0,80*2-0,60*2</t>
  </si>
  <si>
    <t>N1019:2*(1,05+0,90)-0,80*2</t>
  </si>
  <si>
    <t>N1020:1,80+1,25+1,90+2,30</t>
  </si>
  <si>
    <t>771479001R00</t>
  </si>
  <si>
    <t xml:space="preserve">Řezání dlaždic keramických pro soklíky </t>
  </si>
  <si>
    <t>771575109R00</t>
  </si>
  <si>
    <t xml:space="preserve">Montáž podlah keram.,hladké, tmel, nad 25x25 cm </t>
  </si>
  <si>
    <t>771578011R00</t>
  </si>
  <si>
    <t xml:space="preserve">Spára podlaha - stěna, silikonem </t>
  </si>
  <si>
    <t>N1017:2*(3,30+0,90+0,20)-0,80*2</t>
  </si>
  <si>
    <t>N1018:2*(3,80+3,30+1,20+1,40+0,90+1,40+0,90+1,40)-0,80*2-0,60*4</t>
  </si>
  <si>
    <t>N1019:2*(1,05+0,90+0,20)-0,80*2</t>
  </si>
  <si>
    <t>N1020:2*(3,80+2,55+0,90+1,20+0,90+1,20)+0,45*2-0,80-0,60*4</t>
  </si>
  <si>
    <t>N1021:2*(1,35+1,10)-0,70</t>
  </si>
  <si>
    <t>771579795R00</t>
  </si>
  <si>
    <t xml:space="preserve">Příplatek za spárování vodotěsnou hmotou - plošně </t>
  </si>
  <si>
    <t>59764</t>
  </si>
  <si>
    <t>Dlažba  300x300mm</t>
  </si>
  <si>
    <t>27,06*1,10</t>
  </si>
  <si>
    <t>20,95*0,15*1,10</t>
  </si>
  <si>
    <t>998771201R00</t>
  </si>
  <si>
    <t xml:space="preserve">Přesun hmot pro podlahy z dlaždic, výšky do 6 m </t>
  </si>
  <si>
    <t>781</t>
  </si>
  <si>
    <t>Obklady keramické</t>
  </si>
  <si>
    <t>781415015R00</t>
  </si>
  <si>
    <t xml:space="preserve">Montáž obkladů stěn, porovin.,tmel, 20x20,30x15 cm </t>
  </si>
  <si>
    <t>781419706R00</t>
  </si>
  <si>
    <t xml:space="preserve">Příplatek za spárovací vodotěsnou hmotu - plošně </t>
  </si>
  <si>
    <t>781491001R00</t>
  </si>
  <si>
    <t xml:space="preserve">Montáž lišt k obkladům </t>
  </si>
  <si>
    <t>6*2,30+0,90*4+1,20</t>
  </si>
  <si>
    <t>5</t>
  </si>
  <si>
    <t xml:space="preserve">Obkladačka keramická glazovaná 200/300mm </t>
  </si>
  <si>
    <t>85,68*1,10</t>
  </si>
  <si>
    <t>59760112.A</t>
  </si>
  <si>
    <t>Lišta rohová plastová na obklad vnitřní 9 mm</t>
  </si>
  <si>
    <t>998781201R00</t>
  </si>
  <si>
    <t xml:space="preserve">Přesun hmot pro obklady keramické, výšky do 6 m </t>
  </si>
  <si>
    <t>783</t>
  </si>
  <si>
    <t>Nátěry</t>
  </si>
  <si>
    <t>783225100R00</t>
  </si>
  <si>
    <t xml:space="preserve">Nátěr syntetický kovových konstrukcí 2x + 1x email </t>
  </si>
  <si>
    <t>zárubně:10,00</t>
  </si>
  <si>
    <t>radiátory a potrubí:10,00</t>
  </si>
  <si>
    <t>784</t>
  </si>
  <si>
    <t>Malby</t>
  </si>
  <si>
    <t>784191201R00</t>
  </si>
  <si>
    <t xml:space="preserve">Penetrace podkladu hloubková  1x </t>
  </si>
  <si>
    <t>28,08+24,52+10,00*3,00</t>
  </si>
  <si>
    <t>784195412R00</t>
  </si>
  <si>
    <t xml:space="preserve">Malba tekutá  bílá, 2 x </t>
  </si>
  <si>
    <t>790</t>
  </si>
  <si>
    <t>Vnitřní vybavení</t>
  </si>
  <si>
    <t>79001</t>
  </si>
  <si>
    <t xml:space="preserve">Zásobník toaletního papíru </t>
  </si>
  <si>
    <t>79002</t>
  </si>
  <si>
    <t>Dávkovač tekutého mýdla pro umyvadla a sprchy kovový-ne nerez</t>
  </si>
  <si>
    <t>79003</t>
  </si>
  <si>
    <t xml:space="preserve">Zrcadlo lepené do obkladu 450x600mm tl.4mm </t>
  </si>
  <si>
    <t>79004</t>
  </si>
  <si>
    <t xml:space="preserve">Zásobník na papírové ručníky kovový </t>
  </si>
  <si>
    <t>M21</t>
  </si>
  <si>
    <t>Elektromontáže</t>
  </si>
  <si>
    <t>210</t>
  </si>
  <si>
    <t xml:space="preserve">Elektroinstalace dle sam.rozpočtu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</si>
  <si>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</si>
  <si>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</si>
  <si>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</si>
  <si>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</si>
  <si>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</si>
  <si>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</si>
  <si>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</si>
  <si>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</si>
  <si>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</si>
  <si>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</si>
  <si>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</si>
  <si>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</si>
  <si>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Vedlejší náklady dle soupisu</t>
  </si>
  <si>
    <t>Ostatní náklady dle soupisu</t>
  </si>
  <si>
    <t>Mendelova universita v Brně</t>
  </si>
  <si>
    <t>ing.arch.Evžen Štreit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</si>
</sst>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10" fontId="15" fillId="0" borderId="51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Rekonstrukce sociálního zařízení v I.np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2" t="s">
        <v>294</v>
      </c>
      <c r="D8" s="202"/>
      <c r="E8" s="20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2" t="str">
        <f>Projektant</f>
        <v>ing.arch.Evžen Štreit</v>
      </c>
      <c r="D9" s="202"/>
      <c r="E9" s="203"/>
      <c r="F9" s="11"/>
      <c r="G9" s="33"/>
      <c r="H9" s="34"/>
    </row>
    <row r="10" spans="1:8" ht="12.75">
      <c r="A10" s="28" t="s">
        <v>14</v>
      </c>
      <c r="B10" s="11"/>
      <c r="C10" s="202" t="s">
        <v>293</v>
      </c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/>
      <c r="D11" s="202"/>
      <c r="E11" s="202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Rekapitulace!A28</f>
        <v>Vedlejší náklady dle soupisu</v>
      </c>
      <c r="E15" s="57"/>
      <c r="F15" s="58"/>
      <c r="G15" s="55">
        <f>Rekapitulace!I28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Rekapitulace!A29</f>
        <v>Ostatní náklady dle soupisu</v>
      </c>
      <c r="E16" s="59"/>
      <c r="F16" s="60"/>
      <c r="G16" s="55">
        <f>Rekapitulace!I29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9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>
      <c r="A20" s="63"/>
      <c r="B20" s="54"/>
      <c r="C20" s="55"/>
      <c r="D20" s="8"/>
      <c r="E20" s="59"/>
      <c r="F20" s="60"/>
      <c r="G20" s="55"/>
    </row>
    <row r="21" spans="1:7" ht="15.9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5" t="s">
        <v>33</v>
      </c>
      <c r="B23" s="206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7">
        <f>ROUND(C23-F32,0)</f>
        <v>0</v>
      </c>
      <c r="G30" s="20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7">
        <f>ROUND(PRODUCT(F30,C31/100),1)</f>
        <v>0</v>
      </c>
      <c r="G31" s="20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7">
        <v>0</v>
      </c>
      <c r="G32" s="20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7">
        <f>ROUND(PRODUCT(F32,C33/100),1)</f>
        <v>0</v>
      </c>
      <c r="G33" s="20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9">
        <f>CEILING(SUM(F30:F33),IF(SUM(F30:F33)&gt;=0,1,-1))</f>
        <v>0</v>
      </c>
      <c r="G34" s="21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1"/>
      <c r="C37" s="201"/>
      <c r="D37" s="201"/>
      <c r="E37" s="201"/>
      <c r="F37" s="201"/>
      <c r="G37" s="201"/>
      <c r="H37" t="s">
        <v>5</v>
      </c>
    </row>
    <row r="38" spans="1:8" ht="12.75" customHeight="1">
      <c r="A38" s="95"/>
      <c r="B38" s="201"/>
      <c r="C38" s="201"/>
      <c r="D38" s="201"/>
      <c r="E38" s="201"/>
      <c r="F38" s="201"/>
      <c r="G38" s="201"/>
      <c r="H38" t="s">
        <v>5</v>
      </c>
    </row>
    <row r="39" spans="1:8" ht="12.75">
      <c r="A39" s="95"/>
      <c r="B39" s="201"/>
      <c r="C39" s="201"/>
      <c r="D39" s="201"/>
      <c r="E39" s="201"/>
      <c r="F39" s="201"/>
      <c r="G39" s="201"/>
      <c r="H39" t="s">
        <v>5</v>
      </c>
    </row>
    <row r="40" spans="1:8" ht="12.75">
      <c r="A40" s="95"/>
      <c r="B40" s="201"/>
      <c r="C40" s="201"/>
      <c r="D40" s="201"/>
      <c r="E40" s="201"/>
      <c r="F40" s="201"/>
      <c r="G40" s="201"/>
      <c r="H40" t="s">
        <v>5</v>
      </c>
    </row>
    <row r="41" spans="1:8" ht="12.75">
      <c r="A41" s="95"/>
      <c r="B41" s="201"/>
      <c r="C41" s="201"/>
      <c r="D41" s="201"/>
      <c r="E41" s="201"/>
      <c r="F41" s="201"/>
      <c r="G41" s="201"/>
      <c r="H41" t="s">
        <v>5</v>
      </c>
    </row>
    <row r="42" spans="1:8" ht="12.75">
      <c r="A42" s="95"/>
      <c r="B42" s="201"/>
      <c r="C42" s="201"/>
      <c r="D42" s="201"/>
      <c r="E42" s="201"/>
      <c r="F42" s="201"/>
      <c r="G42" s="201"/>
      <c r="H42" t="s">
        <v>5</v>
      </c>
    </row>
    <row r="43" spans="1:8" ht="12.75">
      <c r="A43" s="95"/>
      <c r="B43" s="201"/>
      <c r="C43" s="201"/>
      <c r="D43" s="201"/>
      <c r="E43" s="201"/>
      <c r="F43" s="201"/>
      <c r="G43" s="201"/>
      <c r="H43" t="s">
        <v>5</v>
      </c>
    </row>
    <row r="44" spans="1:8" ht="12.75">
      <c r="A44" s="95"/>
      <c r="B44" s="201"/>
      <c r="C44" s="201"/>
      <c r="D44" s="201"/>
      <c r="E44" s="201"/>
      <c r="F44" s="201"/>
      <c r="G44" s="201"/>
      <c r="H44" t="s">
        <v>5</v>
      </c>
    </row>
    <row r="45" spans="1:8" ht="0.75" customHeight="1">
      <c r="A45" s="95"/>
      <c r="B45" s="201"/>
      <c r="C45" s="201"/>
      <c r="D45" s="201"/>
      <c r="E45" s="201"/>
      <c r="F45" s="201"/>
      <c r="G45" s="201"/>
      <c r="H45" t="s">
        <v>5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sheetProtection password="CF7A" sheet="1" objects="1" scenarios="1"/>
  <protectedRanges>
    <protectedRange sqref="C11:E12 G2:G6 G8:G12" name="Oblast1"/>
  </protectedRanges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G28" sqref="G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2015 Mendelova univerzita Brno,Zemědělská 1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2 Rekonstrukce v objektu "T"</v>
      </c>
      <c r="D2" s="103"/>
      <c r="E2" s="104"/>
      <c r="F2" s="103"/>
      <c r="G2" s="216" t="s">
        <v>81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3</v>
      </c>
      <c r="B7" s="114" t="str">
        <f>Položky!C7</f>
        <v>Svislé a kompletní konstrukce</v>
      </c>
      <c r="C7" s="65"/>
      <c r="D7" s="115"/>
      <c r="E7" s="198">
        <f>Položky!BA9</f>
        <v>0</v>
      </c>
      <c r="F7" s="199">
        <f>Položky!BB9</f>
        <v>0</v>
      </c>
      <c r="G7" s="199">
        <f>Položky!BC9</f>
        <v>0</v>
      </c>
      <c r="H7" s="199">
        <f>Položky!BD9</f>
        <v>0</v>
      </c>
      <c r="I7" s="200">
        <f>Položky!BE9</f>
        <v>0</v>
      </c>
    </row>
    <row r="8" spans="1:9" s="34" customFormat="1" ht="12.75">
      <c r="A8" s="197" t="str">
        <f>Položky!B10</f>
        <v>6</v>
      </c>
      <c r="B8" s="114" t="str">
        <f>Položky!C10</f>
        <v>Úpravy povrchu,podlahy</v>
      </c>
      <c r="C8" s="65"/>
      <c r="D8" s="115"/>
      <c r="E8" s="198">
        <f>Položky!BA31</f>
        <v>0</v>
      </c>
      <c r="F8" s="199">
        <f>Položky!BB31</f>
        <v>0</v>
      </c>
      <c r="G8" s="199">
        <f>Položky!BC31</f>
        <v>0</v>
      </c>
      <c r="H8" s="199">
        <f>Položky!BD31</f>
        <v>0</v>
      </c>
      <c r="I8" s="200">
        <f>Položky!BE31</f>
        <v>0</v>
      </c>
    </row>
    <row r="9" spans="1:9" s="34" customFormat="1" ht="12.75">
      <c r="A9" s="197" t="str">
        <f>Položky!B32</f>
        <v>95</v>
      </c>
      <c r="B9" s="114" t="str">
        <f>Položky!C32</f>
        <v>Dokončovací konstrukce na pozemních stavbách</v>
      </c>
      <c r="C9" s="65"/>
      <c r="D9" s="115"/>
      <c r="E9" s="198">
        <f>Položky!BA34</f>
        <v>0</v>
      </c>
      <c r="F9" s="199">
        <f>Položky!BB34</f>
        <v>0</v>
      </c>
      <c r="G9" s="199">
        <f>Položky!BC34</f>
        <v>0</v>
      </c>
      <c r="H9" s="199">
        <f>Položky!BD34</f>
        <v>0</v>
      </c>
      <c r="I9" s="200">
        <f>Položky!BE34</f>
        <v>0</v>
      </c>
    </row>
    <row r="10" spans="1:9" s="34" customFormat="1" ht="12.75">
      <c r="A10" s="197" t="str">
        <f>Položky!B35</f>
        <v>96</v>
      </c>
      <c r="B10" s="114" t="str">
        <f>Položky!C35</f>
        <v>Bourání konstrukcí</v>
      </c>
      <c r="C10" s="65"/>
      <c r="D10" s="115"/>
      <c r="E10" s="198">
        <f>Položky!BA62</f>
        <v>0</v>
      </c>
      <c r="F10" s="199">
        <f>Položky!BB62</f>
        <v>0</v>
      </c>
      <c r="G10" s="199">
        <f>Položky!BC62</f>
        <v>0</v>
      </c>
      <c r="H10" s="199">
        <f>Položky!BD62</f>
        <v>0</v>
      </c>
      <c r="I10" s="200">
        <f>Položky!BE62</f>
        <v>0</v>
      </c>
    </row>
    <row r="11" spans="1:9" s="34" customFormat="1" ht="12.75">
      <c r="A11" s="197" t="str">
        <f>Položky!B63</f>
        <v>99</v>
      </c>
      <c r="B11" s="114" t="str">
        <f>Položky!C63</f>
        <v>Staveništní přesun hmot</v>
      </c>
      <c r="C11" s="65"/>
      <c r="D11" s="115"/>
      <c r="E11" s="198">
        <f>Položky!BA65</f>
        <v>0</v>
      </c>
      <c r="F11" s="199">
        <f>Položky!BB65</f>
        <v>0</v>
      </c>
      <c r="G11" s="199">
        <f>Položky!BC65</f>
        <v>0</v>
      </c>
      <c r="H11" s="199">
        <f>Položky!BD65</f>
        <v>0</v>
      </c>
      <c r="I11" s="200">
        <f>Položky!BE65</f>
        <v>0</v>
      </c>
    </row>
    <row r="12" spans="1:9" s="34" customFormat="1" ht="12.75">
      <c r="A12" s="197" t="str">
        <f>Položky!B66</f>
        <v>711</v>
      </c>
      <c r="B12" s="114" t="str">
        <f>Položky!C66</f>
        <v>Izolace proti vodě</v>
      </c>
      <c r="C12" s="65"/>
      <c r="D12" s="115"/>
      <c r="E12" s="198">
        <f>Položky!BA77</f>
        <v>0</v>
      </c>
      <c r="F12" s="199">
        <f>Položky!BB77</f>
        <v>0</v>
      </c>
      <c r="G12" s="199">
        <f>Položky!BC77</f>
        <v>0</v>
      </c>
      <c r="H12" s="199">
        <f>Položky!BD77</f>
        <v>0</v>
      </c>
      <c r="I12" s="200">
        <f>Položky!BE77</f>
        <v>0</v>
      </c>
    </row>
    <row r="13" spans="1:9" s="34" customFormat="1" ht="12.75">
      <c r="A13" s="197" t="str">
        <f>Položky!B78</f>
        <v>720</v>
      </c>
      <c r="B13" s="114" t="str">
        <f>Položky!C78</f>
        <v>Zdravotechnická instalace</v>
      </c>
      <c r="C13" s="65"/>
      <c r="D13" s="115"/>
      <c r="E13" s="198">
        <f>Položky!BA80</f>
        <v>0</v>
      </c>
      <c r="F13" s="199">
        <f>Položky!BB80</f>
        <v>0</v>
      </c>
      <c r="G13" s="199">
        <f>Položky!BC80</f>
        <v>0</v>
      </c>
      <c r="H13" s="199">
        <f>Položky!BD80</f>
        <v>0</v>
      </c>
      <c r="I13" s="200">
        <f>Položky!BE80</f>
        <v>0</v>
      </c>
    </row>
    <row r="14" spans="1:9" s="34" customFormat="1" ht="12.75">
      <c r="A14" s="197" t="str">
        <f>Položky!B81</f>
        <v>761</v>
      </c>
      <c r="B14" s="114" t="str">
        <f>Položky!C81</f>
        <v>Konstrukce sklobetonové</v>
      </c>
      <c r="C14" s="65"/>
      <c r="D14" s="115"/>
      <c r="E14" s="198">
        <f>Položky!BA85</f>
        <v>0</v>
      </c>
      <c r="F14" s="199">
        <f>Položky!BB85</f>
        <v>0</v>
      </c>
      <c r="G14" s="199">
        <f>Položky!BC85</f>
        <v>0</v>
      </c>
      <c r="H14" s="199">
        <f>Položky!BD85</f>
        <v>0</v>
      </c>
      <c r="I14" s="200">
        <f>Položky!BE85</f>
        <v>0</v>
      </c>
    </row>
    <row r="15" spans="1:9" s="34" customFormat="1" ht="12.75">
      <c r="A15" s="197" t="str">
        <f>Položky!B86</f>
        <v>766</v>
      </c>
      <c r="B15" s="114" t="str">
        <f>Položky!C86</f>
        <v>Konstrukce truhlářské</v>
      </c>
      <c r="C15" s="65"/>
      <c r="D15" s="115"/>
      <c r="E15" s="198">
        <f>Položky!BA98</f>
        <v>0</v>
      </c>
      <c r="F15" s="199">
        <f>Položky!BB98</f>
        <v>0</v>
      </c>
      <c r="G15" s="199">
        <f>Položky!BC98</f>
        <v>0</v>
      </c>
      <c r="H15" s="199">
        <f>Položky!BD98</f>
        <v>0</v>
      </c>
      <c r="I15" s="200">
        <f>Položky!BE98</f>
        <v>0</v>
      </c>
    </row>
    <row r="16" spans="1:9" s="34" customFormat="1" ht="12.75">
      <c r="A16" s="197" t="str">
        <f>Položky!B99</f>
        <v>771</v>
      </c>
      <c r="B16" s="114" t="str">
        <f>Položky!C99</f>
        <v>Podlahy z dlaždic a obklady</v>
      </c>
      <c r="C16" s="65"/>
      <c r="D16" s="115"/>
      <c r="E16" s="198">
        <f>Položky!BA118</f>
        <v>0</v>
      </c>
      <c r="F16" s="199">
        <f>Položky!BB118</f>
        <v>0</v>
      </c>
      <c r="G16" s="199">
        <f>Položky!BC118</f>
        <v>0</v>
      </c>
      <c r="H16" s="199">
        <f>Položky!BD118</f>
        <v>0</v>
      </c>
      <c r="I16" s="200">
        <f>Položky!BE118</f>
        <v>0</v>
      </c>
    </row>
    <row r="17" spans="1:9" s="34" customFormat="1" ht="12.75">
      <c r="A17" s="197" t="str">
        <f>Položky!B119</f>
        <v>781</v>
      </c>
      <c r="B17" s="114" t="str">
        <f>Položky!C119</f>
        <v>Obklady keramické</v>
      </c>
      <c r="C17" s="65"/>
      <c r="D17" s="115"/>
      <c r="E17" s="198">
        <f>Položky!BA133</f>
        <v>0</v>
      </c>
      <c r="F17" s="199">
        <f>Položky!BB133</f>
        <v>0</v>
      </c>
      <c r="G17" s="199">
        <f>Položky!BC133</f>
        <v>0</v>
      </c>
      <c r="H17" s="199">
        <f>Položky!BD133</f>
        <v>0</v>
      </c>
      <c r="I17" s="200">
        <f>Položky!BE133</f>
        <v>0</v>
      </c>
    </row>
    <row r="18" spans="1:9" s="34" customFormat="1" ht="12.75">
      <c r="A18" s="197" t="str">
        <f>Položky!B134</f>
        <v>783</v>
      </c>
      <c r="B18" s="114" t="str">
        <f>Položky!C134</f>
        <v>Nátěry</v>
      </c>
      <c r="C18" s="65"/>
      <c r="D18" s="115"/>
      <c r="E18" s="198">
        <f>Položky!BA138</f>
        <v>0</v>
      </c>
      <c r="F18" s="199">
        <f>Položky!BB138</f>
        <v>0</v>
      </c>
      <c r="G18" s="199">
        <f>Položky!BC138</f>
        <v>0</v>
      </c>
      <c r="H18" s="199">
        <f>Položky!BD138</f>
        <v>0</v>
      </c>
      <c r="I18" s="200">
        <f>Položky!BE138</f>
        <v>0</v>
      </c>
    </row>
    <row r="19" spans="1:9" s="34" customFormat="1" ht="12.75">
      <c r="A19" s="197" t="str">
        <f>Položky!B139</f>
        <v>784</v>
      </c>
      <c r="B19" s="114" t="str">
        <f>Položky!C139</f>
        <v>Malby</v>
      </c>
      <c r="C19" s="65"/>
      <c r="D19" s="115"/>
      <c r="E19" s="198">
        <f>Položky!BA143</f>
        <v>0</v>
      </c>
      <c r="F19" s="199">
        <f>Položky!BB143</f>
        <v>0</v>
      </c>
      <c r="G19" s="199">
        <f>Položky!BC143</f>
        <v>0</v>
      </c>
      <c r="H19" s="199">
        <f>Položky!BD143</f>
        <v>0</v>
      </c>
      <c r="I19" s="200">
        <f>Položky!BE143</f>
        <v>0</v>
      </c>
    </row>
    <row r="20" spans="1:9" s="34" customFormat="1" ht="12.75">
      <c r="A20" s="197" t="str">
        <f>Položky!B144</f>
        <v>790</v>
      </c>
      <c r="B20" s="114" t="str">
        <f>Položky!C144</f>
        <v>Vnitřní vybavení</v>
      </c>
      <c r="C20" s="65"/>
      <c r="D20" s="115"/>
      <c r="E20" s="198">
        <f>Položky!BA149</f>
        <v>0</v>
      </c>
      <c r="F20" s="199">
        <f>Položky!BB149</f>
        <v>0</v>
      </c>
      <c r="G20" s="199">
        <f>Položky!BC149</f>
        <v>0</v>
      </c>
      <c r="H20" s="199">
        <f>Položky!BD149</f>
        <v>0</v>
      </c>
      <c r="I20" s="200">
        <f>Položky!BE149</f>
        <v>0</v>
      </c>
    </row>
    <row r="21" spans="1:9" s="34" customFormat="1" ht="12.75">
      <c r="A21" s="197" t="str">
        <f>Položky!B150</f>
        <v>M21</v>
      </c>
      <c r="B21" s="114" t="str">
        <f>Položky!C150</f>
        <v>Elektromontáže</v>
      </c>
      <c r="C21" s="65"/>
      <c r="D21" s="115"/>
      <c r="E21" s="198">
        <f>Položky!BA152</f>
        <v>0</v>
      </c>
      <c r="F21" s="199">
        <f>Položky!BB152</f>
        <v>0</v>
      </c>
      <c r="G21" s="199">
        <f>Položky!BC152</f>
        <v>0</v>
      </c>
      <c r="H21" s="199">
        <f>Položky!BD152</f>
        <v>0</v>
      </c>
      <c r="I21" s="200">
        <f>Položky!BE152</f>
        <v>0</v>
      </c>
    </row>
    <row r="22" spans="1:9" s="34" customFormat="1" ht="13.5" thickBot="1">
      <c r="A22" s="197" t="str">
        <f>Položky!B153</f>
        <v>D96</v>
      </c>
      <c r="B22" s="114" t="str">
        <f>Položky!C153</f>
        <v>Přesuny suti a vybouraných hmot</v>
      </c>
      <c r="C22" s="65"/>
      <c r="D22" s="115"/>
      <c r="E22" s="198">
        <f>Položky!BA159</f>
        <v>0</v>
      </c>
      <c r="F22" s="199">
        <f>Položky!BB159</f>
        <v>0</v>
      </c>
      <c r="G22" s="199">
        <f>Položky!BC159</f>
        <v>0</v>
      </c>
      <c r="H22" s="199">
        <f>Položky!BD159</f>
        <v>0</v>
      </c>
      <c r="I22" s="200">
        <f>Položky!BE159</f>
        <v>0</v>
      </c>
    </row>
    <row r="23" spans="1:9" s="122" customFormat="1" ht="13.5" thickBot="1">
      <c r="A23" s="116"/>
      <c r="B23" s="117" t="s">
        <v>57</v>
      </c>
      <c r="C23" s="117"/>
      <c r="D23" s="118"/>
      <c r="E23" s="119">
        <f>SUM(E7:E22)</f>
        <v>0</v>
      </c>
      <c r="F23" s="120">
        <f>SUM(F7:F22)</f>
        <v>0</v>
      </c>
      <c r="G23" s="120">
        <f>SUM(G7:G22)</f>
        <v>0</v>
      </c>
      <c r="H23" s="120">
        <f>SUM(H7:H22)</f>
        <v>0</v>
      </c>
      <c r="I23" s="121">
        <f>SUM(I7:I22)</f>
        <v>0</v>
      </c>
    </row>
    <row r="24" spans="1:9" ht="12.75">
      <c r="A24" s="65"/>
      <c r="B24" s="65"/>
      <c r="C24" s="65"/>
      <c r="D24" s="65"/>
      <c r="E24" s="65"/>
      <c r="F24" s="65"/>
      <c r="G24" s="65"/>
      <c r="H24" s="65"/>
      <c r="I24" s="65"/>
    </row>
    <row r="25" spans="1:57" ht="19.5" customHeight="1">
      <c r="A25" s="106" t="s">
        <v>58</v>
      </c>
      <c r="B25" s="106"/>
      <c r="C25" s="106"/>
      <c r="D25" s="106"/>
      <c r="E25" s="106"/>
      <c r="F25" s="106"/>
      <c r="G25" s="123"/>
      <c r="H25" s="106"/>
      <c r="I25" s="106"/>
      <c r="BA25" s="40"/>
      <c r="BB25" s="40"/>
      <c r="BC25" s="40"/>
      <c r="BD25" s="40"/>
      <c r="BE25" s="40"/>
    </row>
    <row r="26" spans="1:9" ht="13.5" thickBo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2.75">
      <c r="A27" s="70" t="s">
        <v>59</v>
      </c>
      <c r="B27" s="71"/>
      <c r="C27" s="71"/>
      <c r="D27" s="124"/>
      <c r="E27" s="125" t="s">
        <v>60</v>
      </c>
      <c r="F27" s="126" t="s">
        <v>61</v>
      </c>
      <c r="G27" s="127" t="s">
        <v>62</v>
      </c>
      <c r="H27" s="128"/>
      <c r="I27" s="129" t="s">
        <v>60</v>
      </c>
    </row>
    <row r="28" spans="1:53" ht="12.75">
      <c r="A28" s="63" t="s">
        <v>291</v>
      </c>
      <c r="B28" s="54"/>
      <c r="C28" s="54"/>
      <c r="D28" s="130"/>
      <c r="E28" s="131"/>
      <c r="F28" s="132"/>
      <c r="G28" s="133">
        <f>CHOOSE(BA28+1,HSV+PSV,HSV+PSV+Mont,HSV+PSV+Dodavka+Mont,HSV,PSV,Mont,Dodavka,Mont+Dodavka,0)</f>
        <v>0</v>
      </c>
      <c r="H28" s="134"/>
      <c r="I28" s="135">
        <f>E28+F28*G28/100</f>
        <v>0</v>
      </c>
      <c r="BA28">
        <v>0</v>
      </c>
    </row>
    <row r="29" spans="1:53" ht="12.75">
      <c r="A29" s="63" t="s">
        <v>292</v>
      </c>
      <c r="B29" s="54"/>
      <c r="C29" s="54"/>
      <c r="D29" s="130"/>
      <c r="E29" s="131"/>
      <c r="F29" s="132"/>
      <c r="G29" s="133">
        <f>CHOOSE(BA29+1,HSV+PSV,HSV+PSV+Mont,HSV+PSV+Dodavka+Mont,HSV,PSV,Mont,Dodavka,Mont+Dodavka,0)</f>
        <v>0</v>
      </c>
      <c r="H29" s="134"/>
      <c r="I29" s="135">
        <f>E29+F29*G29/100</f>
        <v>0</v>
      </c>
      <c r="BA29">
        <v>0</v>
      </c>
    </row>
    <row r="30" spans="1:9" ht="13.5" thickBot="1">
      <c r="A30" s="136"/>
      <c r="B30" s="137" t="s">
        <v>63</v>
      </c>
      <c r="C30" s="138"/>
      <c r="D30" s="139"/>
      <c r="E30" s="140"/>
      <c r="F30" s="141"/>
      <c r="G30" s="141"/>
      <c r="H30" s="219">
        <f>SUM(I28:I29)</f>
        <v>0</v>
      </c>
      <c r="I30" s="220"/>
    </row>
    <row r="32" spans="2:9" ht="12.75">
      <c r="B32" s="122"/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</sheetData>
  <sheetProtection password="CF7A" sheet="1" objects="1" scenarios="1"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32"/>
  <sheetViews>
    <sheetView showGridLines="0" showZeros="0" workbookViewId="0" topLeftCell="A109">
      <selection activeCell="E132" sqref="E132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1" t="s">
        <v>76</v>
      </c>
      <c r="B1" s="221"/>
      <c r="C1" s="221"/>
      <c r="D1" s="221"/>
      <c r="E1" s="221"/>
      <c r="F1" s="221"/>
      <c r="G1" s="221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2" t="s">
        <v>48</v>
      </c>
      <c r="B3" s="213"/>
      <c r="C3" s="96" t="str">
        <f>CONCATENATE(cislostavby," ",nazevstavby)</f>
        <v>2015 Mendelova univerzita Brno,Zemědělská 1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2" t="s">
        <v>50</v>
      </c>
      <c r="B4" s="215"/>
      <c r="C4" s="102" t="str">
        <f>CONCATENATE(cisloobjektu," ",nazevobjektu)</f>
        <v>2 Rekonstrukce v objektu "T"</v>
      </c>
      <c r="D4" s="103"/>
      <c r="E4" s="223" t="str">
        <f>Rekapitulace!G2</f>
        <v>Rekonstrukce sociálního zařízení v I.np</v>
      </c>
      <c r="F4" s="224"/>
      <c r="G4" s="225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84</v>
      </c>
      <c r="C8" s="170" t="s">
        <v>85</v>
      </c>
      <c r="D8" s="171" t="s">
        <v>73</v>
      </c>
      <c r="E8" s="172">
        <v>7</v>
      </c>
      <c r="F8" s="172"/>
      <c r="G8" s="173"/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0.155680000000075</v>
      </c>
    </row>
    <row r="9" spans="1:57" ht="12.75">
      <c r="A9" s="181"/>
      <c r="B9" s="182" t="s">
        <v>74</v>
      </c>
      <c r="C9" s="183" t="str">
        <f>CONCATENATE(B7," ",C7)</f>
        <v>3 Svislé a kompletní konstrukce</v>
      </c>
      <c r="D9" s="184"/>
      <c r="E9" s="185"/>
      <c r="F9" s="186"/>
      <c r="G9" s="187">
        <f>SUM(G7:G8)</f>
        <v>0</v>
      </c>
      <c r="O9" s="167">
        <v>4</v>
      </c>
      <c r="BA9" s="188">
        <f>SUM(BA7:BA8)</f>
        <v>0</v>
      </c>
      <c r="BB9" s="188">
        <f>SUM(BB7:BB8)</f>
        <v>0</v>
      </c>
      <c r="BC9" s="188">
        <f>SUM(BC7:BC8)</f>
        <v>0</v>
      </c>
      <c r="BD9" s="188">
        <f>SUM(BD7:BD8)</f>
        <v>0</v>
      </c>
      <c r="BE9" s="188">
        <f>SUM(BE7:BE8)</f>
        <v>0</v>
      </c>
    </row>
    <row r="10" spans="1:15" ht="12.75">
      <c r="A10" s="160" t="s">
        <v>72</v>
      </c>
      <c r="B10" s="161" t="s">
        <v>86</v>
      </c>
      <c r="C10" s="162" t="s">
        <v>87</v>
      </c>
      <c r="D10" s="163"/>
      <c r="E10" s="164"/>
      <c r="F10" s="164"/>
      <c r="G10" s="165"/>
      <c r="H10" s="166"/>
      <c r="I10" s="166"/>
      <c r="O10" s="167">
        <v>1</v>
      </c>
    </row>
    <row r="11" spans="1:104" ht="22.5">
      <c r="A11" s="168">
        <v>2</v>
      </c>
      <c r="B11" s="169" t="s">
        <v>88</v>
      </c>
      <c r="C11" s="170" t="s">
        <v>89</v>
      </c>
      <c r="D11" s="171" t="s">
        <v>90</v>
      </c>
      <c r="E11" s="172">
        <v>28.08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0.0103000000000009</v>
      </c>
    </row>
    <row r="12" spans="1:15" ht="12.75">
      <c r="A12" s="175"/>
      <c r="B12" s="177"/>
      <c r="C12" s="226" t="s">
        <v>91</v>
      </c>
      <c r="D12" s="227"/>
      <c r="E12" s="178">
        <v>28.08</v>
      </c>
      <c r="F12" s="179"/>
      <c r="G12" s="180"/>
      <c r="M12" s="176" t="s">
        <v>91</v>
      </c>
      <c r="O12" s="167"/>
    </row>
    <row r="13" spans="1:104" ht="12.75">
      <c r="A13" s="168">
        <v>3</v>
      </c>
      <c r="B13" s="169" t="s">
        <v>92</v>
      </c>
      <c r="C13" s="170" t="s">
        <v>93</v>
      </c>
      <c r="D13" s="171" t="s">
        <v>90</v>
      </c>
      <c r="E13" s="172">
        <v>63.392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0.0169400000000053</v>
      </c>
    </row>
    <row r="14" spans="1:15" ht="12.75">
      <c r="A14" s="175"/>
      <c r="B14" s="177"/>
      <c r="C14" s="226" t="s">
        <v>94</v>
      </c>
      <c r="D14" s="227"/>
      <c r="E14" s="178">
        <v>4.95</v>
      </c>
      <c r="F14" s="179"/>
      <c r="G14" s="180"/>
      <c r="M14" s="176" t="s">
        <v>94</v>
      </c>
      <c r="O14" s="167"/>
    </row>
    <row r="15" spans="1:15" ht="12.75">
      <c r="A15" s="175"/>
      <c r="B15" s="177"/>
      <c r="C15" s="226" t="s">
        <v>95</v>
      </c>
      <c r="D15" s="227"/>
      <c r="E15" s="178">
        <v>71.05</v>
      </c>
      <c r="F15" s="179"/>
      <c r="G15" s="180"/>
      <c r="M15" s="176" t="s">
        <v>95</v>
      </c>
      <c r="O15" s="167"/>
    </row>
    <row r="16" spans="1:15" ht="12.75">
      <c r="A16" s="175"/>
      <c r="B16" s="177"/>
      <c r="C16" s="226" t="s">
        <v>96</v>
      </c>
      <c r="D16" s="227"/>
      <c r="E16" s="178">
        <v>-12.608</v>
      </c>
      <c r="F16" s="179"/>
      <c r="G16" s="180"/>
      <c r="M16" s="176" t="s">
        <v>96</v>
      </c>
      <c r="O16" s="167"/>
    </row>
    <row r="17" spans="1:104" ht="22.5">
      <c r="A17" s="168">
        <v>4</v>
      </c>
      <c r="B17" s="169" t="s">
        <v>97</v>
      </c>
      <c r="C17" s="170" t="s">
        <v>98</v>
      </c>
      <c r="D17" s="171" t="s">
        <v>90</v>
      </c>
      <c r="E17" s="172">
        <v>4.65</v>
      </c>
      <c r="F17" s="172">
        <v>0</v>
      </c>
      <c r="G17" s="173">
        <f>E17*F17</f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0.033709999999985</v>
      </c>
    </row>
    <row r="18" spans="1:15" ht="12.75">
      <c r="A18" s="175"/>
      <c r="B18" s="177"/>
      <c r="C18" s="226" t="s">
        <v>99</v>
      </c>
      <c r="D18" s="227"/>
      <c r="E18" s="178">
        <v>4.65</v>
      </c>
      <c r="F18" s="179"/>
      <c r="G18" s="180"/>
      <c r="M18" s="176" t="s">
        <v>99</v>
      </c>
      <c r="O18" s="167"/>
    </row>
    <row r="19" spans="1:104" ht="12.75">
      <c r="A19" s="168">
        <v>5</v>
      </c>
      <c r="B19" s="169" t="s">
        <v>100</v>
      </c>
      <c r="C19" s="170" t="s">
        <v>101</v>
      </c>
      <c r="D19" s="171" t="s">
        <v>90</v>
      </c>
      <c r="E19" s="172">
        <v>85.68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0.040869999999984</v>
      </c>
    </row>
    <row r="20" spans="1:15" ht="12.75">
      <c r="A20" s="175"/>
      <c r="B20" s="177"/>
      <c r="C20" s="226" t="s">
        <v>102</v>
      </c>
      <c r="D20" s="227"/>
      <c r="E20" s="178">
        <v>17.088</v>
      </c>
      <c r="F20" s="179"/>
      <c r="G20" s="180"/>
      <c r="M20" s="176" t="s">
        <v>102</v>
      </c>
      <c r="O20" s="167"/>
    </row>
    <row r="21" spans="1:15" ht="22.5">
      <c r="A21" s="175"/>
      <c r="B21" s="177"/>
      <c r="C21" s="226" t="s">
        <v>103</v>
      </c>
      <c r="D21" s="227"/>
      <c r="E21" s="178">
        <v>29.18</v>
      </c>
      <c r="F21" s="179"/>
      <c r="G21" s="180"/>
      <c r="M21" s="176" t="s">
        <v>103</v>
      </c>
      <c r="O21" s="167"/>
    </row>
    <row r="22" spans="1:15" ht="22.5">
      <c r="A22" s="175"/>
      <c r="B22" s="177"/>
      <c r="C22" s="226" t="s">
        <v>104</v>
      </c>
      <c r="D22" s="227"/>
      <c r="E22" s="178">
        <v>31.885</v>
      </c>
      <c r="F22" s="179"/>
      <c r="G22" s="180"/>
      <c r="M22" s="176" t="s">
        <v>104</v>
      </c>
      <c r="O22" s="167"/>
    </row>
    <row r="23" spans="1:15" ht="12.75">
      <c r="A23" s="175"/>
      <c r="B23" s="177"/>
      <c r="C23" s="226" t="s">
        <v>105</v>
      </c>
      <c r="D23" s="227"/>
      <c r="E23" s="178">
        <v>-2.364</v>
      </c>
      <c r="F23" s="179"/>
      <c r="G23" s="180"/>
      <c r="M23" s="176" t="s">
        <v>105</v>
      </c>
      <c r="O23" s="167"/>
    </row>
    <row r="24" spans="1:15" ht="12.75">
      <c r="A24" s="175"/>
      <c r="B24" s="177"/>
      <c r="C24" s="226" t="s">
        <v>106</v>
      </c>
      <c r="D24" s="227"/>
      <c r="E24" s="178">
        <v>9.891</v>
      </c>
      <c r="F24" s="179"/>
      <c r="G24" s="180"/>
      <c r="M24" s="176" t="s">
        <v>106</v>
      </c>
      <c r="O24" s="167"/>
    </row>
    <row r="25" spans="1:104" ht="22.5">
      <c r="A25" s="168">
        <v>6</v>
      </c>
      <c r="B25" s="169" t="s">
        <v>107</v>
      </c>
      <c r="C25" s="170" t="s">
        <v>108</v>
      </c>
      <c r="D25" s="171" t="s">
        <v>90</v>
      </c>
      <c r="E25" s="172">
        <v>27.06</v>
      </c>
      <c r="F25" s="172">
        <v>0</v>
      </c>
      <c r="G25" s="173">
        <f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0.08299999999997</v>
      </c>
    </row>
    <row r="26" spans="1:15" ht="12.75">
      <c r="A26" s="175"/>
      <c r="B26" s="177"/>
      <c r="C26" s="226" t="s">
        <v>109</v>
      </c>
      <c r="D26" s="227"/>
      <c r="E26" s="178">
        <v>27.06</v>
      </c>
      <c r="F26" s="179"/>
      <c r="G26" s="180"/>
      <c r="M26" s="176" t="s">
        <v>109</v>
      </c>
      <c r="O26" s="167"/>
    </row>
    <row r="27" spans="1:104" ht="22.5">
      <c r="A27" s="168">
        <v>7</v>
      </c>
      <c r="B27" s="169" t="s">
        <v>110</v>
      </c>
      <c r="C27" s="170" t="s">
        <v>111</v>
      </c>
      <c r="D27" s="171" t="s">
        <v>112</v>
      </c>
      <c r="E27" s="172">
        <v>4</v>
      </c>
      <c r="F27" s="172">
        <v>0</v>
      </c>
      <c r="G27" s="173">
        <f>E27*F27</f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1</v>
      </c>
      <c r="CZ27" s="145">
        <v>0.0638599999999769</v>
      </c>
    </row>
    <row r="28" spans="1:104" ht="22.5">
      <c r="A28" s="168">
        <v>8</v>
      </c>
      <c r="B28" s="169" t="s">
        <v>113</v>
      </c>
      <c r="C28" s="170" t="s">
        <v>114</v>
      </c>
      <c r="D28" s="171" t="s">
        <v>112</v>
      </c>
      <c r="E28" s="172">
        <v>1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1</v>
      </c>
      <c r="CZ28" s="145">
        <v>0.0641399999999521</v>
      </c>
    </row>
    <row r="29" spans="1:104" ht="22.5">
      <c r="A29" s="168">
        <v>9</v>
      </c>
      <c r="B29" s="169" t="s">
        <v>115</v>
      </c>
      <c r="C29" s="170" t="s">
        <v>116</v>
      </c>
      <c r="D29" s="171" t="s">
        <v>112</v>
      </c>
      <c r="E29" s="172">
        <v>5</v>
      </c>
      <c r="F29" s="172">
        <v>0</v>
      </c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0.064420000000041</v>
      </c>
    </row>
    <row r="30" spans="1:104" ht="12.75">
      <c r="A30" s="168">
        <v>10</v>
      </c>
      <c r="B30" s="169" t="s">
        <v>117</v>
      </c>
      <c r="C30" s="170" t="s">
        <v>118</v>
      </c>
      <c r="D30" s="171" t="s">
        <v>73</v>
      </c>
      <c r="E30" s="172">
        <v>2</v>
      </c>
      <c r="F30" s="172">
        <v>0</v>
      </c>
      <c r="G30" s="173">
        <f>E30*F30</f>
        <v>0</v>
      </c>
      <c r="O30" s="167">
        <v>2</v>
      </c>
      <c r="AA30" s="145">
        <v>12</v>
      </c>
      <c r="AB30" s="145">
        <v>0</v>
      </c>
      <c r="AC30" s="145">
        <v>68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12</v>
      </c>
      <c r="CB30" s="174">
        <v>0</v>
      </c>
      <c r="CZ30" s="145">
        <v>0</v>
      </c>
    </row>
    <row r="31" spans="1:57" ht="12.75">
      <c r="A31" s="181"/>
      <c r="B31" s="182" t="s">
        <v>74</v>
      </c>
      <c r="C31" s="183" t="str">
        <f>CONCATENATE(B10," ",C10)</f>
        <v>6 Úpravy povrchu,podlahy</v>
      </c>
      <c r="D31" s="184"/>
      <c r="E31" s="185"/>
      <c r="F31" s="186"/>
      <c r="G31" s="187">
        <f>SUM(G10:G30)</f>
        <v>0</v>
      </c>
      <c r="O31" s="167">
        <v>4</v>
      </c>
      <c r="BA31" s="188">
        <f>SUM(BA10:BA30)</f>
        <v>0</v>
      </c>
      <c r="BB31" s="188">
        <f>SUM(BB10:BB30)</f>
        <v>0</v>
      </c>
      <c r="BC31" s="188">
        <f>SUM(BC10:BC30)</f>
        <v>0</v>
      </c>
      <c r="BD31" s="188">
        <f>SUM(BD10:BD30)</f>
        <v>0</v>
      </c>
      <c r="BE31" s="188">
        <f>SUM(BE10:BE30)</f>
        <v>0</v>
      </c>
    </row>
    <row r="32" spans="1:15" ht="12.75">
      <c r="A32" s="160" t="s">
        <v>72</v>
      </c>
      <c r="B32" s="161" t="s">
        <v>119</v>
      </c>
      <c r="C32" s="162" t="s">
        <v>120</v>
      </c>
      <c r="D32" s="163"/>
      <c r="E32" s="164"/>
      <c r="F32" s="164"/>
      <c r="G32" s="165"/>
      <c r="H32" s="166"/>
      <c r="I32" s="166"/>
      <c r="O32" s="167">
        <v>1</v>
      </c>
    </row>
    <row r="33" spans="1:104" ht="12.75">
      <c r="A33" s="168">
        <v>11</v>
      </c>
      <c r="B33" s="169" t="s">
        <v>121</v>
      </c>
      <c r="C33" s="170" t="s">
        <v>122</v>
      </c>
      <c r="D33" s="171" t="s">
        <v>90</v>
      </c>
      <c r="E33" s="172">
        <v>28.08</v>
      </c>
      <c r="F33" s="172">
        <v>0</v>
      </c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3.99999999999845E-05</v>
      </c>
    </row>
    <row r="34" spans="1:57" ht="12.75">
      <c r="A34" s="181"/>
      <c r="B34" s="182" t="s">
        <v>74</v>
      </c>
      <c r="C34" s="183" t="str">
        <f>CONCATENATE(B32," ",C32)</f>
        <v>95 Dokončovací konstrukce na pozemních stavbách</v>
      </c>
      <c r="D34" s="184"/>
      <c r="E34" s="185"/>
      <c r="F34" s="186"/>
      <c r="G34" s="187">
        <f>SUM(G32:G33)</f>
        <v>0</v>
      </c>
      <c r="O34" s="167">
        <v>4</v>
      </c>
      <c r="BA34" s="188">
        <f>SUM(BA32:BA33)</f>
        <v>0</v>
      </c>
      <c r="BB34" s="188">
        <f>SUM(BB32:BB33)</f>
        <v>0</v>
      </c>
      <c r="BC34" s="188">
        <f>SUM(BC32:BC33)</f>
        <v>0</v>
      </c>
      <c r="BD34" s="188">
        <f>SUM(BD32:BD33)</f>
        <v>0</v>
      </c>
      <c r="BE34" s="188">
        <f>SUM(BE32:BE33)</f>
        <v>0</v>
      </c>
    </row>
    <row r="35" spans="1:15" ht="12.75">
      <c r="A35" s="160" t="s">
        <v>72</v>
      </c>
      <c r="B35" s="161" t="s">
        <v>123</v>
      </c>
      <c r="C35" s="162" t="s">
        <v>124</v>
      </c>
      <c r="D35" s="163"/>
      <c r="E35" s="164"/>
      <c r="F35" s="164"/>
      <c r="G35" s="165"/>
      <c r="H35" s="166"/>
      <c r="I35" s="166"/>
      <c r="O35" s="167">
        <v>1</v>
      </c>
    </row>
    <row r="36" spans="1:104" ht="22.5">
      <c r="A36" s="168">
        <v>12</v>
      </c>
      <c r="B36" s="169" t="s">
        <v>125</v>
      </c>
      <c r="C36" s="170" t="s">
        <v>126</v>
      </c>
      <c r="D36" s="171" t="s">
        <v>90</v>
      </c>
      <c r="E36" s="172">
        <v>8.875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0.000670000000000393</v>
      </c>
    </row>
    <row r="37" spans="1:15" ht="12.75">
      <c r="A37" s="175"/>
      <c r="B37" s="177"/>
      <c r="C37" s="226" t="s">
        <v>127</v>
      </c>
      <c r="D37" s="227"/>
      <c r="E37" s="178">
        <v>5.4</v>
      </c>
      <c r="F37" s="179"/>
      <c r="G37" s="180"/>
      <c r="M37" s="176" t="s">
        <v>127</v>
      </c>
      <c r="O37" s="167"/>
    </row>
    <row r="38" spans="1:15" ht="12.75">
      <c r="A38" s="175"/>
      <c r="B38" s="177"/>
      <c r="C38" s="226" t="s">
        <v>128</v>
      </c>
      <c r="D38" s="227"/>
      <c r="E38" s="178">
        <v>3.475</v>
      </c>
      <c r="F38" s="179"/>
      <c r="G38" s="180"/>
      <c r="M38" s="176" t="s">
        <v>128</v>
      </c>
      <c r="O38" s="167"/>
    </row>
    <row r="39" spans="1:104" ht="12.75">
      <c r="A39" s="168">
        <v>13</v>
      </c>
      <c r="B39" s="169" t="s">
        <v>129</v>
      </c>
      <c r="C39" s="170" t="s">
        <v>130</v>
      </c>
      <c r="D39" s="171" t="s">
        <v>90</v>
      </c>
      <c r="E39" s="172">
        <v>1</v>
      </c>
      <c r="F39" s="172">
        <v>0</v>
      </c>
      <c r="G39" s="173">
        <f>E39*F39</f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1</v>
      </c>
      <c r="CZ39" s="145">
        <v>0.000670000000000393</v>
      </c>
    </row>
    <row r="40" spans="1:15" ht="12.75">
      <c r="A40" s="175"/>
      <c r="B40" s="177"/>
      <c r="C40" s="226" t="s">
        <v>131</v>
      </c>
      <c r="D40" s="227"/>
      <c r="E40" s="178">
        <v>1</v>
      </c>
      <c r="F40" s="179"/>
      <c r="G40" s="180"/>
      <c r="M40" s="176" t="s">
        <v>131</v>
      </c>
      <c r="O40" s="167"/>
    </row>
    <row r="41" spans="1:104" ht="12.75">
      <c r="A41" s="168">
        <v>14</v>
      </c>
      <c r="B41" s="169" t="s">
        <v>132</v>
      </c>
      <c r="C41" s="170" t="s">
        <v>133</v>
      </c>
      <c r="D41" s="171" t="s">
        <v>90</v>
      </c>
      <c r="E41" s="172">
        <v>27.06</v>
      </c>
      <c r="F41" s="172">
        <v>0</v>
      </c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0</v>
      </c>
    </row>
    <row r="42" spans="1:15" ht="12.75">
      <c r="A42" s="175"/>
      <c r="B42" s="177"/>
      <c r="C42" s="226" t="s">
        <v>109</v>
      </c>
      <c r="D42" s="227"/>
      <c r="E42" s="178">
        <v>27.06</v>
      </c>
      <c r="F42" s="179"/>
      <c r="G42" s="180"/>
      <c r="M42" s="176" t="s">
        <v>109</v>
      </c>
      <c r="O42" s="167"/>
    </row>
    <row r="43" spans="1:104" ht="12.75">
      <c r="A43" s="168">
        <v>15</v>
      </c>
      <c r="B43" s="169" t="s">
        <v>134</v>
      </c>
      <c r="C43" s="170" t="s">
        <v>135</v>
      </c>
      <c r="D43" s="171" t="s">
        <v>90</v>
      </c>
      <c r="E43" s="172">
        <v>0.81</v>
      </c>
      <c r="F43" s="172">
        <v>0</v>
      </c>
      <c r="G43" s="173">
        <f>E43*F43</f>
        <v>0</v>
      </c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</v>
      </c>
      <c r="CB43" s="174">
        <v>1</v>
      </c>
      <c r="CZ43" s="145">
        <v>0</v>
      </c>
    </row>
    <row r="44" spans="1:15" ht="12.75">
      <c r="A44" s="175"/>
      <c r="B44" s="177"/>
      <c r="C44" s="226" t="s">
        <v>136</v>
      </c>
      <c r="D44" s="227"/>
      <c r="E44" s="178">
        <v>0.81</v>
      </c>
      <c r="F44" s="179"/>
      <c r="G44" s="180"/>
      <c r="M44" s="176" t="s">
        <v>136</v>
      </c>
      <c r="O44" s="167"/>
    </row>
    <row r="45" spans="1:104" ht="12.75">
      <c r="A45" s="168">
        <v>16</v>
      </c>
      <c r="B45" s="169" t="s">
        <v>137</v>
      </c>
      <c r="C45" s="170" t="s">
        <v>138</v>
      </c>
      <c r="D45" s="171" t="s">
        <v>90</v>
      </c>
      <c r="E45" s="172">
        <v>1.353</v>
      </c>
      <c r="F45" s="172">
        <v>0</v>
      </c>
      <c r="G45" s="173">
        <f>E45*F45</f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1</v>
      </c>
      <c r="CB45" s="174">
        <v>1</v>
      </c>
      <c r="CZ45" s="145">
        <v>0</v>
      </c>
    </row>
    <row r="46" spans="1:15" ht="12.75">
      <c r="A46" s="175"/>
      <c r="B46" s="177"/>
      <c r="C46" s="226" t="s">
        <v>139</v>
      </c>
      <c r="D46" s="227"/>
      <c r="E46" s="178">
        <v>1.353</v>
      </c>
      <c r="F46" s="179"/>
      <c r="G46" s="180"/>
      <c r="M46" s="176" t="s">
        <v>139</v>
      </c>
      <c r="O46" s="167"/>
    </row>
    <row r="47" spans="1:104" ht="12.75">
      <c r="A47" s="168">
        <v>17</v>
      </c>
      <c r="B47" s="169" t="s">
        <v>140</v>
      </c>
      <c r="C47" s="170" t="s">
        <v>141</v>
      </c>
      <c r="D47" s="171" t="s">
        <v>112</v>
      </c>
      <c r="E47" s="172">
        <v>10</v>
      </c>
      <c r="F47" s="172">
        <v>0</v>
      </c>
      <c r="G47" s="173">
        <f>E47*F47</f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1</v>
      </c>
      <c r="CZ47" s="145">
        <v>0</v>
      </c>
    </row>
    <row r="48" spans="1:104" ht="12.75">
      <c r="A48" s="168">
        <v>18</v>
      </c>
      <c r="B48" s="169" t="s">
        <v>142</v>
      </c>
      <c r="C48" s="170" t="s">
        <v>143</v>
      </c>
      <c r="D48" s="171" t="s">
        <v>90</v>
      </c>
      <c r="E48" s="172">
        <v>14.184</v>
      </c>
      <c r="F48" s="172">
        <v>0</v>
      </c>
      <c r="G48" s="173">
        <f>E48*F48</f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1</v>
      </c>
      <c r="CZ48" s="145">
        <v>0.00117000000000012</v>
      </c>
    </row>
    <row r="49" spans="1:15" ht="12.75">
      <c r="A49" s="175"/>
      <c r="B49" s="177"/>
      <c r="C49" s="226" t="s">
        <v>144</v>
      </c>
      <c r="D49" s="227"/>
      <c r="E49" s="178">
        <v>14.184</v>
      </c>
      <c r="F49" s="179"/>
      <c r="G49" s="180"/>
      <c r="M49" s="176" t="s">
        <v>144</v>
      </c>
      <c r="O49" s="167"/>
    </row>
    <row r="50" spans="1:104" ht="12.75">
      <c r="A50" s="168">
        <v>19</v>
      </c>
      <c r="B50" s="169" t="s">
        <v>145</v>
      </c>
      <c r="C50" s="170" t="s">
        <v>146</v>
      </c>
      <c r="D50" s="171" t="s">
        <v>147</v>
      </c>
      <c r="E50" s="172">
        <v>2</v>
      </c>
      <c r="F50" s="172">
        <v>0</v>
      </c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1</v>
      </c>
      <c r="CZ50" s="145">
        <v>0</v>
      </c>
    </row>
    <row r="51" spans="1:15" ht="12.75">
      <c r="A51" s="175"/>
      <c r="B51" s="177"/>
      <c r="C51" s="226" t="s">
        <v>148</v>
      </c>
      <c r="D51" s="227"/>
      <c r="E51" s="178">
        <v>2</v>
      </c>
      <c r="F51" s="179"/>
      <c r="G51" s="180"/>
      <c r="M51" s="176" t="s">
        <v>148</v>
      </c>
      <c r="O51" s="167"/>
    </row>
    <row r="52" spans="1:104" ht="12.75">
      <c r="A52" s="168">
        <v>20</v>
      </c>
      <c r="B52" s="169" t="s">
        <v>149</v>
      </c>
      <c r="C52" s="170" t="s">
        <v>150</v>
      </c>
      <c r="D52" s="171" t="s">
        <v>90</v>
      </c>
      <c r="E52" s="172">
        <v>28.08</v>
      </c>
      <c r="F52" s="172">
        <v>0</v>
      </c>
      <c r="G52" s="173">
        <f>E52*F52</f>
        <v>0</v>
      </c>
      <c r="O52" s="167">
        <v>2</v>
      </c>
      <c r="AA52" s="145">
        <v>1</v>
      </c>
      <c r="AB52" s="145">
        <v>1</v>
      </c>
      <c r="AC52" s="145">
        <v>1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1</v>
      </c>
      <c r="CZ52" s="145">
        <v>0</v>
      </c>
    </row>
    <row r="53" spans="1:15" ht="12.75">
      <c r="A53" s="175"/>
      <c r="B53" s="177"/>
      <c r="C53" s="226" t="s">
        <v>91</v>
      </c>
      <c r="D53" s="227"/>
      <c r="E53" s="178">
        <v>28.08</v>
      </c>
      <c r="F53" s="179"/>
      <c r="G53" s="180"/>
      <c r="M53" s="176" t="s">
        <v>91</v>
      </c>
      <c r="O53" s="167"/>
    </row>
    <row r="54" spans="1:104" ht="12.75">
      <c r="A54" s="168">
        <v>21</v>
      </c>
      <c r="B54" s="169" t="s">
        <v>151</v>
      </c>
      <c r="C54" s="170" t="s">
        <v>152</v>
      </c>
      <c r="D54" s="171" t="s">
        <v>90</v>
      </c>
      <c r="E54" s="172">
        <v>63.39</v>
      </c>
      <c r="F54" s="172">
        <v>0</v>
      </c>
      <c r="G54" s="173">
        <f>E54*F54</f>
        <v>0</v>
      </c>
      <c r="O54" s="167">
        <v>2</v>
      </c>
      <c r="AA54" s="145">
        <v>1</v>
      </c>
      <c r="AB54" s="145">
        <v>1</v>
      </c>
      <c r="AC54" s="145">
        <v>1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1</v>
      </c>
      <c r="CZ54" s="145">
        <v>0</v>
      </c>
    </row>
    <row r="55" spans="1:104" ht="12.75">
      <c r="A55" s="168">
        <v>22</v>
      </c>
      <c r="B55" s="169" t="s">
        <v>153</v>
      </c>
      <c r="C55" s="170" t="s">
        <v>154</v>
      </c>
      <c r="D55" s="171" t="s">
        <v>90</v>
      </c>
      <c r="E55" s="172">
        <v>78.38</v>
      </c>
      <c r="F55" s="172">
        <v>0</v>
      </c>
      <c r="G55" s="173">
        <f>E55*F55</f>
        <v>0</v>
      </c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1</v>
      </c>
      <c r="CZ55" s="145">
        <v>0</v>
      </c>
    </row>
    <row r="56" spans="1:104" ht="12.75">
      <c r="A56" s="168">
        <v>23</v>
      </c>
      <c r="B56" s="169" t="s">
        <v>155</v>
      </c>
      <c r="C56" s="170" t="s">
        <v>156</v>
      </c>
      <c r="D56" s="171" t="s">
        <v>90</v>
      </c>
      <c r="E56" s="172">
        <v>78.38</v>
      </c>
      <c r="F56" s="172">
        <v>0</v>
      </c>
      <c r="G56" s="173">
        <f>E56*F56</f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1</v>
      </c>
      <c r="CZ56" s="145">
        <v>0</v>
      </c>
    </row>
    <row r="57" spans="1:15" ht="12.75">
      <c r="A57" s="175"/>
      <c r="B57" s="177"/>
      <c r="C57" s="226" t="s">
        <v>157</v>
      </c>
      <c r="D57" s="227"/>
      <c r="E57" s="178">
        <v>15.328</v>
      </c>
      <c r="F57" s="179"/>
      <c r="G57" s="180"/>
      <c r="M57" s="176" t="s">
        <v>157</v>
      </c>
      <c r="O57" s="167"/>
    </row>
    <row r="58" spans="1:15" ht="22.5">
      <c r="A58" s="175"/>
      <c r="B58" s="177"/>
      <c r="C58" s="226" t="s">
        <v>158</v>
      </c>
      <c r="D58" s="227"/>
      <c r="E58" s="178">
        <v>26.3</v>
      </c>
      <c r="F58" s="179"/>
      <c r="G58" s="180"/>
      <c r="M58" s="176" t="s">
        <v>158</v>
      </c>
      <c r="O58" s="167"/>
    </row>
    <row r="59" spans="1:15" ht="22.5">
      <c r="A59" s="175"/>
      <c r="B59" s="177"/>
      <c r="C59" s="226" t="s">
        <v>159</v>
      </c>
      <c r="D59" s="227"/>
      <c r="E59" s="178">
        <v>30.205</v>
      </c>
      <c r="F59" s="179"/>
      <c r="G59" s="180"/>
      <c r="M59" s="176" t="s">
        <v>159</v>
      </c>
      <c r="O59" s="167"/>
    </row>
    <row r="60" spans="1:15" ht="12.75">
      <c r="A60" s="175"/>
      <c r="B60" s="177"/>
      <c r="C60" s="226" t="s">
        <v>105</v>
      </c>
      <c r="D60" s="227"/>
      <c r="E60" s="178">
        <v>-2.364</v>
      </c>
      <c r="F60" s="179"/>
      <c r="G60" s="180"/>
      <c r="M60" s="176" t="s">
        <v>105</v>
      </c>
      <c r="O60" s="167"/>
    </row>
    <row r="61" spans="1:15" ht="12.75">
      <c r="A61" s="175"/>
      <c r="B61" s="177"/>
      <c r="C61" s="226" t="s">
        <v>160</v>
      </c>
      <c r="D61" s="227"/>
      <c r="E61" s="178">
        <v>8.911</v>
      </c>
      <c r="F61" s="179"/>
      <c r="G61" s="180"/>
      <c r="M61" s="176" t="s">
        <v>160</v>
      </c>
      <c r="O61" s="167"/>
    </row>
    <row r="62" spans="1:57" ht="12.75">
      <c r="A62" s="181"/>
      <c r="B62" s="182" t="s">
        <v>74</v>
      </c>
      <c r="C62" s="183" t="str">
        <f>CONCATENATE(B35," ",C35)</f>
        <v>96 Bourání konstrukcí</v>
      </c>
      <c r="D62" s="184"/>
      <c r="E62" s="185"/>
      <c r="F62" s="186"/>
      <c r="G62" s="187">
        <f>SUM(G35:G61)</f>
        <v>0</v>
      </c>
      <c r="O62" s="167">
        <v>4</v>
      </c>
      <c r="BA62" s="188">
        <f>SUM(BA35:BA61)</f>
        <v>0</v>
      </c>
      <c r="BB62" s="188">
        <f>SUM(BB35:BB61)</f>
        <v>0</v>
      </c>
      <c r="BC62" s="188">
        <f>SUM(BC35:BC61)</f>
        <v>0</v>
      </c>
      <c r="BD62" s="188">
        <f>SUM(BD35:BD61)</f>
        <v>0</v>
      </c>
      <c r="BE62" s="188">
        <f>SUM(BE35:BE61)</f>
        <v>0</v>
      </c>
    </row>
    <row r="63" spans="1:15" ht="12.75">
      <c r="A63" s="160" t="s">
        <v>72</v>
      </c>
      <c r="B63" s="161" t="s">
        <v>161</v>
      </c>
      <c r="C63" s="162" t="s">
        <v>162</v>
      </c>
      <c r="D63" s="163"/>
      <c r="E63" s="164"/>
      <c r="F63" s="164"/>
      <c r="G63" s="165"/>
      <c r="H63" s="166"/>
      <c r="I63" s="166"/>
      <c r="O63" s="167">
        <v>1</v>
      </c>
    </row>
    <row r="64" spans="1:104" ht="12.75">
      <c r="A64" s="168">
        <v>24</v>
      </c>
      <c r="B64" s="169" t="s">
        <v>163</v>
      </c>
      <c r="C64" s="170" t="s">
        <v>164</v>
      </c>
      <c r="D64" s="171" t="s">
        <v>165</v>
      </c>
      <c r="E64" s="172">
        <v>9.0233323099987</v>
      </c>
      <c r="F64" s="172">
        <v>0</v>
      </c>
      <c r="G64" s="173">
        <f>E64*F64</f>
        <v>0</v>
      </c>
      <c r="O64" s="167">
        <v>2</v>
      </c>
      <c r="AA64" s="145">
        <v>7</v>
      </c>
      <c r="AB64" s="145">
        <v>1</v>
      </c>
      <c r="AC64" s="145">
        <v>2</v>
      </c>
      <c r="AZ64" s="145">
        <v>1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7</v>
      </c>
      <c r="CB64" s="174">
        <v>1</v>
      </c>
      <c r="CZ64" s="145">
        <v>0</v>
      </c>
    </row>
    <row r="65" spans="1:57" ht="12.75">
      <c r="A65" s="181"/>
      <c r="B65" s="182" t="s">
        <v>74</v>
      </c>
      <c r="C65" s="183" t="str">
        <f>CONCATENATE(B63," ",C63)</f>
        <v>99 Staveništní přesun hmot</v>
      </c>
      <c r="D65" s="184"/>
      <c r="E65" s="185"/>
      <c r="F65" s="186"/>
      <c r="G65" s="187">
        <f>SUM(G63:G64)</f>
        <v>0</v>
      </c>
      <c r="O65" s="167">
        <v>4</v>
      </c>
      <c r="BA65" s="188">
        <f>SUM(BA63:BA64)</f>
        <v>0</v>
      </c>
      <c r="BB65" s="188">
        <f>SUM(BB63:BB64)</f>
        <v>0</v>
      </c>
      <c r="BC65" s="188">
        <f>SUM(BC63:BC64)</f>
        <v>0</v>
      </c>
      <c r="BD65" s="188">
        <f>SUM(BD63:BD64)</f>
        <v>0</v>
      </c>
      <c r="BE65" s="188">
        <f>SUM(BE63:BE64)</f>
        <v>0</v>
      </c>
    </row>
    <row r="66" spans="1:15" ht="12.75">
      <c r="A66" s="160" t="s">
        <v>72</v>
      </c>
      <c r="B66" s="161" t="s">
        <v>166</v>
      </c>
      <c r="C66" s="162" t="s">
        <v>167</v>
      </c>
      <c r="D66" s="163"/>
      <c r="E66" s="164"/>
      <c r="F66" s="164"/>
      <c r="G66" s="165"/>
      <c r="H66" s="166"/>
      <c r="I66" s="166"/>
      <c r="O66" s="167">
        <v>1</v>
      </c>
    </row>
    <row r="67" spans="1:104" ht="12.75">
      <c r="A67" s="168">
        <v>25</v>
      </c>
      <c r="B67" s="169" t="s">
        <v>168</v>
      </c>
      <c r="C67" s="170" t="s">
        <v>169</v>
      </c>
      <c r="D67" s="171" t="s">
        <v>90</v>
      </c>
      <c r="E67" s="172">
        <v>112.74</v>
      </c>
      <c r="F67" s="172">
        <v>0</v>
      </c>
      <c r="G67" s="173">
        <f>E67*F67</f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4">
        <v>1</v>
      </c>
      <c r="CB67" s="174">
        <v>7</v>
      </c>
      <c r="CZ67" s="145">
        <v>0.00399999999999778</v>
      </c>
    </row>
    <row r="68" spans="1:15" ht="12.75">
      <c r="A68" s="175"/>
      <c r="B68" s="177"/>
      <c r="C68" s="226" t="s">
        <v>109</v>
      </c>
      <c r="D68" s="227"/>
      <c r="E68" s="178">
        <v>27.06</v>
      </c>
      <c r="F68" s="179"/>
      <c r="G68" s="180"/>
      <c r="M68" s="176" t="s">
        <v>109</v>
      </c>
      <c r="O68" s="167"/>
    </row>
    <row r="69" spans="1:15" ht="12.75">
      <c r="A69" s="175"/>
      <c r="B69" s="177"/>
      <c r="C69" s="226" t="s">
        <v>102</v>
      </c>
      <c r="D69" s="227"/>
      <c r="E69" s="178">
        <v>17.088</v>
      </c>
      <c r="F69" s="179"/>
      <c r="G69" s="180"/>
      <c r="M69" s="176" t="s">
        <v>102</v>
      </c>
      <c r="O69" s="167"/>
    </row>
    <row r="70" spans="1:15" ht="22.5">
      <c r="A70" s="175"/>
      <c r="B70" s="177"/>
      <c r="C70" s="226" t="s">
        <v>103</v>
      </c>
      <c r="D70" s="227"/>
      <c r="E70" s="178">
        <v>29.18</v>
      </c>
      <c r="F70" s="179"/>
      <c r="G70" s="180"/>
      <c r="M70" s="176" t="s">
        <v>103</v>
      </c>
      <c r="O70" s="167"/>
    </row>
    <row r="71" spans="1:15" ht="22.5">
      <c r="A71" s="175"/>
      <c r="B71" s="177"/>
      <c r="C71" s="226" t="s">
        <v>104</v>
      </c>
      <c r="D71" s="227"/>
      <c r="E71" s="178">
        <v>31.885</v>
      </c>
      <c r="F71" s="179"/>
      <c r="G71" s="180"/>
      <c r="M71" s="176" t="s">
        <v>104</v>
      </c>
      <c r="O71" s="167"/>
    </row>
    <row r="72" spans="1:15" ht="12.75">
      <c r="A72" s="175"/>
      <c r="B72" s="177"/>
      <c r="C72" s="226" t="s">
        <v>105</v>
      </c>
      <c r="D72" s="227"/>
      <c r="E72" s="178">
        <v>-2.364</v>
      </c>
      <c r="F72" s="179"/>
      <c r="G72" s="180"/>
      <c r="M72" s="176" t="s">
        <v>105</v>
      </c>
      <c r="O72" s="167"/>
    </row>
    <row r="73" spans="1:15" ht="12.75">
      <c r="A73" s="175"/>
      <c r="B73" s="177"/>
      <c r="C73" s="226" t="s">
        <v>106</v>
      </c>
      <c r="D73" s="227"/>
      <c r="E73" s="178">
        <v>9.891</v>
      </c>
      <c r="F73" s="179"/>
      <c r="G73" s="180"/>
      <c r="M73" s="176" t="s">
        <v>106</v>
      </c>
      <c r="O73" s="167"/>
    </row>
    <row r="74" spans="1:104" ht="12.75">
      <c r="A74" s="168">
        <v>26</v>
      </c>
      <c r="B74" s="169" t="s">
        <v>170</v>
      </c>
      <c r="C74" s="170" t="s">
        <v>171</v>
      </c>
      <c r="D74" s="171" t="s">
        <v>147</v>
      </c>
      <c r="E74" s="172">
        <v>57.15</v>
      </c>
      <c r="F74" s="172">
        <v>0</v>
      </c>
      <c r="G74" s="173">
        <f>E74*F74</f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7</v>
      </c>
      <c r="CZ74" s="145">
        <v>0</v>
      </c>
    </row>
    <row r="75" spans="1:15" ht="12.75">
      <c r="A75" s="175"/>
      <c r="B75" s="177"/>
      <c r="C75" s="226" t="s">
        <v>172</v>
      </c>
      <c r="D75" s="227"/>
      <c r="E75" s="178">
        <v>57.15</v>
      </c>
      <c r="F75" s="179"/>
      <c r="G75" s="180"/>
      <c r="M75" s="176" t="s">
        <v>172</v>
      </c>
      <c r="O75" s="167"/>
    </row>
    <row r="76" spans="1:104" ht="12.75">
      <c r="A76" s="168">
        <v>27</v>
      </c>
      <c r="B76" s="169" t="s">
        <v>173</v>
      </c>
      <c r="C76" s="170" t="s">
        <v>174</v>
      </c>
      <c r="D76" s="171" t="s">
        <v>61</v>
      </c>
      <c r="E76" s="228"/>
      <c r="F76" s="172"/>
      <c r="G76" s="173">
        <f>E76*F76</f>
        <v>0</v>
      </c>
      <c r="O76" s="167">
        <v>2</v>
      </c>
      <c r="AA76" s="145">
        <v>7</v>
      </c>
      <c r="AB76" s="145">
        <v>1002</v>
      </c>
      <c r="AC76" s="145">
        <v>5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7</v>
      </c>
      <c r="CB76" s="174">
        <v>1002</v>
      </c>
      <c r="CZ76" s="145">
        <v>0</v>
      </c>
    </row>
    <row r="77" spans="1:57" ht="12.75">
      <c r="A77" s="181"/>
      <c r="B77" s="182" t="s">
        <v>74</v>
      </c>
      <c r="C77" s="183" t="str">
        <f>CONCATENATE(B66," ",C66)</f>
        <v>711 Izolace proti vodě</v>
      </c>
      <c r="D77" s="184"/>
      <c r="E77" s="185"/>
      <c r="F77" s="186"/>
      <c r="G77" s="187">
        <f>SUM(G66:G76)</f>
        <v>0</v>
      </c>
      <c r="O77" s="167">
        <v>4</v>
      </c>
      <c r="BA77" s="188">
        <f>SUM(BA66:BA76)</f>
        <v>0</v>
      </c>
      <c r="BB77" s="188">
        <f>SUM(BB66:BB76)</f>
        <v>0</v>
      </c>
      <c r="BC77" s="188">
        <f>SUM(BC66:BC76)</f>
        <v>0</v>
      </c>
      <c r="BD77" s="188">
        <f>SUM(BD66:BD76)</f>
        <v>0</v>
      </c>
      <c r="BE77" s="188">
        <f>SUM(BE66:BE76)</f>
        <v>0</v>
      </c>
    </row>
    <row r="78" spans="1:15" ht="12.75">
      <c r="A78" s="160" t="s">
        <v>72</v>
      </c>
      <c r="B78" s="161" t="s">
        <v>175</v>
      </c>
      <c r="C78" s="162" t="s">
        <v>176</v>
      </c>
      <c r="D78" s="163"/>
      <c r="E78" s="164"/>
      <c r="F78" s="164"/>
      <c r="G78" s="165"/>
      <c r="H78" s="166"/>
      <c r="I78" s="166"/>
      <c r="O78" s="167">
        <v>1</v>
      </c>
    </row>
    <row r="79" spans="1:104" ht="12.75">
      <c r="A79" s="168">
        <v>28</v>
      </c>
      <c r="B79" s="169" t="s">
        <v>175</v>
      </c>
      <c r="C79" s="170" t="s">
        <v>177</v>
      </c>
      <c r="D79" s="171" t="s">
        <v>178</v>
      </c>
      <c r="E79" s="172">
        <v>1</v>
      </c>
      <c r="F79" s="172">
        <v>0</v>
      </c>
      <c r="G79" s="173">
        <f>E79*F79</f>
        <v>0</v>
      </c>
      <c r="O79" s="167">
        <v>2</v>
      </c>
      <c r="AA79" s="145">
        <v>12</v>
      </c>
      <c r="AB79" s="145">
        <v>0</v>
      </c>
      <c r="AC79" s="145">
        <v>1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12</v>
      </c>
      <c r="CB79" s="174">
        <v>0</v>
      </c>
      <c r="CZ79" s="145">
        <v>0</v>
      </c>
    </row>
    <row r="80" spans="1:57" ht="12.75">
      <c r="A80" s="181"/>
      <c r="B80" s="182" t="s">
        <v>74</v>
      </c>
      <c r="C80" s="183" t="str">
        <f>CONCATENATE(B78," ",C78)</f>
        <v>720 Zdravotechnická instalace</v>
      </c>
      <c r="D80" s="184"/>
      <c r="E80" s="185"/>
      <c r="F80" s="186"/>
      <c r="G80" s="187">
        <f>SUM(G78:G79)</f>
        <v>0</v>
      </c>
      <c r="O80" s="167">
        <v>4</v>
      </c>
      <c r="BA80" s="188">
        <f>SUM(BA78:BA79)</f>
        <v>0</v>
      </c>
      <c r="BB80" s="188">
        <f>SUM(BB78:BB79)</f>
        <v>0</v>
      </c>
      <c r="BC80" s="188">
        <f>SUM(BC78:BC79)</f>
        <v>0</v>
      </c>
      <c r="BD80" s="188">
        <f>SUM(BD78:BD79)</f>
        <v>0</v>
      </c>
      <c r="BE80" s="188">
        <f>SUM(BE78:BE79)</f>
        <v>0</v>
      </c>
    </row>
    <row r="81" spans="1:15" ht="12.75">
      <c r="A81" s="160" t="s">
        <v>72</v>
      </c>
      <c r="B81" s="161" t="s">
        <v>179</v>
      </c>
      <c r="C81" s="162" t="s">
        <v>180</v>
      </c>
      <c r="D81" s="163"/>
      <c r="E81" s="164"/>
      <c r="F81" s="164"/>
      <c r="G81" s="165"/>
      <c r="H81" s="166"/>
      <c r="I81" s="166"/>
      <c r="O81" s="167">
        <v>1</v>
      </c>
    </row>
    <row r="82" spans="1:104" ht="12.75">
      <c r="A82" s="168">
        <v>29</v>
      </c>
      <c r="B82" s="169" t="s">
        <v>181</v>
      </c>
      <c r="C82" s="170" t="s">
        <v>182</v>
      </c>
      <c r="D82" s="171" t="s">
        <v>90</v>
      </c>
      <c r="E82" s="172">
        <v>4.48</v>
      </c>
      <c r="F82" s="172">
        <v>0</v>
      </c>
      <c r="G82" s="173">
        <f>E82*F82</f>
        <v>0</v>
      </c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</v>
      </c>
      <c r="CB82" s="174">
        <v>7</v>
      </c>
      <c r="CZ82" s="145">
        <v>0.12370999999996</v>
      </c>
    </row>
    <row r="83" spans="1:15" ht="12.75">
      <c r="A83" s="175"/>
      <c r="B83" s="177"/>
      <c r="C83" s="226" t="s">
        <v>183</v>
      </c>
      <c r="D83" s="227"/>
      <c r="E83" s="178">
        <v>4.48</v>
      </c>
      <c r="F83" s="179"/>
      <c r="G83" s="180"/>
      <c r="M83" s="176" t="s">
        <v>183</v>
      </c>
      <c r="O83" s="167"/>
    </row>
    <row r="84" spans="1:104" ht="12.75">
      <c r="A84" s="168">
        <v>30</v>
      </c>
      <c r="B84" s="169" t="s">
        <v>184</v>
      </c>
      <c r="C84" s="170" t="s">
        <v>185</v>
      </c>
      <c r="D84" s="171" t="s">
        <v>61</v>
      </c>
      <c r="E84" s="228"/>
      <c r="F84" s="172"/>
      <c r="G84" s="173">
        <f>E84*F84</f>
        <v>0</v>
      </c>
      <c r="O84" s="167">
        <v>2</v>
      </c>
      <c r="AA84" s="145">
        <v>7</v>
      </c>
      <c r="AB84" s="145">
        <v>1002</v>
      </c>
      <c r="AC84" s="145">
        <v>5</v>
      </c>
      <c r="AZ84" s="145">
        <v>2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4">
        <v>7</v>
      </c>
      <c r="CB84" s="174">
        <v>1002</v>
      </c>
      <c r="CZ84" s="145">
        <v>0</v>
      </c>
    </row>
    <row r="85" spans="1:57" ht="12.75">
      <c r="A85" s="181"/>
      <c r="B85" s="182" t="s">
        <v>74</v>
      </c>
      <c r="C85" s="183" t="str">
        <f>CONCATENATE(B81," ",C81)</f>
        <v>761 Konstrukce sklobetonové</v>
      </c>
      <c r="D85" s="184"/>
      <c r="E85" s="185"/>
      <c r="F85" s="186"/>
      <c r="G85" s="187">
        <f>SUM(G81:G84)</f>
        <v>0</v>
      </c>
      <c r="O85" s="167">
        <v>4</v>
      </c>
      <c r="BA85" s="188">
        <f>SUM(BA81:BA84)</f>
        <v>0</v>
      </c>
      <c r="BB85" s="188">
        <f>SUM(BB81:BB84)</f>
        <v>0</v>
      </c>
      <c r="BC85" s="188">
        <f>SUM(BC81:BC84)</f>
        <v>0</v>
      </c>
      <c r="BD85" s="188">
        <f>SUM(BD81:BD84)</f>
        <v>0</v>
      </c>
      <c r="BE85" s="188">
        <f>SUM(BE81:BE84)</f>
        <v>0</v>
      </c>
    </row>
    <row r="86" spans="1:15" ht="12.75">
      <c r="A86" s="160" t="s">
        <v>72</v>
      </c>
      <c r="B86" s="161" t="s">
        <v>186</v>
      </c>
      <c r="C86" s="162" t="s">
        <v>187</v>
      </c>
      <c r="D86" s="163"/>
      <c r="E86" s="164"/>
      <c r="F86" s="164"/>
      <c r="G86" s="165"/>
      <c r="H86" s="166"/>
      <c r="I86" s="166"/>
      <c r="O86" s="167">
        <v>1</v>
      </c>
    </row>
    <row r="87" spans="1:104" ht="12.75">
      <c r="A87" s="168">
        <v>31</v>
      </c>
      <c r="B87" s="169" t="s">
        <v>188</v>
      </c>
      <c r="C87" s="170" t="s">
        <v>189</v>
      </c>
      <c r="D87" s="171" t="s">
        <v>112</v>
      </c>
      <c r="E87" s="172">
        <v>10</v>
      </c>
      <c r="F87" s="172">
        <v>0</v>
      </c>
      <c r="G87" s="173">
        <f aca="true" t="shared" si="0" ref="G87:G97">E87*F87</f>
        <v>0</v>
      </c>
      <c r="O87" s="167">
        <v>2</v>
      </c>
      <c r="AA87" s="145">
        <v>1</v>
      </c>
      <c r="AB87" s="145">
        <v>7</v>
      </c>
      <c r="AC87" s="145">
        <v>7</v>
      </c>
      <c r="AZ87" s="145">
        <v>2</v>
      </c>
      <c r="BA87" s="145">
        <f aca="true" t="shared" si="1" ref="BA87:BA97">IF(AZ87=1,G87,0)</f>
        <v>0</v>
      </c>
      <c r="BB87" s="145">
        <f aca="true" t="shared" si="2" ref="BB87:BB97">IF(AZ87=2,G87,0)</f>
        <v>0</v>
      </c>
      <c r="BC87" s="145">
        <f aca="true" t="shared" si="3" ref="BC87:BC97">IF(AZ87=3,G87,0)</f>
        <v>0</v>
      </c>
      <c r="BD87" s="145">
        <f aca="true" t="shared" si="4" ref="BD87:BD97">IF(AZ87=4,G87,0)</f>
        <v>0</v>
      </c>
      <c r="BE87" s="145">
        <f aca="true" t="shared" si="5" ref="BE87:BE97">IF(AZ87=5,G87,0)</f>
        <v>0</v>
      </c>
      <c r="CA87" s="174">
        <v>1</v>
      </c>
      <c r="CB87" s="174">
        <v>7</v>
      </c>
      <c r="CZ87" s="145">
        <v>0</v>
      </c>
    </row>
    <row r="88" spans="1:104" ht="12.75">
      <c r="A88" s="168">
        <v>32</v>
      </c>
      <c r="B88" s="169" t="s">
        <v>190</v>
      </c>
      <c r="C88" s="170" t="s">
        <v>191</v>
      </c>
      <c r="D88" s="171" t="s">
        <v>112</v>
      </c>
      <c r="E88" s="172">
        <v>10</v>
      </c>
      <c r="F88" s="172">
        <v>0</v>
      </c>
      <c r="G88" s="173">
        <f t="shared" si="0"/>
        <v>0</v>
      </c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 t="shared" si="1"/>
        <v>0</v>
      </c>
      <c r="BB88" s="145">
        <f t="shared" si="2"/>
        <v>0</v>
      </c>
      <c r="BC88" s="145">
        <f t="shared" si="3"/>
        <v>0</v>
      </c>
      <c r="BD88" s="145">
        <f t="shared" si="4"/>
        <v>0</v>
      </c>
      <c r="BE88" s="145">
        <f t="shared" si="5"/>
        <v>0</v>
      </c>
      <c r="CA88" s="174">
        <v>1</v>
      </c>
      <c r="CB88" s="174">
        <v>7</v>
      </c>
      <c r="CZ88" s="145">
        <v>0</v>
      </c>
    </row>
    <row r="89" spans="1:104" ht="12.75">
      <c r="A89" s="168">
        <v>33</v>
      </c>
      <c r="B89" s="169" t="s">
        <v>192</v>
      </c>
      <c r="C89" s="170" t="s">
        <v>193</v>
      </c>
      <c r="D89" s="171" t="s">
        <v>112</v>
      </c>
      <c r="E89" s="172">
        <v>3</v>
      </c>
      <c r="F89" s="172">
        <v>0</v>
      </c>
      <c r="G89" s="173">
        <f t="shared" si="0"/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 t="shared" si="1"/>
        <v>0</v>
      </c>
      <c r="BB89" s="145">
        <f t="shared" si="2"/>
        <v>0</v>
      </c>
      <c r="BC89" s="145">
        <f t="shared" si="3"/>
        <v>0</v>
      </c>
      <c r="BD89" s="145">
        <f t="shared" si="4"/>
        <v>0</v>
      </c>
      <c r="BE89" s="145">
        <f t="shared" si="5"/>
        <v>0</v>
      </c>
      <c r="CA89" s="174">
        <v>1</v>
      </c>
      <c r="CB89" s="174">
        <v>7</v>
      </c>
      <c r="CZ89" s="145">
        <v>9.99999999999612E-06</v>
      </c>
    </row>
    <row r="90" spans="1:104" ht="12.75">
      <c r="A90" s="168">
        <v>34</v>
      </c>
      <c r="B90" s="169" t="s">
        <v>194</v>
      </c>
      <c r="C90" s="170" t="s">
        <v>195</v>
      </c>
      <c r="D90" s="171" t="s">
        <v>112</v>
      </c>
      <c r="E90" s="172">
        <v>10</v>
      </c>
      <c r="F90" s="172">
        <v>0</v>
      </c>
      <c r="G90" s="173">
        <f t="shared" si="0"/>
        <v>0</v>
      </c>
      <c r="O90" s="167">
        <v>2</v>
      </c>
      <c r="AA90" s="145">
        <v>3</v>
      </c>
      <c r="AB90" s="145">
        <v>7</v>
      </c>
      <c r="AC90" s="145">
        <v>54914585</v>
      </c>
      <c r="AZ90" s="145">
        <v>2</v>
      </c>
      <c r="BA90" s="145">
        <f t="shared" si="1"/>
        <v>0</v>
      </c>
      <c r="BB90" s="145">
        <f t="shared" si="2"/>
        <v>0</v>
      </c>
      <c r="BC90" s="145">
        <f t="shared" si="3"/>
        <v>0</v>
      </c>
      <c r="BD90" s="145">
        <f t="shared" si="4"/>
        <v>0</v>
      </c>
      <c r="BE90" s="145">
        <f t="shared" si="5"/>
        <v>0</v>
      </c>
      <c r="CA90" s="174">
        <v>3</v>
      </c>
      <c r="CB90" s="174">
        <v>7</v>
      </c>
      <c r="CZ90" s="145">
        <v>0.000750000000000028</v>
      </c>
    </row>
    <row r="91" spans="1:104" ht="12.75">
      <c r="A91" s="168">
        <v>35</v>
      </c>
      <c r="B91" s="169" t="s">
        <v>196</v>
      </c>
      <c r="C91" s="170" t="s">
        <v>197</v>
      </c>
      <c r="D91" s="171" t="s">
        <v>112</v>
      </c>
      <c r="E91" s="172">
        <v>4</v>
      </c>
      <c r="F91" s="172">
        <v>0</v>
      </c>
      <c r="G91" s="173">
        <f t="shared" si="0"/>
        <v>0</v>
      </c>
      <c r="O91" s="167">
        <v>2</v>
      </c>
      <c r="AA91" s="145">
        <v>3</v>
      </c>
      <c r="AB91" s="145">
        <v>7</v>
      </c>
      <c r="AC91" s="145">
        <v>61160128</v>
      </c>
      <c r="AZ91" s="145">
        <v>2</v>
      </c>
      <c r="BA91" s="145">
        <f t="shared" si="1"/>
        <v>0</v>
      </c>
      <c r="BB91" s="145">
        <f t="shared" si="2"/>
        <v>0</v>
      </c>
      <c r="BC91" s="145">
        <f t="shared" si="3"/>
        <v>0</v>
      </c>
      <c r="BD91" s="145">
        <f t="shared" si="4"/>
        <v>0</v>
      </c>
      <c r="BE91" s="145">
        <f t="shared" si="5"/>
        <v>0</v>
      </c>
      <c r="CA91" s="174">
        <v>3</v>
      </c>
      <c r="CB91" s="174">
        <v>7</v>
      </c>
      <c r="CZ91" s="145">
        <v>0.0138000000000034</v>
      </c>
    </row>
    <row r="92" spans="1:104" ht="12.75">
      <c r="A92" s="168">
        <v>36</v>
      </c>
      <c r="B92" s="169" t="s">
        <v>198</v>
      </c>
      <c r="C92" s="170" t="s">
        <v>199</v>
      </c>
      <c r="D92" s="171" t="s">
        <v>112</v>
      </c>
      <c r="E92" s="172">
        <v>1</v>
      </c>
      <c r="F92" s="172">
        <v>0</v>
      </c>
      <c r="G92" s="173">
        <f t="shared" si="0"/>
        <v>0</v>
      </c>
      <c r="O92" s="167">
        <v>2</v>
      </c>
      <c r="AA92" s="145">
        <v>3</v>
      </c>
      <c r="AB92" s="145">
        <v>7</v>
      </c>
      <c r="AC92" s="145">
        <v>61160156</v>
      </c>
      <c r="AZ92" s="145">
        <v>2</v>
      </c>
      <c r="BA92" s="145">
        <f t="shared" si="1"/>
        <v>0</v>
      </c>
      <c r="BB92" s="145">
        <f t="shared" si="2"/>
        <v>0</v>
      </c>
      <c r="BC92" s="145">
        <f t="shared" si="3"/>
        <v>0</v>
      </c>
      <c r="BD92" s="145">
        <f t="shared" si="4"/>
        <v>0</v>
      </c>
      <c r="BE92" s="145">
        <f t="shared" si="5"/>
        <v>0</v>
      </c>
      <c r="CA92" s="174">
        <v>3</v>
      </c>
      <c r="CB92" s="174">
        <v>7</v>
      </c>
      <c r="CZ92" s="145">
        <v>0.015500000000003</v>
      </c>
    </row>
    <row r="93" spans="1:104" ht="12.75">
      <c r="A93" s="168">
        <v>37</v>
      </c>
      <c r="B93" s="169" t="s">
        <v>200</v>
      </c>
      <c r="C93" s="170" t="s">
        <v>201</v>
      </c>
      <c r="D93" s="171" t="s">
        <v>112</v>
      </c>
      <c r="E93" s="172">
        <v>4</v>
      </c>
      <c r="F93" s="172">
        <v>0</v>
      </c>
      <c r="G93" s="173">
        <f t="shared" si="0"/>
        <v>0</v>
      </c>
      <c r="O93" s="167">
        <v>2</v>
      </c>
      <c r="AA93" s="145">
        <v>3</v>
      </c>
      <c r="AB93" s="145">
        <v>7</v>
      </c>
      <c r="AC93" s="145">
        <v>61160188</v>
      </c>
      <c r="AZ93" s="145">
        <v>2</v>
      </c>
      <c r="BA93" s="145">
        <f t="shared" si="1"/>
        <v>0</v>
      </c>
      <c r="BB93" s="145">
        <f t="shared" si="2"/>
        <v>0</v>
      </c>
      <c r="BC93" s="145">
        <f t="shared" si="3"/>
        <v>0</v>
      </c>
      <c r="BD93" s="145">
        <f t="shared" si="4"/>
        <v>0</v>
      </c>
      <c r="BE93" s="145">
        <f t="shared" si="5"/>
        <v>0</v>
      </c>
      <c r="CA93" s="174">
        <v>3</v>
      </c>
      <c r="CB93" s="174">
        <v>7</v>
      </c>
      <c r="CZ93" s="145">
        <v>0.0159999999999911</v>
      </c>
    </row>
    <row r="94" spans="1:104" ht="12.75">
      <c r="A94" s="168">
        <v>38</v>
      </c>
      <c r="B94" s="169" t="s">
        <v>202</v>
      </c>
      <c r="C94" s="170" t="s">
        <v>203</v>
      </c>
      <c r="D94" s="171" t="s">
        <v>112</v>
      </c>
      <c r="E94" s="172">
        <v>1</v>
      </c>
      <c r="F94" s="172">
        <v>0</v>
      </c>
      <c r="G94" s="173">
        <f t="shared" si="0"/>
        <v>0</v>
      </c>
      <c r="O94" s="167">
        <v>2</v>
      </c>
      <c r="AA94" s="145">
        <v>3</v>
      </c>
      <c r="AB94" s="145">
        <v>7</v>
      </c>
      <c r="AC94" s="145">
        <v>61160603</v>
      </c>
      <c r="AZ94" s="145">
        <v>2</v>
      </c>
      <c r="BA94" s="145">
        <f t="shared" si="1"/>
        <v>0</v>
      </c>
      <c r="BB94" s="145">
        <f t="shared" si="2"/>
        <v>0</v>
      </c>
      <c r="BC94" s="145">
        <f t="shared" si="3"/>
        <v>0</v>
      </c>
      <c r="BD94" s="145">
        <f t="shared" si="4"/>
        <v>0</v>
      </c>
      <c r="BE94" s="145">
        <f t="shared" si="5"/>
        <v>0</v>
      </c>
      <c r="CA94" s="174">
        <v>3</v>
      </c>
      <c r="CB94" s="174">
        <v>7</v>
      </c>
      <c r="CZ94" s="145">
        <v>0.0200000000000102</v>
      </c>
    </row>
    <row r="95" spans="1:104" ht="12.75">
      <c r="A95" s="168">
        <v>39</v>
      </c>
      <c r="B95" s="169" t="s">
        <v>204</v>
      </c>
      <c r="C95" s="170" t="s">
        <v>205</v>
      </c>
      <c r="D95" s="171" t="s">
        <v>112</v>
      </c>
      <c r="E95" s="172">
        <v>1</v>
      </c>
      <c r="F95" s="172">
        <v>0</v>
      </c>
      <c r="G95" s="173">
        <f t="shared" si="0"/>
        <v>0</v>
      </c>
      <c r="O95" s="167">
        <v>2</v>
      </c>
      <c r="AA95" s="145">
        <v>3</v>
      </c>
      <c r="AB95" s="145">
        <v>7</v>
      </c>
      <c r="AC95" s="145">
        <v>61187136</v>
      </c>
      <c r="AZ95" s="145">
        <v>2</v>
      </c>
      <c r="BA95" s="145">
        <f t="shared" si="1"/>
        <v>0</v>
      </c>
      <c r="BB95" s="145">
        <f t="shared" si="2"/>
        <v>0</v>
      </c>
      <c r="BC95" s="145">
        <f t="shared" si="3"/>
        <v>0</v>
      </c>
      <c r="BD95" s="145">
        <f t="shared" si="4"/>
        <v>0</v>
      </c>
      <c r="BE95" s="145">
        <f t="shared" si="5"/>
        <v>0</v>
      </c>
      <c r="CA95" s="174">
        <v>3</v>
      </c>
      <c r="CB95" s="174">
        <v>7</v>
      </c>
      <c r="CZ95" s="145">
        <v>0.000939999999999941</v>
      </c>
    </row>
    <row r="96" spans="1:104" ht="12.75">
      <c r="A96" s="168">
        <v>40</v>
      </c>
      <c r="B96" s="169" t="s">
        <v>206</v>
      </c>
      <c r="C96" s="170" t="s">
        <v>207</v>
      </c>
      <c r="D96" s="171" t="s">
        <v>112</v>
      </c>
      <c r="E96" s="172">
        <v>2</v>
      </c>
      <c r="F96" s="172">
        <v>0</v>
      </c>
      <c r="G96" s="173">
        <f t="shared" si="0"/>
        <v>0</v>
      </c>
      <c r="O96" s="167">
        <v>2</v>
      </c>
      <c r="AA96" s="145">
        <v>3</v>
      </c>
      <c r="AB96" s="145">
        <v>7</v>
      </c>
      <c r="AC96" s="145">
        <v>61187156</v>
      </c>
      <c r="AZ96" s="145">
        <v>2</v>
      </c>
      <c r="BA96" s="145">
        <f t="shared" si="1"/>
        <v>0</v>
      </c>
      <c r="BB96" s="145">
        <f t="shared" si="2"/>
        <v>0</v>
      </c>
      <c r="BC96" s="145">
        <f t="shared" si="3"/>
        <v>0</v>
      </c>
      <c r="BD96" s="145">
        <f t="shared" si="4"/>
        <v>0</v>
      </c>
      <c r="BE96" s="145">
        <f t="shared" si="5"/>
        <v>0</v>
      </c>
      <c r="CA96" s="174">
        <v>3</v>
      </c>
      <c r="CB96" s="174">
        <v>7</v>
      </c>
      <c r="CZ96" s="145">
        <v>0.00107000000000035</v>
      </c>
    </row>
    <row r="97" spans="1:104" ht="12.75">
      <c r="A97" s="168">
        <v>41</v>
      </c>
      <c r="B97" s="169" t="s">
        <v>208</v>
      </c>
      <c r="C97" s="170" t="s">
        <v>209</v>
      </c>
      <c r="D97" s="171" t="s">
        <v>165</v>
      </c>
      <c r="E97" s="172">
        <v>0.165309999999992</v>
      </c>
      <c r="F97" s="172">
        <v>0</v>
      </c>
      <c r="G97" s="173">
        <f t="shared" si="0"/>
        <v>0</v>
      </c>
      <c r="O97" s="167">
        <v>2</v>
      </c>
      <c r="AA97" s="145">
        <v>7</v>
      </c>
      <c r="AB97" s="145">
        <v>1001</v>
      </c>
      <c r="AC97" s="145">
        <v>5</v>
      </c>
      <c r="AZ97" s="145">
        <v>2</v>
      </c>
      <c r="BA97" s="145">
        <f t="shared" si="1"/>
        <v>0</v>
      </c>
      <c r="BB97" s="145">
        <f t="shared" si="2"/>
        <v>0</v>
      </c>
      <c r="BC97" s="145">
        <f t="shared" si="3"/>
        <v>0</v>
      </c>
      <c r="BD97" s="145">
        <f t="shared" si="4"/>
        <v>0</v>
      </c>
      <c r="BE97" s="145">
        <f t="shared" si="5"/>
        <v>0</v>
      </c>
      <c r="CA97" s="174">
        <v>7</v>
      </c>
      <c r="CB97" s="174">
        <v>1001</v>
      </c>
      <c r="CZ97" s="145">
        <v>0</v>
      </c>
    </row>
    <row r="98" spans="1:57" ht="12.75">
      <c r="A98" s="181"/>
      <c r="B98" s="182" t="s">
        <v>74</v>
      </c>
      <c r="C98" s="183" t="str">
        <f>CONCATENATE(B86," ",C86)</f>
        <v>766 Konstrukce truhlářské</v>
      </c>
      <c r="D98" s="184"/>
      <c r="E98" s="185"/>
      <c r="F98" s="186"/>
      <c r="G98" s="187">
        <f>SUM(G86:G97)</f>
        <v>0</v>
      </c>
      <c r="O98" s="167">
        <v>4</v>
      </c>
      <c r="BA98" s="188">
        <f>SUM(BA86:BA97)</f>
        <v>0</v>
      </c>
      <c r="BB98" s="188">
        <f>SUM(BB86:BB97)</f>
        <v>0</v>
      </c>
      <c r="BC98" s="188">
        <f>SUM(BC86:BC97)</f>
        <v>0</v>
      </c>
      <c r="BD98" s="188">
        <f>SUM(BD86:BD97)</f>
        <v>0</v>
      </c>
      <c r="BE98" s="188">
        <f>SUM(BE86:BE97)</f>
        <v>0</v>
      </c>
    </row>
    <row r="99" spans="1:15" ht="12.75">
      <c r="A99" s="160" t="s">
        <v>72</v>
      </c>
      <c r="B99" s="161" t="s">
        <v>210</v>
      </c>
      <c r="C99" s="162" t="s">
        <v>211</v>
      </c>
      <c r="D99" s="163"/>
      <c r="E99" s="164"/>
      <c r="F99" s="164"/>
      <c r="G99" s="165"/>
      <c r="H99" s="166"/>
      <c r="I99" s="166"/>
      <c r="O99" s="167">
        <v>1</v>
      </c>
    </row>
    <row r="100" spans="1:104" ht="12.75">
      <c r="A100" s="168">
        <v>42</v>
      </c>
      <c r="B100" s="169" t="s">
        <v>212</v>
      </c>
      <c r="C100" s="170" t="s">
        <v>213</v>
      </c>
      <c r="D100" s="171" t="s">
        <v>147</v>
      </c>
      <c r="E100" s="172">
        <v>20.95</v>
      </c>
      <c r="F100" s="172">
        <v>0</v>
      </c>
      <c r="G100" s="173">
        <f>E100*F100</f>
        <v>0</v>
      </c>
      <c r="O100" s="167">
        <v>2</v>
      </c>
      <c r="AA100" s="145">
        <v>1</v>
      </c>
      <c r="AB100" s="145">
        <v>7</v>
      </c>
      <c r="AC100" s="145">
        <v>7</v>
      </c>
      <c r="AZ100" s="145">
        <v>2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</v>
      </c>
      <c r="CB100" s="174">
        <v>7</v>
      </c>
      <c r="CZ100" s="145">
        <v>0.000240000000000018</v>
      </c>
    </row>
    <row r="101" spans="1:15" ht="12.75">
      <c r="A101" s="175"/>
      <c r="B101" s="177"/>
      <c r="C101" s="226" t="s">
        <v>214</v>
      </c>
      <c r="D101" s="227"/>
      <c r="E101" s="178">
        <v>11.4</v>
      </c>
      <c r="F101" s="179"/>
      <c r="G101" s="180"/>
      <c r="M101" s="176" t="s">
        <v>214</v>
      </c>
      <c r="O101" s="167"/>
    </row>
    <row r="102" spans="1:15" ht="12.75">
      <c r="A102" s="175"/>
      <c r="B102" s="177"/>
      <c r="C102" s="226" t="s">
        <v>215</v>
      </c>
      <c r="D102" s="227"/>
      <c r="E102" s="178">
        <v>2.3</v>
      </c>
      <c r="F102" s="179"/>
      <c r="G102" s="180"/>
      <c r="M102" s="176" t="s">
        <v>215</v>
      </c>
      <c r="O102" s="167"/>
    </row>
    <row r="103" spans="1:15" ht="12.75">
      <c r="A103" s="175"/>
      <c r="B103" s="177"/>
      <c r="C103" s="226" t="s">
        <v>216</v>
      </c>
      <c r="D103" s="227"/>
      <c r="E103" s="178">
        <v>7.25</v>
      </c>
      <c r="F103" s="179"/>
      <c r="G103" s="180"/>
      <c r="M103" s="176" t="s">
        <v>216</v>
      </c>
      <c r="O103" s="167"/>
    </row>
    <row r="104" spans="1:104" ht="12.75">
      <c r="A104" s="168">
        <v>43</v>
      </c>
      <c r="B104" s="169" t="s">
        <v>217</v>
      </c>
      <c r="C104" s="170" t="s">
        <v>218</v>
      </c>
      <c r="D104" s="171" t="s">
        <v>147</v>
      </c>
      <c r="E104" s="172">
        <v>20.95</v>
      </c>
      <c r="F104" s="172">
        <v>0</v>
      </c>
      <c r="G104" s="173">
        <f>E104*F104</f>
        <v>0</v>
      </c>
      <c r="O104" s="167">
        <v>2</v>
      </c>
      <c r="AA104" s="145">
        <v>1</v>
      </c>
      <c r="AB104" s="145">
        <v>7</v>
      </c>
      <c r="AC104" s="145">
        <v>7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</v>
      </c>
      <c r="CB104" s="174">
        <v>7</v>
      </c>
      <c r="CZ104" s="145">
        <v>0</v>
      </c>
    </row>
    <row r="105" spans="1:104" ht="12.75">
      <c r="A105" s="168">
        <v>44</v>
      </c>
      <c r="B105" s="169" t="s">
        <v>219</v>
      </c>
      <c r="C105" s="170" t="s">
        <v>220</v>
      </c>
      <c r="D105" s="171" t="s">
        <v>90</v>
      </c>
      <c r="E105" s="172">
        <v>27.06</v>
      </c>
      <c r="F105" s="172">
        <v>0</v>
      </c>
      <c r="G105" s="173">
        <f>E105*F105</f>
        <v>0</v>
      </c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>IF(AZ105=1,G105,0)</f>
        <v>0</v>
      </c>
      <c r="BB105" s="145">
        <f>IF(AZ105=2,G105,0)</f>
        <v>0</v>
      </c>
      <c r="BC105" s="145">
        <f>IF(AZ105=3,G105,0)</f>
        <v>0</v>
      </c>
      <c r="BD105" s="145">
        <f>IF(AZ105=4,G105,0)</f>
        <v>0</v>
      </c>
      <c r="BE105" s="145">
        <f>IF(AZ105=5,G105,0)</f>
        <v>0</v>
      </c>
      <c r="CA105" s="174">
        <v>1</v>
      </c>
      <c r="CB105" s="174">
        <v>7</v>
      </c>
      <c r="CZ105" s="145">
        <v>0.00493000000000166</v>
      </c>
    </row>
    <row r="106" spans="1:15" ht="12.75">
      <c r="A106" s="175"/>
      <c r="B106" s="177"/>
      <c r="C106" s="226" t="s">
        <v>109</v>
      </c>
      <c r="D106" s="227"/>
      <c r="E106" s="178">
        <v>27.06</v>
      </c>
      <c r="F106" s="179"/>
      <c r="G106" s="180"/>
      <c r="M106" s="176" t="s">
        <v>109</v>
      </c>
      <c r="O106" s="167"/>
    </row>
    <row r="107" spans="1:104" ht="12.75">
      <c r="A107" s="168">
        <v>45</v>
      </c>
      <c r="B107" s="169" t="s">
        <v>221</v>
      </c>
      <c r="C107" s="170" t="s">
        <v>222</v>
      </c>
      <c r="D107" s="171" t="s">
        <v>147</v>
      </c>
      <c r="E107" s="172">
        <v>57.5</v>
      </c>
      <c r="F107" s="172">
        <v>0</v>
      </c>
      <c r="G107" s="173">
        <f>E107*F107</f>
        <v>0</v>
      </c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1</v>
      </c>
      <c r="CB107" s="174">
        <v>7</v>
      </c>
      <c r="CZ107" s="145">
        <v>3.99999999999845E-05</v>
      </c>
    </row>
    <row r="108" spans="1:15" ht="12.75">
      <c r="A108" s="175"/>
      <c r="B108" s="177"/>
      <c r="C108" s="226" t="s">
        <v>223</v>
      </c>
      <c r="D108" s="227"/>
      <c r="E108" s="178">
        <v>7.2</v>
      </c>
      <c r="F108" s="179"/>
      <c r="G108" s="180"/>
      <c r="M108" s="176" t="s">
        <v>223</v>
      </c>
      <c r="O108" s="167"/>
    </row>
    <row r="109" spans="1:15" ht="22.5">
      <c r="A109" s="175"/>
      <c r="B109" s="177"/>
      <c r="C109" s="226" t="s">
        <v>224</v>
      </c>
      <c r="D109" s="227"/>
      <c r="E109" s="178">
        <v>24.6</v>
      </c>
      <c r="F109" s="179"/>
      <c r="G109" s="180"/>
      <c r="M109" s="176" t="s">
        <v>224</v>
      </c>
      <c r="O109" s="167"/>
    </row>
    <row r="110" spans="1:15" ht="12.75">
      <c r="A110" s="175"/>
      <c r="B110" s="177"/>
      <c r="C110" s="226" t="s">
        <v>225</v>
      </c>
      <c r="D110" s="227"/>
      <c r="E110" s="178">
        <v>2.7</v>
      </c>
      <c r="F110" s="179"/>
      <c r="G110" s="180"/>
      <c r="M110" s="176" t="s">
        <v>225</v>
      </c>
      <c r="O110" s="167"/>
    </row>
    <row r="111" spans="1:15" ht="22.5">
      <c r="A111" s="175"/>
      <c r="B111" s="177"/>
      <c r="C111" s="226" t="s">
        <v>226</v>
      </c>
      <c r="D111" s="227"/>
      <c r="E111" s="178">
        <v>18.8</v>
      </c>
      <c r="F111" s="179"/>
      <c r="G111" s="180"/>
      <c r="M111" s="176" t="s">
        <v>226</v>
      </c>
      <c r="O111" s="167"/>
    </row>
    <row r="112" spans="1:15" ht="12.75">
      <c r="A112" s="175"/>
      <c r="B112" s="177"/>
      <c r="C112" s="226" t="s">
        <v>227</v>
      </c>
      <c r="D112" s="227"/>
      <c r="E112" s="178">
        <v>4.2</v>
      </c>
      <c r="F112" s="179"/>
      <c r="G112" s="180"/>
      <c r="M112" s="176" t="s">
        <v>227</v>
      </c>
      <c r="O112" s="167"/>
    </row>
    <row r="113" spans="1:104" ht="12.75">
      <c r="A113" s="168">
        <v>46</v>
      </c>
      <c r="B113" s="169" t="s">
        <v>228</v>
      </c>
      <c r="C113" s="170" t="s">
        <v>229</v>
      </c>
      <c r="D113" s="171" t="s">
        <v>90</v>
      </c>
      <c r="E113" s="172">
        <v>27.06</v>
      </c>
      <c r="F113" s="172">
        <v>0</v>
      </c>
      <c r="G113" s="173">
        <f>E113*F113</f>
        <v>0</v>
      </c>
      <c r="O113" s="167">
        <v>2</v>
      </c>
      <c r="AA113" s="145">
        <v>1</v>
      </c>
      <c r="AB113" s="145">
        <v>7</v>
      </c>
      <c r="AC113" s="145">
        <v>7</v>
      </c>
      <c r="AZ113" s="145">
        <v>2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1</v>
      </c>
      <c r="CB113" s="174">
        <v>7</v>
      </c>
      <c r="CZ113" s="145">
        <v>0.000799999999999912</v>
      </c>
    </row>
    <row r="114" spans="1:104" ht="12.75">
      <c r="A114" s="168">
        <v>47</v>
      </c>
      <c r="B114" s="169" t="s">
        <v>230</v>
      </c>
      <c r="C114" s="170" t="s">
        <v>231</v>
      </c>
      <c r="D114" s="171" t="s">
        <v>90</v>
      </c>
      <c r="E114" s="172">
        <v>33.2228</v>
      </c>
      <c r="F114" s="172">
        <v>0</v>
      </c>
      <c r="G114" s="173">
        <f>E114*F114</f>
        <v>0</v>
      </c>
      <c r="O114" s="167">
        <v>2</v>
      </c>
      <c r="AA114" s="145">
        <v>3</v>
      </c>
      <c r="AB114" s="145">
        <v>7</v>
      </c>
      <c r="AC114" s="145">
        <v>59764</v>
      </c>
      <c r="AZ114" s="145">
        <v>2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3</v>
      </c>
      <c r="CB114" s="174">
        <v>7</v>
      </c>
      <c r="CZ114" s="145">
        <v>0.0192000000000121</v>
      </c>
    </row>
    <row r="115" spans="1:15" ht="12.75">
      <c r="A115" s="175"/>
      <c r="B115" s="177"/>
      <c r="C115" s="226" t="s">
        <v>232</v>
      </c>
      <c r="D115" s="227"/>
      <c r="E115" s="178">
        <v>29.766</v>
      </c>
      <c r="F115" s="179"/>
      <c r="G115" s="180"/>
      <c r="M115" s="176" t="s">
        <v>232</v>
      </c>
      <c r="O115" s="167"/>
    </row>
    <row r="116" spans="1:15" ht="12.75">
      <c r="A116" s="175"/>
      <c r="B116" s="177"/>
      <c r="C116" s="226" t="s">
        <v>233</v>
      </c>
      <c r="D116" s="227"/>
      <c r="E116" s="178">
        <v>3.4567</v>
      </c>
      <c r="F116" s="179"/>
      <c r="G116" s="180"/>
      <c r="M116" s="176" t="s">
        <v>233</v>
      </c>
      <c r="O116" s="167"/>
    </row>
    <row r="117" spans="1:104" ht="12.75">
      <c r="A117" s="168">
        <v>48</v>
      </c>
      <c r="B117" s="169" t="s">
        <v>234</v>
      </c>
      <c r="C117" s="170" t="s">
        <v>235</v>
      </c>
      <c r="D117" s="171" t="s">
        <v>61</v>
      </c>
      <c r="E117" s="228"/>
      <c r="F117" s="172"/>
      <c r="G117" s="173">
        <f>E117*F117</f>
        <v>0</v>
      </c>
      <c r="O117" s="167">
        <v>2</v>
      </c>
      <c r="AA117" s="145">
        <v>7</v>
      </c>
      <c r="AB117" s="145">
        <v>1002</v>
      </c>
      <c r="AC117" s="145">
        <v>5</v>
      </c>
      <c r="AZ117" s="145">
        <v>2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7</v>
      </c>
      <c r="CB117" s="174">
        <v>1002</v>
      </c>
      <c r="CZ117" s="145">
        <v>0</v>
      </c>
    </row>
    <row r="118" spans="1:57" ht="12.75">
      <c r="A118" s="181"/>
      <c r="B118" s="182" t="s">
        <v>74</v>
      </c>
      <c r="C118" s="183" t="str">
        <f>CONCATENATE(B99," ",C99)</f>
        <v>771 Podlahy z dlaždic a obklady</v>
      </c>
      <c r="D118" s="184"/>
      <c r="E118" s="185"/>
      <c r="F118" s="186"/>
      <c r="G118" s="187">
        <f>SUM(G99:G117)</f>
        <v>0</v>
      </c>
      <c r="O118" s="167">
        <v>4</v>
      </c>
      <c r="BA118" s="188">
        <f>SUM(BA99:BA117)</f>
        <v>0</v>
      </c>
      <c r="BB118" s="188">
        <f>SUM(BB99:BB117)</f>
        <v>0</v>
      </c>
      <c r="BC118" s="188">
        <f>SUM(BC99:BC117)</f>
        <v>0</v>
      </c>
      <c r="BD118" s="188">
        <f>SUM(BD99:BD117)</f>
        <v>0</v>
      </c>
      <c r="BE118" s="188">
        <f>SUM(BE99:BE117)</f>
        <v>0</v>
      </c>
    </row>
    <row r="119" spans="1:15" ht="12.75">
      <c r="A119" s="160" t="s">
        <v>72</v>
      </c>
      <c r="B119" s="161" t="s">
        <v>236</v>
      </c>
      <c r="C119" s="162" t="s">
        <v>237</v>
      </c>
      <c r="D119" s="163"/>
      <c r="E119" s="164"/>
      <c r="F119" s="164"/>
      <c r="G119" s="165"/>
      <c r="H119" s="166"/>
      <c r="I119" s="166"/>
      <c r="O119" s="167">
        <v>1</v>
      </c>
    </row>
    <row r="120" spans="1:104" ht="12.75">
      <c r="A120" s="168">
        <v>49</v>
      </c>
      <c r="B120" s="169" t="s">
        <v>238</v>
      </c>
      <c r="C120" s="170" t="s">
        <v>239</v>
      </c>
      <c r="D120" s="171" t="s">
        <v>90</v>
      </c>
      <c r="E120" s="172">
        <v>85.68</v>
      </c>
      <c r="F120" s="172">
        <v>0</v>
      </c>
      <c r="G120" s="173">
        <f>E120*F120</f>
        <v>0</v>
      </c>
      <c r="O120" s="167">
        <v>2</v>
      </c>
      <c r="AA120" s="145">
        <v>1</v>
      </c>
      <c r="AB120" s="145">
        <v>7</v>
      </c>
      <c r="AC120" s="145">
        <v>7</v>
      </c>
      <c r="AZ120" s="145">
        <v>2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4">
        <v>1</v>
      </c>
      <c r="CB120" s="174">
        <v>7</v>
      </c>
      <c r="CZ120" s="145">
        <v>0.00219999999999843</v>
      </c>
    </row>
    <row r="121" spans="1:15" ht="12.75">
      <c r="A121" s="175"/>
      <c r="B121" s="177"/>
      <c r="C121" s="226" t="s">
        <v>102</v>
      </c>
      <c r="D121" s="227"/>
      <c r="E121" s="178">
        <v>17.088</v>
      </c>
      <c r="F121" s="179"/>
      <c r="G121" s="180"/>
      <c r="M121" s="176" t="s">
        <v>102</v>
      </c>
      <c r="O121" s="167"/>
    </row>
    <row r="122" spans="1:15" ht="22.5">
      <c r="A122" s="175"/>
      <c r="B122" s="177"/>
      <c r="C122" s="226" t="s">
        <v>103</v>
      </c>
      <c r="D122" s="227"/>
      <c r="E122" s="178">
        <v>29.18</v>
      </c>
      <c r="F122" s="179"/>
      <c r="G122" s="180"/>
      <c r="M122" s="176" t="s">
        <v>103</v>
      </c>
      <c r="O122" s="167"/>
    </row>
    <row r="123" spans="1:15" ht="22.5">
      <c r="A123" s="175"/>
      <c r="B123" s="177"/>
      <c r="C123" s="226" t="s">
        <v>104</v>
      </c>
      <c r="D123" s="227"/>
      <c r="E123" s="178">
        <v>31.885</v>
      </c>
      <c r="F123" s="179"/>
      <c r="G123" s="180"/>
      <c r="M123" s="176" t="s">
        <v>104</v>
      </c>
      <c r="O123" s="167"/>
    </row>
    <row r="124" spans="1:15" ht="12.75">
      <c r="A124" s="175"/>
      <c r="B124" s="177"/>
      <c r="C124" s="226" t="s">
        <v>105</v>
      </c>
      <c r="D124" s="227"/>
      <c r="E124" s="178">
        <v>-2.364</v>
      </c>
      <c r="F124" s="179"/>
      <c r="G124" s="180"/>
      <c r="M124" s="176" t="s">
        <v>105</v>
      </c>
      <c r="O124" s="167"/>
    </row>
    <row r="125" spans="1:15" ht="12.75">
      <c r="A125" s="175"/>
      <c r="B125" s="177"/>
      <c r="C125" s="226" t="s">
        <v>106</v>
      </c>
      <c r="D125" s="227"/>
      <c r="E125" s="178">
        <v>9.891</v>
      </c>
      <c r="F125" s="179"/>
      <c r="G125" s="180"/>
      <c r="M125" s="176" t="s">
        <v>106</v>
      </c>
      <c r="O125" s="167"/>
    </row>
    <row r="126" spans="1:104" ht="12.75">
      <c r="A126" s="168">
        <v>50</v>
      </c>
      <c r="B126" s="169" t="s">
        <v>240</v>
      </c>
      <c r="C126" s="170" t="s">
        <v>241</v>
      </c>
      <c r="D126" s="171" t="s">
        <v>90</v>
      </c>
      <c r="E126" s="172">
        <v>85.68</v>
      </c>
      <c r="F126" s="172">
        <v>0</v>
      </c>
      <c r="G126" s="173">
        <f>E126*F126</f>
        <v>0</v>
      </c>
      <c r="O126" s="167">
        <v>2</v>
      </c>
      <c r="AA126" s="145">
        <v>1</v>
      </c>
      <c r="AB126" s="145">
        <v>7</v>
      </c>
      <c r="AC126" s="145">
        <v>7</v>
      </c>
      <c r="AZ126" s="145">
        <v>2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1</v>
      </c>
      <c r="CB126" s="174">
        <v>7</v>
      </c>
      <c r="CZ126" s="145">
        <v>0.000110000000000054</v>
      </c>
    </row>
    <row r="127" spans="1:104" ht="12.75">
      <c r="A127" s="168">
        <v>51</v>
      </c>
      <c r="B127" s="169" t="s">
        <v>242</v>
      </c>
      <c r="C127" s="170" t="s">
        <v>243</v>
      </c>
      <c r="D127" s="171" t="s">
        <v>147</v>
      </c>
      <c r="E127" s="172">
        <v>18.6</v>
      </c>
      <c r="F127" s="172">
        <v>0</v>
      </c>
      <c r="G127" s="173">
        <f>E127*F127</f>
        <v>0</v>
      </c>
      <c r="O127" s="167">
        <v>2</v>
      </c>
      <c r="AA127" s="145">
        <v>1</v>
      </c>
      <c r="AB127" s="145">
        <v>7</v>
      </c>
      <c r="AC127" s="145">
        <v>7</v>
      </c>
      <c r="AZ127" s="145">
        <v>2</v>
      </c>
      <c r="BA127" s="145">
        <f>IF(AZ127=1,G127,0)</f>
        <v>0</v>
      </c>
      <c r="BB127" s="145">
        <f>IF(AZ127=2,G127,0)</f>
        <v>0</v>
      </c>
      <c r="BC127" s="145">
        <f>IF(AZ127=3,G127,0)</f>
        <v>0</v>
      </c>
      <c r="BD127" s="145">
        <f>IF(AZ127=4,G127,0)</f>
        <v>0</v>
      </c>
      <c r="BE127" s="145">
        <f>IF(AZ127=5,G127,0)</f>
        <v>0</v>
      </c>
      <c r="CA127" s="174">
        <v>1</v>
      </c>
      <c r="CB127" s="174">
        <v>7</v>
      </c>
      <c r="CZ127" s="145">
        <v>0</v>
      </c>
    </row>
    <row r="128" spans="1:15" ht="12.75">
      <c r="A128" s="175"/>
      <c r="B128" s="177"/>
      <c r="C128" s="226" t="s">
        <v>244</v>
      </c>
      <c r="D128" s="227"/>
      <c r="E128" s="178">
        <v>18.6</v>
      </c>
      <c r="F128" s="179"/>
      <c r="G128" s="180"/>
      <c r="M128" s="176" t="s">
        <v>244</v>
      </c>
      <c r="O128" s="167"/>
    </row>
    <row r="129" spans="1:104" ht="12.75">
      <c r="A129" s="168">
        <v>52</v>
      </c>
      <c r="B129" s="169" t="s">
        <v>245</v>
      </c>
      <c r="C129" s="170" t="s">
        <v>246</v>
      </c>
      <c r="D129" s="171" t="s">
        <v>90</v>
      </c>
      <c r="E129" s="172">
        <v>94.248</v>
      </c>
      <c r="F129" s="172">
        <v>0</v>
      </c>
      <c r="G129" s="173">
        <f>E129*F129</f>
        <v>0</v>
      </c>
      <c r="O129" s="167">
        <v>2</v>
      </c>
      <c r="AA129" s="145">
        <v>12</v>
      </c>
      <c r="AB129" s="145">
        <v>0</v>
      </c>
      <c r="AC129" s="145">
        <v>2</v>
      </c>
      <c r="AZ129" s="145">
        <v>2</v>
      </c>
      <c r="BA129" s="145">
        <f>IF(AZ129=1,G129,0)</f>
        <v>0</v>
      </c>
      <c r="BB129" s="145">
        <f>IF(AZ129=2,G129,0)</f>
        <v>0</v>
      </c>
      <c r="BC129" s="145">
        <f>IF(AZ129=3,G129,0)</f>
        <v>0</v>
      </c>
      <c r="BD129" s="145">
        <f>IF(AZ129=4,G129,0)</f>
        <v>0</v>
      </c>
      <c r="BE129" s="145">
        <f>IF(AZ129=5,G129,0)</f>
        <v>0</v>
      </c>
      <c r="CA129" s="174">
        <v>12</v>
      </c>
      <c r="CB129" s="174">
        <v>0</v>
      </c>
      <c r="CZ129" s="145">
        <v>0</v>
      </c>
    </row>
    <row r="130" spans="1:15" ht="12.75">
      <c r="A130" s="175"/>
      <c r="B130" s="177"/>
      <c r="C130" s="226" t="s">
        <v>247</v>
      </c>
      <c r="D130" s="227"/>
      <c r="E130" s="178">
        <v>94.248</v>
      </c>
      <c r="F130" s="179"/>
      <c r="G130" s="180"/>
      <c r="M130" s="176" t="s">
        <v>247</v>
      </c>
      <c r="O130" s="167"/>
    </row>
    <row r="131" spans="1:104" ht="12.75">
      <c r="A131" s="168">
        <v>53</v>
      </c>
      <c r="B131" s="169" t="s">
        <v>248</v>
      </c>
      <c r="C131" s="170" t="s">
        <v>249</v>
      </c>
      <c r="D131" s="171" t="s">
        <v>147</v>
      </c>
      <c r="E131" s="172">
        <v>20</v>
      </c>
      <c r="F131" s="172">
        <v>0</v>
      </c>
      <c r="G131" s="173">
        <f>E131*F131</f>
        <v>0</v>
      </c>
      <c r="O131" s="167">
        <v>2</v>
      </c>
      <c r="AA131" s="145">
        <v>3</v>
      </c>
      <c r="AB131" s="145">
        <v>7</v>
      </c>
      <c r="AC131" s="145" t="s">
        <v>248</v>
      </c>
      <c r="AZ131" s="145">
        <v>2</v>
      </c>
      <c r="BA131" s="145">
        <f>IF(AZ131=1,G131,0)</f>
        <v>0</v>
      </c>
      <c r="BB131" s="145">
        <f>IF(AZ131=2,G131,0)</f>
        <v>0</v>
      </c>
      <c r="BC131" s="145">
        <f>IF(AZ131=3,G131,0)</f>
        <v>0</v>
      </c>
      <c r="BD131" s="145">
        <f>IF(AZ131=4,G131,0)</f>
        <v>0</v>
      </c>
      <c r="BE131" s="145">
        <f>IF(AZ131=5,G131,0)</f>
        <v>0</v>
      </c>
      <c r="CA131" s="174">
        <v>3</v>
      </c>
      <c r="CB131" s="174">
        <v>7</v>
      </c>
      <c r="CZ131" s="145">
        <v>0.000220000000000109</v>
      </c>
    </row>
    <row r="132" spans="1:104" ht="12.75">
      <c r="A132" s="168">
        <v>54</v>
      </c>
      <c r="B132" s="169" t="s">
        <v>250</v>
      </c>
      <c r="C132" s="170" t="s">
        <v>251</v>
      </c>
      <c r="D132" s="171" t="s">
        <v>61</v>
      </c>
      <c r="E132" s="228"/>
      <c r="F132" s="172"/>
      <c r="G132" s="173">
        <f>E132*F132</f>
        <v>0</v>
      </c>
      <c r="O132" s="167">
        <v>2</v>
      </c>
      <c r="AA132" s="145">
        <v>7</v>
      </c>
      <c r="AB132" s="145">
        <v>1002</v>
      </c>
      <c r="AC132" s="145">
        <v>5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7</v>
      </c>
      <c r="CB132" s="174">
        <v>1002</v>
      </c>
      <c r="CZ132" s="145">
        <v>0</v>
      </c>
    </row>
    <row r="133" spans="1:57" ht="12.75">
      <c r="A133" s="181"/>
      <c r="B133" s="182" t="s">
        <v>74</v>
      </c>
      <c r="C133" s="183" t="str">
        <f>CONCATENATE(B119," ",C119)</f>
        <v>781 Obklady keramické</v>
      </c>
      <c r="D133" s="184"/>
      <c r="E133" s="185"/>
      <c r="F133" s="186"/>
      <c r="G133" s="187">
        <f>SUM(G119:G132)</f>
        <v>0</v>
      </c>
      <c r="O133" s="167">
        <v>4</v>
      </c>
      <c r="BA133" s="188">
        <f>SUM(BA119:BA132)</f>
        <v>0</v>
      </c>
      <c r="BB133" s="188">
        <f>SUM(BB119:BB132)</f>
        <v>0</v>
      </c>
      <c r="BC133" s="188">
        <f>SUM(BC119:BC132)</f>
        <v>0</v>
      </c>
      <c r="BD133" s="188">
        <f>SUM(BD119:BD132)</f>
        <v>0</v>
      </c>
      <c r="BE133" s="188">
        <f>SUM(BE119:BE132)</f>
        <v>0</v>
      </c>
    </row>
    <row r="134" spans="1:15" ht="12.75">
      <c r="A134" s="160" t="s">
        <v>72</v>
      </c>
      <c r="B134" s="161" t="s">
        <v>252</v>
      </c>
      <c r="C134" s="162" t="s">
        <v>253</v>
      </c>
      <c r="D134" s="163"/>
      <c r="E134" s="164"/>
      <c r="F134" s="164"/>
      <c r="G134" s="165"/>
      <c r="H134" s="166"/>
      <c r="I134" s="166"/>
      <c r="O134" s="167">
        <v>1</v>
      </c>
    </row>
    <row r="135" spans="1:104" ht="12.75">
      <c r="A135" s="168">
        <v>55</v>
      </c>
      <c r="B135" s="169" t="s">
        <v>254</v>
      </c>
      <c r="C135" s="170" t="s">
        <v>255</v>
      </c>
      <c r="D135" s="171" t="s">
        <v>90</v>
      </c>
      <c r="E135" s="172">
        <v>20</v>
      </c>
      <c r="F135" s="172">
        <v>0</v>
      </c>
      <c r="G135" s="173">
        <f>E135*F135</f>
        <v>0</v>
      </c>
      <c r="O135" s="167">
        <v>2</v>
      </c>
      <c r="AA135" s="145">
        <v>1</v>
      </c>
      <c r="AB135" s="145">
        <v>7</v>
      </c>
      <c r="AC135" s="145">
        <v>7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1</v>
      </c>
      <c r="CB135" s="174">
        <v>7</v>
      </c>
      <c r="CZ135" s="145">
        <v>0.00030999999999981</v>
      </c>
    </row>
    <row r="136" spans="1:15" ht="12.75">
      <c r="A136" s="175"/>
      <c r="B136" s="177"/>
      <c r="C136" s="226" t="s">
        <v>256</v>
      </c>
      <c r="D136" s="227"/>
      <c r="E136" s="178">
        <v>10</v>
      </c>
      <c r="F136" s="179"/>
      <c r="G136" s="180"/>
      <c r="M136" s="176" t="s">
        <v>256</v>
      </c>
      <c r="O136" s="167"/>
    </row>
    <row r="137" spans="1:15" ht="12.75">
      <c r="A137" s="175"/>
      <c r="B137" s="177"/>
      <c r="C137" s="226" t="s">
        <v>257</v>
      </c>
      <c r="D137" s="227"/>
      <c r="E137" s="178">
        <v>10</v>
      </c>
      <c r="F137" s="179"/>
      <c r="G137" s="180"/>
      <c r="M137" s="176" t="s">
        <v>257</v>
      </c>
      <c r="O137" s="167"/>
    </row>
    <row r="138" spans="1:57" ht="12.75">
      <c r="A138" s="181"/>
      <c r="B138" s="182" t="s">
        <v>74</v>
      </c>
      <c r="C138" s="183" t="str">
        <f>CONCATENATE(B134," ",C134)</f>
        <v>783 Nátěry</v>
      </c>
      <c r="D138" s="184"/>
      <c r="E138" s="185"/>
      <c r="F138" s="186"/>
      <c r="G138" s="187">
        <f>SUM(G134:G137)</f>
        <v>0</v>
      </c>
      <c r="O138" s="167">
        <v>4</v>
      </c>
      <c r="BA138" s="188">
        <f>SUM(BA134:BA137)</f>
        <v>0</v>
      </c>
      <c r="BB138" s="188">
        <f>SUM(BB134:BB137)</f>
        <v>0</v>
      </c>
      <c r="BC138" s="188">
        <f>SUM(BC134:BC137)</f>
        <v>0</v>
      </c>
      <c r="BD138" s="188">
        <f>SUM(BD134:BD137)</f>
        <v>0</v>
      </c>
      <c r="BE138" s="188">
        <f>SUM(BE134:BE137)</f>
        <v>0</v>
      </c>
    </row>
    <row r="139" spans="1:15" ht="12.75">
      <c r="A139" s="160" t="s">
        <v>72</v>
      </c>
      <c r="B139" s="161" t="s">
        <v>258</v>
      </c>
      <c r="C139" s="162" t="s">
        <v>259</v>
      </c>
      <c r="D139" s="163"/>
      <c r="E139" s="164"/>
      <c r="F139" s="164"/>
      <c r="G139" s="165"/>
      <c r="H139" s="166"/>
      <c r="I139" s="166"/>
      <c r="O139" s="167">
        <v>1</v>
      </c>
    </row>
    <row r="140" spans="1:104" ht="12.75">
      <c r="A140" s="168">
        <v>56</v>
      </c>
      <c r="B140" s="169" t="s">
        <v>260</v>
      </c>
      <c r="C140" s="170" t="s">
        <v>261</v>
      </c>
      <c r="D140" s="171" t="s">
        <v>90</v>
      </c>
      <c r="E140" s="172">
        <v>82.6</v>
      </c>
      <c r="F140" s="172">
        <v>0</v>
      </c>
      <c r="G140" s="173">
        <f>E140*F140</f>
        <v>0</v>
      </c>
      <c r="O140" s="167">
        <v>2</v>
      </c>
      <c r="AA140" s="145">
        <v>1</v>
      </c>
      <c r="AB140" s="145">
        <v>7</v>
      </c>
      <c r="AC140" s="145">
        <v>7</v>
      </c>
      <c r="AZ140" s="145">
        <v>2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4">
        <v>1</v>
      </c>
      <c r="CB140" s="174">
        <v>7</v>
      </c>
      <c r="CZ140" s="145">
        <v>7.00000000000145E-05</v>
      </c>
    </row>
    <row r="141" spans="1:15" ht="12.75">
      <c r="A141" s="175"/>
      <c r="B141" s="177"/>
      <c r="C141" s="226" t="s">
        <v>262</v>
      </c>
      <c r="D141" s="227"/>
      <c r="E141" s="178">
        <v>82.6</v>
      </c>
      <c r="F141" s="179"/>
      <c r="G141" s="180"/>
      <c r="M141" s="176" t="s">
        <v>262</v>
      </c>
      <c r="O141" s="167"/>
    </row>
    <row r="142" spans="1:104" ht="12.75">
      <c r="A142" s="168">
        <v>57</v>
      </c>
      <c r="B142" s="169" t="s">
        <v>263</v>
      </c>
      <c r="C142" s="170" t="s">
        <v>264</v>
      </c>
      <c r="D142" s="171" t="s">
        <v>90</v>
      </c>
      <c r="E142" s="172">
        <v>82.6</v>
      </c>
      <c r="F142" s="172">
        <v>0</v>
      </c>
      <c r="G142" s="173">
        <f>E142*F142</f>
        <v>0</v>
      </c>
      <c r="O142" s="167">
        <v>2</v>
      </c>
      <c r="AA142" s="145">
        <v>1</v>
      </c>
      <c r="AB142" s="145">
        <v>7</v>
      </c>
      <c r="AC142" s="145">
        <v>7</v>
      </c>
      <c r="AZ142" s="145">
        <v>2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4">
        <v>1</v>
      </c>
      <c r="CB142" s="174">
        <v>7</v>
      </c>
      <c r="CZ142" s="145">
        <v>0.000290000000000123</v>
      </c>
    </row>
    <row r="143" spans="1:57" ht="12.75">
      <c r="A143" s="181"/>
      <c r="B143" s="182" t="s">
        <v>74</v>
      </c>
      <c r="C143" s="183" t="str">
        <f>CONCATENATE(B139," ",C139)</f>
        <v>784 Malby</v>
      </c>
      <c r="D143" s="184"/>
      <c r="E143" s="185"/>
      <c r="F143" s="186"/>
      <c r="G143" s="187">
        <f>SUM(G139:G142)</f>
        <v>0</v>
      </c>
      <c r="O143" s="167">
        <v>4</v>
      </c>
      <c r="BA143" s="188">
        <f>SUM(BA139:BA142)</f>
        <v>0</v>
      </c>
      <c r="BB143" s="188">
        <f>SUM(BB139:BB142)</f>
        <v>0</v>
      </c>
      <c r="BC143" s="188">
        <f>SUM(BC139:BC142)</f>
        <v>0</v>
      </c>
      <c r="BD143" s="188">
        <f>SUM(BD139:BD142)</f>
        <v>0</v>
      </c>
      <c r="BE143" s="188">
        <f>SUM(BE139:BE142)</f>
        <v>0</v>
      </c>
    </row>
    <row r="144" spans="1:15" ht="12.75">
      <c r="A144" s="160" t="s">
        <v>72</v>
      </c>
      <c r="B144" s="161" t="s">
        <v>265</v>
      </c>
      <c r="C144" s="162" t="s">
        <v>266</v>
      </c>
      <c r="D144" s="163"/>
      <c r="E144" s="164"/>
      <c r="F144" s="164"/>
      <c r="G144" s="165"/>
      <c r="H144" s="166"/>
      <c r="I144" s="166"/>
      <c r="O144" s="167">
        <v>1</v>
      </c>
    </row>
    <row r="145" spans="1:104" ht="12.75">
      <c r="A145" s="168">
        <v>58</v>
      </c>
      <c r="B145" s="169" t="s">
        <v>267</v>
      </c>
      <c r="C145" s="170" t="s">
        <v>268</v>
      </c>
      <c r="D145" s="171" t="s">
        <v>73</v>
      </c>
      <c r="E145" s="172">
        <v>5</v>
      </c>
      <c r="F145" s="172">
        <v>0</v>
      </c>
      <c r="G145" s="173">
        <f>E145*F145</f>
        <v>0</v>
      </c>
      <c r="O145" s="167">
        <v>2</v>
      </c>
      <c r="AA145" s="145">
        <v>12</v>
      </c>
      <c r="AB145" s="145">
        <v>0</v>
      </c>
      <c r="AC145" s="145">
        <v>43</v>
      </c>
      <c r="AZ145" s="145">
        <v>2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4">
        <v>12</v>
      </c>
      <c r="CB145" s="174">
        <v>0</v>
      </c>
      <c r="CZ145" s="145">
        <v>0</v>
      </c>
    </row>
    <row r="146" spans="1:104" ht="22.5">
      <c r="A146" s="168">
        <v>59</v>
      </c>
      <c r="B146" s="169" t="s">
        <v>269</v>
      </c>
      <c r="C146" s="170" t="s">
        <v>270</v>
      </c>
      <c r="D146" s="171" t="s">
        <v>73</v>
      </c>
      <c r="E146" s="172">
        <v>4</v>
      </c>
      <c r="F146" s="172">
        <v>0</v>
      </c>
      <c r="G146" s="173">
        <f>E146*F146</f>
        <v>0</v>
      </c>
      <c r="O146" s="167">
        <v>2</v>
      </c>
      <c r="AA146" s="145">
        <v>12</v>
      </c>
      <c r="AB146" s="145">
        <v>0</v>
      </c>
      <c r="AC146" s="145">
        <v>3</v>
      </c>
      <c r="AZ146" s="145">
        <v>2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4">
        <v>12</v>
      </c>
      <c r="CB146" s="174">
        <v>0</v>
      </c>
      <c r="CZ146" s="145">
        <v>0</v>
      </c>
    </row>
    <row r="147" spans="1:104" ht="12.75">
      <c r="A147" s="168">
        <v>60</v>
      </c>
      <c r="B147" s="169" t="s">
        <v>271</v>
      </c>
      <c r="C147" s="170" t="s">
        <v>272</v>
      </c>
      <c r="D147" s="171" t="s">
        <v>73</v>
      </c>
      <c r="E147" s="172">
        <v>3</v>
      </c>
      <c r="F147" s="172">
        <v>0</v>
      </c>
      <c r="G147" s="173">
        <f>E147*F147</f>
        <v>0</v>
      </c>
      <c r="O147" s="167">
        <v>2</v>
      </c>
      <c r="AA147" s="145">
        <v>12</v>
      </c>
      <c r="AB147" s="145">
        <v>0</v>
      </c>
      <c r="AC147" s="145">
        <v>4</v>
      </c>
      <c r="AZ147" s="145">
        <v>2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4">
        <v>12</v>
      </c>
      <c r="CB147" s="174">
        <v>0</v>
      </c>
      <c r="CZ147" s="145">
        <v>0</v>
      </c>
    </row>
    <row r="148" spans="1:104" ht="12.75">
      <c r="A148" s="168">
        <v>61</v>
      </c>
      <c r="B148" s="169" t="s">
        <v>273</v>
      </c>
      <c r="C148" s="170" t="s">
        <v>274</v>
      </c>
      <c r="D148" s="171" t="s">
        <v>73</v>
      </c>
      <c r="E148" s="172">
        <v>2</v>
      </c>
      <c r="F148" s="172">
        <v>0</v>
      </c>
      <c r="G148" s="173">
        <f>E148*F148</f>
        <v>0</v>
      </c>
      <c r="O148" s="167">
        <v>2</v>
      </c>
      <c r="AA148" s="145">
        <v>12</v>
      </c>
      <c r="AB148" s="145">
        <v>0</v>
      </c>
      <c r="AC148" s="145">
        <v>5</v>
      </c>
      <c r="AZ148" s="145">
        <v>2</v>
      </c>
      <c r="BA148" s="145">
        <f>IF(AZ148=1,G148,0)</f>
        <v>0</v>
      </c>
      <c r="BB148" s="145">
        <f>IF(AZ148=2,G148,0)</f>
        <v>0</v>
      </c>
      <c r="BC148" s="145">
        <f>IF(AZ148=3,G148,0)</f>
        <v>0</v>
      </c>
      <c r="BD148" s="145">
        <f>IF(AZ148=4,G148,0)</f>
        <v>0</v>
      </c>
      <c r="BE148" s="145">
        <f>IF(AZ148=5,G148,0)</f>
        <v>0</v>
      </c>
      <c r="CA148" s="174">
        <v>12</v>
      </c>
      <c r="CB148" s="174">
        <v>0</v>
      </c>
      <c r="CZ148" s="145">
        <v>0</v>
      </c>
    </row>
    <row r="149" spans="1:57" ht="12.75">
      <c r="A149" s="181"/>
      <c r="B149" s="182" t="s">
        <v>74</v>
      </c>
      <c r="C149" s="183" t="str">
        <f>CONCATENATE(B144," ",C144)</f>
        <v>790 Vnitřní vybavení</v>
      </c>
      <c r="D149" s="184"/>
      <c r="E149" s="185"/>
      <c r="F149" s="186"/>
      <c r="G149" s="187">
        <f>SUM(G144:G148)</f>
        <v>0</v>
      </c>
      <c r="O149" s="167">
        <v>4</v>
      </c>
      <c r="BA149" s="188">
        <f>SUM(BA144:BA148)</f>
        <v>0</v>
      </c>
      <c r="BB149" s="188">
        <f>SUM(BB144:BB148)</f>
        <v>0</v>
      </c>
      <c r="BC149" s="188">
        <f>SUM(BC144:BC148)</f>
        <v>0</v>
      </c>
      <c r="BD149" s="188">
        <f>SUM(BD144:BD148)</f>
        <v>0</v>
      </c>
      <c r="BE149" s="188">
        <f>SUM(BE144:BE148)</f>
        <v>0</v>
      </c>
    </row>
    <row r="150" spans="1:15" ht="12.75">
      <c r="A150" s="160" t="s">
        <v>72</v>
      </c>
      <c r="B150" s="161" t="s">
        <v>275</v>
      </c>
      <c r="C150" s="162" t="s">
        <v>276</v>
      </c>
      <c r="D150" s="163"/>
      <c r="E150" s="164"/>
      <c r="F150" s="164"/>
      <c r="G150" s="165"/>
      <c r="H150" s="166"/>
      <c r="I150" s="166"/>
      <c r="O150" s="167">
        <v>1</v>
      </c>
    </row>
    <row r="151" spans="1:104" ht="12.75">
      <c r="A151" s="168">
        <v>62</v>
      </c>
      <c r="B151" s="169" t="s">
        <v>277</v>
      </c>
      <c r="C151" s="170" t="s">
        <v>278</v>
      </c>
      <c r="D151" s="171" t="s">
        <v>178</v>
      </c>
      <c r="E151" s="172">
        <v>1</v>
      </c>
      <c r="F151" s="172">
        <v>0</v>
      </c>
      <c r="G151" s="173">
        <f>E151*F151</f>
        <v>0</v>
      </c>
      <c r="O151" s="167">
        <v>2</v>
      </c>
      <c r="AA151" s="145">
        <v>12</v>
      </c>
      <c r="AB151" s="145">
        <v>0</v>
      </c>
      <c r="AC151" s="145">
        <v>6</v>
      </c>
      <c r="AZ151" s="145">
        <v>4</v>
      </c>
      <c r="BA151" s="145">
        <f>IF(AZ151=1,G151,0)</f>
        <v>0</v>
      </c>
      <c r="BB151" s="145">
        <f>IF(AZ151=2,G151,0)</f>
        <v>0</v>
      </c>
      <c r="BC151" s="145">
        <f>IF(AZ151=3,G151,0)</f>
        <v>0</v>
      </c>
      <c r="BD151" s="145">
        <f>IF(AZ151=4,G151,0)</f>
        <v>0</v>
      </c>
      <c r="BE151" s="145">
        <f>IF(AZ151=5,G151,0)</f>
        <v>0</v>
      </c>
      <c r="CA151" s="174">
        <v>12</v>
      </c>
      <c r="CB151" s="174">
        <v>0</v>
      </c>
      <c r="CZ151" s="145">
        <v>0</v>
      </c>
    </row>
    <row r="152" spans="1:57" ht="12.75">
      <c r="A152" s="181"/>
      <c r="B152" s="182" t="s">
        <v>74</v>
      </c>
      <c r="C152" s="183" t="str">
        <f>CONCATENATE(B150," ",C150)</f>
        <v>M21 Elektromontáže</v>
      </c>
      <c r="D152" s="184"/>
      <c r="E152" s="185"/>
      <c r="F152" s="186"/>
      <c r="G152" s="187">
        <f>SUM(G150:G151)</f>
        <v>0</v>
      </c>
      <c r="O152" s="167">
        <v>4</v>
      </c>
      <c r="BA152" s="188">
        <f>SUM(BA150:BA151)</f>
        <v>0</v>
      </c>
      <c r="BB152" s="188">
        <f>SUM(BB150:BB151)</f>
        <v>0</v>
      </c>
      <c r="BC152" s="188">
        <f>SUM(BC150:BC151)</f>
        <v>0</v>
      </c>
      <c r="BD152" s="188">
        <f>SUM(BD150:BD151)</f>
        <v>0</v>
      </c>
      <c r="BE152" s="188">
        <f>SUM(BE150:BE151)</f>
        <v>0</v>
      </c>
    </row>
    <row r="153" spans="1:15" ht="12.75">
      <c r="A153" s="160" t="s">
        <v>72</v>
      </c>
      <c r="B153" s="161" t="s">
        <v>279</v>
      </c>
      <c r="C153" s="162" t="s">
        <v>280</v>
      </c>
      <c r="D153" s="163"/>
      <c r="E153" s="164"/>
      <c r="F153" s="164"/>
      <c r="G153" s="165"/>
      <c r="H153" s="166"/>
      <c r="I153" s="166"/>
      <c r="O153" s="167">
        <v>1</v>
      </c>
    </row>
    <row r="154" spans="1:104" ht="12.75">
      <c r="A154" s="168">
        <v>63</v>
      </c>
      <c r="B154" s="169" t="s">
        <v>281</v>
      </c>
      <c r="C154" s="170" t="s">
        <v>282</v>
      </c>
      <c r="D154" s="171" t="s">
        <v>165</v>
      </c>
      <c r="E154" s="172">
        <v>13.3147969999999</v>
      </c>
      <c r="F154" s="172">
        <v>0</v>
      </c>
      <c r="G154" s="173">
        <f>E154*F154</f>
        <v>0</v>
      </c>
      <c r="O154" s="167">
        <v>2</v>
      </c>
      <c r="AA154" s="145">
        <v>8</v>
      </c>
      <c r="AB154" s="145">
        <v>0</v>
      </c>
      <c r="AC154" s="145">
        <v>3</v>
      </c>
      <c r="AZ154" s="145">
        <v>1</v>
      </c>
      <c r="BA154" s="145">
        <f>IF(AZ154=1,G154,0)</f>
        <v>0</v>
      </c>
      <c r="BB154" s="145">
        <f>IF(AZ154=2,G154,0)</f>
        <v>0</v>
      </c>
      <c r="BC154" s="145">
        <f>IF(AZ154=3,G154,0)</f>
        <v>0</v>
      </c>
      <c r="BD154" s="145">
        <f>IF(AZ154=4,G154,0)</f>
        <v>0</v>
      </c>
      <c r="BE154" s="145">
        <f>IF(AZ154=5,G154,0)</f>
        <v>0</v>
      </c>
      <c r="CA154" s="174">
        <v>8</v>
      </c>
      <c r="CB154" s="174">
        <v>0</v>
      </c>
      <c r="CZ154" s="145">
        <v>0</v>
      </c>
    </row>
    <row r="155" spans="1:104" ht="12.75">
      <c r="A155" s="168">
        <v>64</v>
      </c>
      <c r="B155" s="169" t="s">
        <v>283</v>
      </c>
      <c r="C155" s="170" t="s">
        <v>284</v>
      </c>
      <c r="D155" s="171" t="s">
        <v>165</v>
      </c>
      <c r="E155" s="172">
        <v>199.721954999998</v>
      </c>
      <c r="F155" s="172">
        <v>0</v>
      </c>
      <c r="G155" s="173">
        <f>E155*F155</f>
        <v>0</v>
      </c>
      <c r="O155" s="167">
        <v>2</v>
      </c>
      <c r="AA155" s="145">
        <v>8</v>
      </c>
      <c r="AB155" s="145">
        <v>0</v>
      </c>
      <c r="AC155" s="145">
        <v>3</v>
      </c>
      <c r="AZ155" s="145">
        <v>1</v>
      </c>
      <c r="BA155" s="145">
        <f>IF(AZ155=1,G155,0)</f>
        <v>0</v>
      </c>
      <c r="BB155" s="145">
        <f>IF(AZ155=2,G155,0)</f>
        <v>0</v>
      </c>
      <c r="BC155" s="145">
        <f>IF(AZ155=3,G155,0)</f>
        <v>0</v>
      </c>
      <c r="BD155" s="145">
        <f>IF(AZ155=4,G155,0)</f>
        <v>0</v>
      </c>
      <c r="BE155" s="145">
        <f>IF(AZ155=5,G155,0)</f>
        <v>0</v>
      </c>
      <c r="CA155" s="174">
        <v>8</v>
      </c>
      <c r="CB155" s="174">
        <v>0</v>
      </c>
      <c r="CZ155" s="145">
        <v>0</v>
      </c>
    </row>
    <row r="156" spans="1:104" ht="12.75">
      <c r="A156" s="168">
        <v>65</v>
      </c>
      <c r="B156" s="169" t="s">
        <v>285</v>
      </c>
      <c r="C156" s="170" t="s">
        <v>286</v>
      </c>
      <c r="D156" s="171" t="s">
        <v>165</v>
      </c>
      <c r="E156" s="172">
        <v>13.3147969999999</v>
      </c>
      <c r="F156" s="172">
        <v>0</v>
      </c>
      <c r="G156" s="173">
        <f>E156*F156</f>
        <v>0</v>
      </c>
      <c r="O156" s="167">
        <v>2</v>
      </c>
      <c r="AA156" s="145">
        <v>8</v>
      </c>
      <c r="AB156" s="145">
        <v>0</v>
      </c>
      <c r="AC156" s="145">
        <v>3</v>
      </c>
      <c r="AZ156" s="145">
        <v>1</v>
      </c>
      <c r="BA156" s="145">
        <f>IF(AZ156=1,G156,0)</f>
        <v>0</v>
      </c>
      <c r="BB156" s="145">
        <f>IF(AZ156=2,G156,0)</f>
        <v>0</v>
      </c>
      <c r="BC156" s="145">
        <f>IF(AZ156=3,G156,0)</f>
        <v>0</v>
      </c>
      <c r="BD156" s="145">
        <f>IF(AZ156=4,G156,0)</f>
        <v>0</v>
      </c>
      <c r="BE156" s="145">
        <f>IF(AZ156=5,G156,0)</f>
        <v>0</v>
      </c>
      <c r="CA156" s="174">
        <v>8</v>
      </c>
      <c r="CB156" s="174">
        <v>0</v>
      </c>
      <c r="CZ156" s="145">
        <v>0</v>
      </c>
    </row>
    <row r="157" spans="1:104" ht="12.75">
      <c r="A157" s="168">
        <v>66</v>
      </c>
      <c r="B157" s="169" t="s">
        <v>287</v>
      </c>
      <c r="C157" s="170" t="s">
        <v>288</v>
      </c>
      <c r="D157" s="171" t="s">
        <v>165</v>
      </c>
      <c r="E157" s="172">
        <v>133.147969999999</v>
      </c>
      <c r="F157" s="172">
        <v>0</v>
      </c>
      <c r="G157" s="173">
        <f>E157*F157</f>
        <v>0</v>
      </c>
      <c r="O157" s="167">
        <v>2</v>
      </c>
      <c r="AA157" s="145">
        <v>8</v>
      </c>
      <c r="AB157" s="145">
        <v>0</v>
      </c>
      <c r="AC157" s="145">
        <v>3</v>
      </c>
      <c r="AZ157" s="145">
        <v>1</v>
      </c>
      <c r="BA157" s="145">
        <f>IF(AZ157=1,G157,0)</f>
        <v>0</v>
      </c>
      <c r="BB157" s="145">
        <f>IF(AZ157=2,G157,0)</f>
        <v>0</v>
      </c>
      <c r="BC157" s="145">
        <f>IF(AZ157=3,G157,0)</f>
        <v>0</v>
      </c>
      <c r="BD157" s="145">
        <f>IF(AZ157=4,G157,0)</f>
        <v>0</v>
      </c>
      <c r="BE157" s="145">
        <f>IF(AZ157=5,G157,0)</f>
        <v>0</v>
      </c>
      <c r="CA157" s="174">
        <v>8</v>
      </c>
      <c r="CB157" s="174">
        <v>0</v>
      </c>
      <c r="CZ157" s="145">
        <v>0</v>
      </c>
    </row>
    <row r="158" spans="1:104" ht="12.75">
      <c r="A158" s="168">
        <v>67</v>
      </c>
      <c r="B158" s="169" t="s">
        <v>289</v>
      </c>
      <c r="C158" s="170" t="s">
        <v>290</v>
      </c>
      <c r="D158" s="171" t="s">
        <v>165</v>
      </c>
      <c r="E158" s="172">
        <v>13.3147969999999</v>
      </c>
      <c r="F158" s="172">
        <v>0</v>
      </c>
      <c r="G158" s="173">
        <f>E158*F158</f>
        <v>0</v>
      </c>
      <c r="O158" s="167">
        <v>2</v>
      </c>
      <c r="AA158" s="145">
        <v>8</v>
      </c>
      <c r="AB158" s="145">
        <v>0</v>
      </c>
      <c r="AC158" s="145">
        <v>3</v>
      </c>
      <c r="AZ158" s="145">
        <v>1</v>
      </c>
      <c r="BA158" s="145">
        <f>IF(AZ158=1,G158,0)</f>
        <v>0</v>
      </c>
      <c r="BB158" s="145">
        <f>IF(AZ158=2,G158,0)</f>
        <v>0</v>
      </c>
      <c r="BC158" s="145">
        <f>IF(AZ158=3,G158,0)</f>
        <v>0</v>
      </c>
      <c r="BD158" s="145">
        <f>IF(AZ158=4,G158,0)</f>
        <v>0</v>
      </c>
      <c r="BE158" s="145">
        <f>IF(AZ158=5,G158,0)</f>
        <v>0</v>
      </c>
      <c r="CA158" s="174">
        <v>8</v>
      </c>
      <c r="CB158" s="174">
        <v>0</v>
      </c>
      <c r="CZ158" s="145">
        <v>0</v>
      </c>
    </row>
    <row r="159" spans="1:57" ht="12.75">
      <c r="A159" s="181"/>
      <c r="B159" s="182" t="s">
        <v>74</v>
      </c>
      <c r="C159" s="183" t="str">
        <f>CONCATENATE(B153," ",C153)</f>
        <v>D96 Přesuny suti a vybouraných hmot</v>
      </c>
      <c r="D159" s="184"/>
      <c r="E159" s="185"/>
      <c r="F159" s="186"/>
      <c r="G159" s="187">
        <f>SUM(G153:G158)</f>
        <v>0</v>
      </c>
      <c r="O159" s="167">
        <v>4</v>
      </c>
      <c r="BA159" s="188">
        <f>SUM(BA153:BA158)</f>
        <v>0</v>
      </c>
      <c r="BB159" s="188">
        <f>SUM(BB153:BB158)</f>
        <v>0</v>
      </c>
      <c r="BC159" s="188">
        <f>SUM(BC153:BC158)</f>
        <v>0</v>
      </c>
      <c r="BD159" s="188">
        <f>SUM(BD153:BD158)</f>
        <v>0</v>
      </c>
      <c r="BE159" s="188">
        <f>SUM(BE153:BE158)</f>
        <v>0</v>
      </c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spans="1:7" ht="12.75">
      <c r="A183" s="189"/>
      <c r="B183" s="189"/>
      <c r="C183" s="189"/>
      <c r="D183" s="189"/>
      <c r="E183" s="189"/>
      <c r="F183" s="189"/>
      <c r="G183" s="189"/>
    </row>
    <row r="184" spans="1:7" ht="12.75">
      <c r="A184" s="189"/>
      <c r="B184" s="189"/>
      <c r="C184" s="189"/>
      <c r="D184" s="189"/>
      <c r="E184" s="189"/>
      <c r="F184" s="189"/>
      <c r="G184" s="189"/>
    </row>
    <row r="185" spans="1:7" ht="12.75">
      <c r="A185" s="189"/>
      <c r="B185" s="189"/>
      <c r="C185" s="189"/>
      <c r="D185" s="189"/>
      <c r="E185" s="189"/>
      <c r="F185" s="189"/>
      <c r="G185" s="189"/>
    </row>
    <row r="186" spans="1:7" ht="12.75">
      <c r="A186" s="189"/>
      <c r="B186" s="189"/>
      <c r="C186" s="189"/>
      <c r="D186" s="189"/>
      <c r="E186" s="189"/>
      <c r="F186" s="189"/>
      <c r="G186" s="189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spans="1:2" ht="12.75">
      <c r="A218" s="190"/>
      <c r="B218" s="190"/>
    </row>
    <row r="219" spans="1:7" ht="12.75">
      <c r="A219" s="189"/>
      <c r="B219" s="189"/>
      <c r="C219" s="192"/>
      <c r="D219" s="192"/>
      <c r="E219" s="193"/>
      <c r="F219" s="192"/>
      <c r="G219" s="194"/>
    </row>
    <row r="220" spans="1:7" ht="12.75">
      <c r="A220" s="195"/>
      <c r="B220" s="195"/>
      <c r="C220" s="189"/>
      <c r="D220" s="189"/>
      <c r="E220" s="196"/>
      <c r="F220" s="189"/>
      <c r="G220" s="189"/>
    </row>
    <row r="221" spans="1:7" ht="12.75">
      <c r="A221" s="189"/>
      <c r="B221" s="189"/>
      <c r="C221" s="189"/>
      <c r="D221" s="189"/>
      <c r="E221" s="196"/>
      <c r="F221" s="189"/>
      <c r="G221" s="189"/>
    </row>
    <row r="222" spans="1:7" ht="12.75">
      <c r="A222" s="189"/>
      <c r="B222" s="189"/>
      <c r="C222" s="189"/>
      <c r="D222" s="189"/>
      <c r="E222" s="196"/>
      <c r="F222" s="189"/>
      <c r="G222" s="189"/>
    </row>
    <row r="223" spans="1:7" ht="12.75">
      <c r="A223" s="189"/>
      <c r="B223" s="189"/>
      <c r="C223" s="189"/>
      <c r="D223" s="189"/>
      <c r="E223" s="196"/>
      <c r="F223" s="189"/>
      <c r="G223" s="189"/>
    </row>
    <row r="224" spans="1:7" ht="12.75">
      <c r="A224" s="189"/>
      <c r="B224" s="189"/>
      <c r="C224" s="189"/>
      <c r="D224" s="189"/>
      <c r="E224" s="196"/>
      <c r="F224" s="189"/>
      <c r="G224" s="189"/>
    </row>
    <row r="225" spans="1:7" ht="12.75">
      <c r="A225" s="189"/>
      <c r="B225" s="189"/>
      <c r="C225" s="189"/>
      <c r="D225" s="189"/>
      <c r="E225" s="196"/>
      <c r="F225" s="189"/>
      <c r="G225" s="189"/>
    </row>
    <row r="226" spans="1:7" ht="12.75">
      <c r="A226" s="189"/>
      <c r="B226" s="189"/>
      <c r="C226" s="189"/>
      <c r="D226" s="189"/>
      <c r="E226" s="196"/>
      <c r="F226" s="189"/>
      <c r="G226" s="189"/>
    </row>
    <row r="227" spans="1:7" ht="12.75">
      <c r="A227" s="189"/>
      <c r="B227" s="189"/>
      <c r="C227" s="189"/>
      <c r="D227" s="189"/>
      <c r="E227" s="196"/>
      <c r="F227" s="189"/>
      <c r="G227" s="189"/>
    </row>
    <row r="228" spans="1:7" ht="12.75">
      <c r="A228" s="189"/>
      <c r="B228" s="189"/>
      <c r="C228" s="189"/>
      <c r="D228" s="189"/>
      <c r="E228" s="196"/>
      <c r="F228" s="189"/>
      <c r="G228" s="189"/>
    </row>
    <row r="229" spans="1:7" ht="12.75">
      <c r="A229" s="189"/>
      <c r="B229" s="189"/>
      <c r="C229" s="189"/>
      <c r="D229" s="189"/>
      <c r="E229" s="196"/>
      <c r="F229" s="189"/>
      <c r="G229" s="189"/>
    </row>
    <row r="230" spans="1:7" ht="12.75">
      <c r="A230" s="189"/>
      <c r="B230" s="189"/>
      <c r="C230" s="189"/>
      <c r="D230" s="189"/>
      <c r="E230" s="196"/>
      <c r="F230" s="189"/>
      <c r="G230" s="189"/>
    </row>
    <row r="231" spans="1:7" ht="12.75">
      <c r="A231" s="189"/>
      <c r="B231" s="189"/>
      <c r="C231" s="189"/>
      <c r="D231" s="189"/>
      <c r="E231" s="196"/>
      <c r="F231" s="189"/>
      <c r="G231" s="189"/>
    </row>
    <row r="232" spans="1:7" ht="12.75">
      <c r="A232" s="189"/>
      <c r="B232" s="189"/>
      <c r="C232" s="189"/>
      <c r="D232" s="189"/>
      <c r="E232" s="196"/>
      <c r="F232" s="189"/>
      <c r="G232" s="189"/>
    </row>
  </sheetData>
  <sheetProtection password="CF7A" sheet="1" objects="1" scenarios="1"/>
  <protectedRanges>
    <protectedRange sqref="F8:F158" name="Oblast1"/>
    <protectedRange sqref="E117 E132 E84 E76" name="Oblast2"/>
  </protectedRanges>
  <mergeCells count="58">
    <mergeCell ref="C136:D136"/>
    <mergeCell ref="C137:D137"/>
    <mergeCell ref="C141:D141"/>
    <mergeCell ref="C121:D121"/>
    <mergeCell ref="C122:D122"/>
    <mergeCell ref="C123:D123"/>
    <mergeCell ref="C124:D124"/>
    <mergeCell ref="C125:D125"/>
    <mergeCell ref="C128:D128"/>
    <mergeCell ref="C130:D130"/>
    <mergeCell ref="C110:D110"/>
    <mergeCell ref="C111:D111"/>
    <mergeCell ref="C112:D112"/>
    <mergeCell ref="C115:D115"/>
    <mergeCell ref="C116:D116"/>
    <mergeCell ref="C109:D109"/>
    <mergeCell ref="C73:D73"/>
    <mergeCell ref="C75:D75"/>
    <mergeCell ref="C83:D83"/>
    <mergeCell ref="C61:D61"/>
    <mergeCell ref="C68:D68"/>
    <mergeCell ref="C69:D69"/>
    <mergeCell ref="C70:D70"/>
    <mergeCell ref="C71:D71"/>
    <mergeCell ref="C72:D72"/>
    <mergeCell ref="C101:D101"/>
    <mergeCell ref="C102:D102"/>
    <mergeCell ref="C103:D103"/>
    <mergeCell ref="C106:D106"/>
    <mergeCell ref="C108:D108"/>
    <mergeCell ref="C58:D58"/>
    <mergeCell ref="C59:D59"/>
    <mergeCell ref="C60:D60"/>
    <mergeCell ref="C12:D12"/>
    <mergeCell ref="C14:D14"/>
    <mergeCell ref="C15:D15"/>
    <mergeCell ref="C16:D16"/>
    <mergeCell ref="C18:D18"/>
    <mergeCell ref="C20:D20"/>
    <mergeCell ref="C21:D21"/>
    <mergeCell ref="C22:D22"/>
    <mergeCell ref="C46:D46"/>
    <mergeCell ref="C49:D49"/>
    <mergeCell ref="C51:D51"/>
    <mergeCell ref="C53:D53"/>
    <mergeCell ref="C23:D23"/>
    <mergeCell ref="A1:G1"/>
    <mergeCell ref="A3:B3"/>
    <mergeCell ref="A4:B4"/>
    <mergeCell ref="E4:G4"/>
    <mergeCell ref="C57:D57"/>
    <mergeCell ref="C24:D24"/>
    <mergeCell ref="C26:D26"/>
    <mergeCell ref="C37:D37"/>
    <mergeCell ref="C38:D38"/>
    <mergeCell ref="C40:D40"/>
    <mergeCell ref="C42:D42"/>
    <mergeCell ref="C44:D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</dc:creator>
  <cp:keywords/>
  <dc:description/>
  <cp:lastModifiedBy>Haman Miroslav</cp:lastModifiedBy>
  <dcterms:created xsi:type="dcterms:W3CDTF">2017-03-26T08:55:11Z</dcterms:created>
  <dcterms:modified xsi:type="dcterms:W3CDTF">2017-04-19T10:40:51Z</dcterms:modified>
  <cp:category/>
  <cp:version/>
  <cp:contentType/>
  <cp:contentStatus/>
</cp:coreProperties>
</file>