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00" yWindow="390" windowWidth="14115" windowHeight="465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'Položky'!$A$1:$G$94</definedName>
    <definedName name="_xlnm.Print_Area" localSheetId="1">'Rekapitulace'!$A$1:$I$26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'Rekapitulace'!$H$25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<sst xmlns="http://schemas.openxmlformats.org/spreadsheetml/2006/main" count="326" uniqueCount="222">
  <si>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</si>
  <si>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</si>
  <si>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</si>
  <si>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</si>
  <si>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</si>
  <si>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</si>
  <si>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</si>
  <si>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</si>
  <si>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</si>
  <si>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</si>
  <si>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</si>
  <si>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</si>
  <si>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</si>
  <si>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</si>
  <si>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</si>
  <si>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</si>
  <si>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</si>
  <si>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</si>
  <si>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</si>
  <si>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</si>
  <si>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</si>
  <si>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</si>
  <si>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</si>
  <si>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</si>
  <si>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</si>
  <si>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</si>
  <si>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</si>
  <si>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</si>
  <si>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</si>
  <si>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</si>
  <si>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</si>
  <si>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</si>
  <si>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</si>
  <si>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</si>
  <si>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</si>
  <si>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</si>
  <si>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</si>
  <si>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</si>
  <si>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</si>
  <si>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</si>
  <si>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</si>
  <si>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</si>
  <si>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</si>
  <si>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</si>
  <si>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</si>
  <si>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</si>
  <si>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</si>
  <si>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</si>
  <si>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</si>
  <si>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</si>
  <si>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</si>
  <si>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</si>
  <si>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</si>
  <si>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</si>
  <si>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</si>
  <si>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</si>
  <si>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</si>
  <si>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</si>
  <si>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</si>
  <si>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</si>
  <si>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</si>
  <si>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</si>
  <si>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</si>
  <si>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</si>
  <si>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</si>
  <si>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</si>
  <si>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</si>
  <si>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</si>
  <si>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</si>
  <si>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</si>
  <si>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</si>
  <si>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</si>
  <si>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</si>
  <si>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</si>
  <si>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</si>
  <si>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SLEPÝ ROZPOČET</t>
  </si>
  <si>
    <t>Slepý rozpočet</t>
  </si>
  <si>
    <t>2015</t>
  </si>
  <si>
    <t>Mendelova univerzita Brno,Zemědělská 1</t>
  </si>
  <si>
    <t>2</t>
  </si>
  <si>
    <t>Rekonstrukce v objektu "T"</t>
  </si>
  <si>
    <t>Rekonstrukce m.č.N1014 v obj.T 1np</t>
  </si>
  <si>
    <t>3</t>
  </si>
  <si>
    <t>Svislé a kompletní konstrukce</t>
  </si>
  <si>
    <t>342264051P1</t>
  </si>
  <si>
    <t>Podhled sádrokartonový na zavěšenou ocel. konstr. desky akustické děrované modré</t>
  </si>
  <si>
    <t>m2</t>
  </si>
  <si>
    <t>342266111RT5</t>
  </si>
  <si>
    <t>Obklad stěn sádrokartonem na ocelovou konstrukci desky standard tl. 12,5 mm, Orsil tl. 10 cm</t>
  </si>
  <si>
    <t>zakrytí dveří:1,40*2,90</t>
  </si>
  <si>
    <t>6</t>
  </si>
  <si>
    <t>Úpravy povrchu,podlahy</t>
  </si>
  <si>
    <t>612421331R00</t>
  </si>
  <si>
    <t xml:space="preserve">Oprava vápen.omítek stěn do 30 % pl. - štukových </t>
  </si>
  <si>
    <t>5,55*0,60*3+(0,38*3+0,25+3+0,75+0,95+0,95)*2,8</t>
  </si>
  <si>
    <t>612425931R00</t>
  </si>
  <si>
    <t xml:space="preserve">Omítka vápenná vnitřního ostění - štuková </t>
  </si>
  <si>
    <t>kolem nových dveří:(2,60+1,60+2,60)*0,50</t>
  </si>
  <si>
    <t>96</t>
  </si>
  <si>
    <t>Bourání konstrukcí</t>
  </si>
  <si>
    <t>962031133R00</t>
  </si>
  <si>
    <t xml:space="preserve">Bourání příček cihelných tl. 15 cm </t>
  </si>
  <si>
    <t>1,60*2,90-1,30*1,97</t>
  </si>
  <si>
    <t>967031734R00</t>
  </si>
  <si>
    <t xml:space="preserve">Přisekání plošné zdiva cihelného na MVC tl. 30 cm </t>
  </si>
  <si>
    <t>0,30*2,60</t>
  </si>
  <si>
    <t>968061125R00</t>
  </si>
  <si>
    <t xml:space="preserve">Vyvěšení dřevěných dveřních křídel pl. do 2 m2 </t>
  </si>
  <si>
    <t>kus</t>
  </si>
  <si>
    <t>968062746R00</t>
  </si>
  <si>
    <t xml:space="preserve">Vybourání dřevěných stěn plochy do 4 m2 </t>
  </si>
  <si>
    <t>1,60*2,60</t>
  </si>
  <si>
    <t>762</t>
  </si>
  <si>
    <t>Konstrukce tesařské</t>
  </si>
  <si>
    <t>762512245R00</t>
  </si>
  <si>
    <t xml:space="preserve">Položení podlah pod PVC šroubováním </t>
  </si>
  <si>
    <t>2*35,57</t>
  </si>
  <si>
    <t>762526110R00</t>
  </si>
  <si>
    <t xml:space="preserve">Položení polštářů pod podlahy rozteče do 65 cm </t>
  </si>
  <si>
    <t>rošt podlahy:(6,85*10+5,50*12)</t>
  </si>
  <si>
    <t>762595000R00</t>
  </si>
  <si>
    <t xml:space="preserve">Spojovací a ochranné prostředky k položení podlah </t>
  </si>
  <si>
    <t>m3</t>
  </si>
  <si>
    <t>71,14*0,015+0,5326</t>
  </si>
  <si>
    <t>60515002</t>
  </si>
  <si>
    <t>Hranolek SM/JD 1 25-75 cm2 dl. 400-600 cm</t>
  </si>
  <si>
    <t>rošt podlahy:(6,85*10+5,50*12)*0,06*0,06*1,10</t>
  </si>
  <si>
    <t>60722208a</t>
  </si>
  <si>
    <t>Deska dřevotštěpková OSB 3 tl.15mm broušená</t>
  </si>
  <si>
    <t>2*35,57*1,10</t>
  </si>
  <si>
    <t>998762202R00</t>
  </si>
  <si>
    <t xml:space="preserve">Přesun hmot pro tesařské konstrukce, výšky do 12 m </t>
  </si>
  <si>
    <t>766</t>
  </si>
  <si>
    <t>Konstrukce truhlářské</t>
  </si>
  <si>
    <t>766414142P</t>
  </si>
  <si>
    <t>Obložení stěn pl. do 5 m2, deskami do 1,5 m2 vč. lištování a lemování</t>
  </si>
  <si>
    <t>(4,80+4,45+4,90+1,75)*2,95-0,90*1,97</t>
  </si>
  <si>
    <t>766417111R00</t>
  </si>
  <si>
    <t xml:space="preserve">Podkladový rošt pod obložení stěn </t>
  </si>
  <si>
    <t>m</t>
  </si>
  <si>
    <t>45,132/0,60</t>
  </si>
  <si>
    <t>76601</t>
  </si>
  <si>
    <t>Dřevěné prosklené dveře s nadsvětlíkem masiv vel.1400x1970+600mm</t>
  </si>
  <si>
    <t>kpl</t>
  </si>
  <si>
    <t>60517102</t>
  </si>
  <si>
    <t>Lať SM/JD 1 pod 25 cm2 délka 200-399 cm</t>
  </si>
  <si>
    <t>pro obklad stěn:75,22*0,03*0,06*1,10</t>
  </si>
  <si>
    <t>60722208</t>
  </si>
  <si>
    <t>Deska dřevotštěpková OSB 3 tl.15mm broušená a lakovaná</t>
  </si>
  <si>
    <t>45,132*1,10</t>
  </si>
  <si>
    <t>767</t>
  </si>
  <si>
    <t>Konstrukce zámečnické</t>
  </si>
  <si>
    <t>767134831R00</t>
  </si>
  <si>
    <t xml:space="preserve">Demontáž oplechování stěn lamelami </t>
  </si>
  <si>
    <t>5,50*0,60*3+4,35*2,80-1,25*2,00+5,50*2,80</t>
  </si>
  <si>
    <t>767135831R00</t>
  </si>
  <si>
    <t xml:space="preserve">Demontáž roštu pro obložení z lamel </t>
  </si>
  <si>
    <t>767581802R00</t>
  </si>
  <si>
    <t xml:space="preserve">Demontáž podhledů - lamel </t>
  </si>
  <si>
    <t>767582800R00</t>
  </si>
  <si>
    <t xml:space="preserve">Demontáž podhledů - roštů </t>
  </si>
  <si>
    <t>776</t>
  </si>
  <si>
    <t>Podlahy povlakové</t>
  </si>
  <si>
    <t>776511820P</t>
  </si>
  <si>
    <t>Odstranění PVC podlah lepených s podložkou vč.soklíků a lišt</t>
  </si>
  <si>
    <t>N 1014:35,57</t>
  </si>
  <si>
    <t>N 1006:30,21</t>
  </si>
  <si>
    <t>776511820R00</t>
  </si>
  <si>
    <t xml:space="preserve">Odstranění PVC podlah lepených s podložkou </t>
  </si>
  <si>
    <t>N1014:35,57</t>
  </si>
  <si>
    <t>77601</t>
  </si>
  <si>
    <t>Očištění podkladu po strženém PVC a vyrovnání pamonivelační stěrkou</t>
  </si>
  <si>
    <t>77602</t>
  </si>
  <si>
    <t xml:space="preserve">Dodání a položení Vinylové podlahy vč.doploňků </t>
  </si>
  <si>
    <t>998776201R00</t>
  </si>
  <si>
    <t xml:space="preserve">Přesun hmot pro podlahy povlakové, výšky do 6 m </t>
  </si>
  <si>
    <t>784</t>
  </si>
  <si>
    <t>Malby</t>
  </si>
  <si>
    <t>78401</t>
  </si>
  <si>
    <t xml:space="preserve">Malba z malířských směsí vč.penetrace </t>
  </si>
  <si>
    <t>35,57+29,702</t>
  </si>
  <si>
    <t>790</t>
  </si>
  <si>
    <t>Vnitřní vybavení</t>
  </si>
  <si>
    <t>79001</t>
  </si>
  <si>
    <t xml:space="preserve">Plynule nastavitelná projekční plocha 240/180cm </t>
  </si>
  <si>
    <t>79002</t>
  </si>
  <si>
    <t xml:space="preserve">Stropní držák P2 </t>
  </si>
  <si>
    <t>79003</t>
  </si>
  <si>
    <t xml:space="preserve">Projektor </t>
  </si>
  <si>
    <t>79004</t>
  </si>
  <si>
    <t xml:space="preserve">HDMI </t>
  </si>
  <si>
    <t>79005</t>
  </si>
  <si>
    <t xml:space="preserve">VGA </t>
  </si>
  <si>
    <t>79006</t>
  </si>
  <si>
    <t xml:space="preserve">Rám pro vestavbu do podvěsného stropu </t>
  </si>
  <si>
    <t>79007</t>
  </si>
  <si>
    <t xml:space="preserve">LCD Smart TV 55" </t>
  </si>
  <si>
    <t>79008</t>
  </si>
  <si>
    <t>Neprůhledná zatemňovací clona s boxem pro navíjení látky s motorickým pohonem 210/150cm vč.montáže</t>
  </si>
  <si>
    <t>79009</t>
  </si>
  <si>
    <t xml:space="preserve">Montáž </t>
  </si>
  <si>
    <t>M21</t>
  </si>
  <si>
    <t>Elektromontáže</t>
  </si>
  <si>
    <t>210</t>
  </si>
  <si>
    <t xml:space="preserve">Elektroinstalace dle sam.rozpočtu </t>
  </si>
  <si>
    <t>D96</t>
  </si>
  <si>
    <t>Přesuny suti a vybouraných hmot</t>
  </si>
  <si>
    <t>979081111R00</t>
  </si>
  <si>
    <t xml:space="preserve">Odvoz suti a vybour. hmot na skládku do 1 km </t>
  </si>
  <si>
    <t>t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</si>
  <si>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</si>
  <si>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</si>
  <si>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</si>
  <si>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</si>
  <si>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</si>
  <si>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</si>
  <si>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979999996R00</t>
  </si>
  <si>
    <t xml:space="preserve">Poplatek za skládku suti a vybouraných hmot </t>
  </si>
  <si>
    <t>Vedlejší náklady dle soupisu</t>
  </si>
  <si>
    <t>Ostatní náklady dle soupisu</t>
  </si>
  <si>
    <t>Mendelova universita v Brně</t>
  </si>
  <si>
    <t>ing.arch.Evžen Štreit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</si>
</sst>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  <xf numFmtId="10" fontId="15" fillId="0" borderId="51" xfId="20" applyNumberFormat="1" applyFont="1" applyBorder="1" applyAlignment="1">
      <alignment horizontal="righ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tabSelected="1" workbookViewId="0" topLeftCell="A1">
      <selection activeCell="F20" sqref="F2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75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2</v>
      </c>
      <c r="D2" s="5" t="str">
        <f>Rekapitulace!G2</f>
        <v>Rekonstrukce m.č.N1014 v obj.T 1np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79</v>
      </c>
      <c r="B5" s="16"/>
      <c r="C5" s="17" t="s">
        <v>80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77</v>
      </c>
      <c r="B7" s="24"/>
      <c r="C7" s="25" t="s">
        <v>78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03" t="s">
        <v>221</v>
      </c>
      <c r="D8" s="203"/>
      <c r="E8" s="204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203" t="str">
        <f>Projektant</f>
        <v>ing.arch.Evžen Štreit</v>
      </c>
      <c r="D9" s="203"/>
      <c r="E9" s="204"/>
      <c r="F9" s="11"/>
      <c r="G9" s="33"/>
      <c r="H9" s="34"/>
    </row>
    <row r="10" spans="1:8" ht="12.75">
      <c r="A10" s="28" t="s">
        <v>14</v>
      </c>
      <c r="B10" s="11"/>
      <c r="C10" s="203" t="s">
        <v>220</v>
      </c>
      <c r="D10" s="203"/>
      <c r="E10" s="203"/>
      <c r="F10" s="35"/>
      <c r="G10" s="36"/>
      <c r="H10" s="37"/>
    </row>
    <row r="11" spans="1:57" ht="13.5" customHeight="1">
      <c r="A11" s="28" t="s">
        <v>15</v>
      </c>
      <c r="B11" s="11"/>
      <c r="C11" s="203"/>
      <c r="D11" s="203"/>
      <c r="E11" s="203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05"/>
      <c r="D12" s="205"/>
      <c r="E12" s="205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Rekapitulace!A23</f>
        <v>Vedlejší náklady dle soupisu</v>
      </c>
      <c r="E15" s="57"/>
      <c r="F15" s="58"/>
      <c r="G15" s="55">
        <f>Rekapitulace!I23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Rekapitulace!A24</f>
        <v>Ostatní náklady dle soupisu</v>
      </c>
      <c r="E16" s="59"/>
      <c r="F16" s="60"/>
      <c r="G16" s="55">
        <f>Rekapitulace!I24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/>
      <c r="E17" s="59"/>
      <c r="F17" s="60"/>
      <c r="G17" s="55"/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/>
      <c r="E18" s="59"/>
      <c r="F18" s="60"/>
      <c r="G18" s="55"/>
    </row>
    <row r="19" spans="1:7" ht="15.9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95" customHeight="1">
      <c r="A20" s="63"/>
      <c r="B20" s="54"/>
      <c r="C20" s="55"/>
      <c r="D20" s="8"/>
      <c r="E20" s="59"/>
      <c r="F20" s="60"/>
      <c r="G20" s="55"/>
    </row>
    <row r="21" spans="1:7" ht="15.9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206" t="s">
        <v>33</v>
      </c>
      <c r="B23" s="207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8">
        <f>ROUND(C23-F32,0)</f>
        <v>0</v>
      </c>
      <c r="G30" s="209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8">
        <f>ROUND(PRODUCT(F30,C31/100),1)</f>
        <v>0</v>
      </c>
      <c r="G31" s="209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8">
        <v>0</v>
      </c>
      <c r="G32" s="209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8">
        <f>ROUND(PRODUCT(F32,C33/100),1)</f>
        <v>0</v>
      </c>
      <c r="G33" s="209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10">
        <f>CEILING(SUM(F30:F33),IF(SUM(F30:F33)&gt;=0,1,-1))</f>
        <v>0</v>
      </c>
      <c r="G34" s="211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02"/>
      <c r="C37" s="202"/>
      <c r="D37" s="202"/>
      <c r="E37" s="202"/>
      <c r="F37" s="202"/>
      <c r="G37" s="202"/>
      <c r="H37" t="s">
        <v>5</v>
      </c>
    </row>
    <row r="38" spans="1:8" ht="12.75" customHeight="1">
      <c r="A38" s="95"/>
      <c r="B38" s="202"/>
      <c r="C38" s="202"/>
      <c r="D38" s="202"/>
      <c r="E38" s="202"/>
      <c r="F38" s="202"/>
      <c r="G38" s="202"/>
      <c r="H38" t="s">
        <v>5</v>
      </c>
    </row>
    <row r="39" spans="1:8" ht="12.75">
      <c r="A39" s="95"/>
      <c r="B39" s="202"/>
      <c r="C39" s="202"/>
      <c r="D39" s="202"/>
      <c r="E39" s="202"/>
      <c r="F39" s="202"/>
      <c r="G39" s="202"/>
      <c r="H39" t="s">
        <v>5</v>
      </c>
    </row>
    <row r="40" spans="1:8" ht="12.75">
      <c r="A40" s="95"/>
      <c r="B40" s="202"/>
      <c r="C40" s="202"/>
      <c r="D40" s="202"/>
      <c r="E40" s="202"/>
      <c r="F40" s="202"/>
      <c r="G40" s="202"/>
      <c r="H40" t="s">
        <v>5</v>
      </c>
    </row>
    <row r="41" spans="1:8" ht="12.75">
      <c r="A41" s="95"/>
      <c r="B41" s="202"/>
      <c r="C41" s="202"/>
      <c r="D41" s="202"/>
      <c r="E41" s="202"/>
      <c r="F41" s="202"/>
      <c r="G41" s="202"/>
      <c r="H41" t="s">
        <v>5</v>
      </c>
    </row>
    <row r="42" spans="1:8" ht="12.75">
      <c r="A42" s="95"/>
      <c r="B42" s="202"/>
      <c r="C42" s="202"/>
      <c r="D42" s="202"/>
      <c r="E42" s="202"/>
      <c r="F42" s="202"/>
      <c r="G42" s="202"/>
      <c r="H42" t="s">
        <v>5</v>
      </c>
    </row>
    <row r="43" spans="1:8" ht="12.75">
      <c r="A43" s="95"/>
      <c r="B43" s="202"/>
      <c r="C43" s="202"/>
      <c r="D43" s="202"/>
      <c r="E43" s="202"/>
      <c r="F43" s="202"/>
      <c r="G43" s="202"/>
      <c r="H43" t="s">
        <v>5</v>
      </c>
    </row>
    <row r="44" spans="1:8" ht="12.75">
      <c r="A44" s="95"/>
      <c r="B44" s="202"/>
      <c r="C44" s="202"/>
      <c r="D44" s="202"/>
      <c r="E44" s="202"/>
      <c r="F44" s="202"/>
      <c r="G44" s="202"/>
      <c r="H44" t="s">
        <v>5</v>
      </c>
    </row>
    <row r="45" spans="1:8" ht="0.75" customHeight="1">
      <c r="A45" s="95"/>
      <c r="B45" s="202"/>
      <c r="C45" s="202"/>
      <c r="D45" s="202"/>
      <c r="E45" s="202"/>
      <c r="F45" s="202"/>
      <c r="G45" s="202"/>
      <c r="H45" t="s">
        <v>5</v>
      </c>
    </row>
    <row r="46" spans="2:7" ht="12.75">
      <c r="B46" s="201"/>
      <c r="C46" s="201"/>
      <c r="D46" s="201"/>
      <c r="E46" s="201"/>
      <c r="F46" s="201"/>
      <c r="G46" s="201"/>
    </row>
    <row r="47" spans="2:7" ht="12.75">
      <c r="B47" s="201"/>
      <c r="C47" s="201"/>
      <c r="D47" s="201"/>
      <c r="E47" s="201"/>
      <c r="F47" s="201"/>
      <c r="G47" s="201"/>
    </row>
    <row r="48" spans="2:7" ht="12.75">
      <c r="B48" s="201"/>
      <c r="C48" s="201"/>
      <c r="D48" s="201"/>
      <c r="E48" s="201"/>
      <c r="F48" s="201"/>
      <c r="G48" s="201"/>
    </row>
    <row r="49" spans="2:7" ht="12.75">
      <c r="B49" s="201"/>
      <c r="C49" s="201"/>
      <c r="D49" s="201"/>
      <c r="E49" s="201"/>
      <c r="F49" s="201"/>
      <c r="G49" s="201"/>
    </row>
    <row r="50" spans="2:7" ht="12.75">
      <c r="B50" s="201"/>
      <c r="C50" s="201"/>
      <c r="D50" s="201"/>
      <c r="E50" s="201"/>
      <c r="F50" s="201"/>
      <c r="G50" s="201"/>
    </row>
    <row r="51" spans="2:7" ht="12.75">
      <c r="B51" s="201"/>
      <c r="C51" s="201"/>
      <c r="D51" s="201"/>
      <c r="E51" s="201"/>
      <c r="F51" s="201"/>
      <c r="G51" s="201"/>
    </row>
    <row r="52" spans="2:7" ht="12.75">
      <c r="B52" s="201"/>
      <c r="C52" s="201"/>
      <c r="D52" s="201"/>
      <c r="E52" s="201"/>
      <c r="F52" s="201"/>
      <c r="G52" s="201"/>
    </row>
    <row r="53" spans="2:7" ht="12.75">
      <c r="B53" s="201"/>
      <c r="C53" s="201"/>
      <c r="D53" s="201"/>
      <c r="E53" s="201"/>
      <c r="F53" s="201"/>
      <c r="G53" s="201"/>
    </row>
    <row r="54" spans="2:7" ht="12.75">
      <c r="B54" s="201"/>
      <c r="C54" s="201"/>
      <c r="D54" s="201"/>
      <c r="E54" s="201"/>
      <c r="F54" s="201"/>
      <c r="G54" s="201"/>
    </row>
    <row r="55" spans="2:7" ht="12.75">
      <c r="B55" s="201"/>
      <c r="C55" s="201"/>
      <c r="D55" s="201"/>
      <c r="E55" s="201"/>
      <c r="F55" s="201"/>
      <c r="G55" s="201"/>
    </row>
  </sheetData>
  <sheetProtection password="CF7A" sheet="1" objects="1" scenarios="1"/>
  <protectedRanges>
    <protectedRange sqref="C11:E12 G2:G6 G8:G12" name="Oblast1"/>
  </protectedRanges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6"/>
  <sheetViews>
    <sheetView workbookViewId="0" topLeftCell="A1">
      <selection activeCell="H25" sqref="H25:I2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2" t="s">
        <v>48</v>
      </c>
      <c r="B1" s="213"/>
      <c r="C1" s="96" t="str">
        <f>CONCATENATE(cislostavby," ",nazevstavby)</f>
        <v>2015 Mendelova univerzita Brno,Zemědělská 1</v>
      </c>
      <c r="D1" s="97"/>
      <c r="E1" s="98"/>
      <c r="F1" s="97"/>
      <c r="G1" s="99" t="s">
        <v>49</v>
      </c>
      <c r="H1" s="100">
        <v>2</v>
      </c>
      <c r="I1" s="101"/>
    </row>
    <row r="2" spans="1:9" ht="13.5" thickBot="1">
      <c r="A2" s="214" t="s">
        <v>50</v>
      </c>
      <c r="B2" s="215"/>
      <c r="C2" s="102" t="str">
        <f>CONCATENATE(cisloobjektu," ",nazevobjektu)</f>
        <v>2 Rekonstrukce v objektu "T"</v>
      </c>
      <c r="D2" s="103"/>
      <c r="E2" s="104"/>
      <c r="F2" s="103"/>
      <c r="G2" s="216" t="s">
        <v>81</v>
      </c>
      <c r="H2" s="217"/>
      <c r="I2" s="218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7" t="str">
        <f>Položky!B7</f>
        <v>3</v>
      </c>
      <c r="B7" s="114" t="str">
        <f>Položky!C7</f>
        <v>Svislé a kompletní konstrukce</v>
      </c>
      <c r="C7" s="65"/>
      <c r="D7" s="115"/>
      <c r="E7" s="198">
        <f>Položky!BA11</f>
        <v>0</v>
      </c>
      <c r="F7" s="199">
        <f>Položky!BB11</f>
        <v>0</v>
      </c>
      <c r="G7" s="199">
        <f>Položky!BC11</f>
        <v>0</v>
      </c>
      <c r="H7" s="199">
        <f>Položky!BD11</f>
        <v>0</v>
      </c>
      <c r="I7" s="200">
        <f>Položky!BE11</f>
        <v>0</v>
      </c>
    </row>
    <row r="8" spans="1:9" s="34" customFormat="1" ht="12.75">
      <c r="A8" s="197" t="str">
        <f>Položky!B12</f>
        <v>6</v>
      </c>
      <c r="B8" s="114" t="str">
        <f>Položky!C12</f>
        <v>Úpravy povrchu,podlahy</v>
      </c>
      <c r="C8" s="65"/>
      <c r="D8" s="115"/>
      <c r="E8" s="198">
        <f>Položky!BA17</f>
        <v>0</v>
      </c>
      <c r="F8" s="199">
        <f>Položky!BB17</f>
        <v>0</v>
      </c>
      <c r="G8" s="199">
        <f>Položky!BC17</f>
        <v>0</v>
      </c>
      <c r="H8" s="199">
        <f>Položky!BD17</f>
        <v>0</v>
      </c>
      <c r="I8" s="200">
        <f>Položky!BE17</f>
        <v>0</v>
      </c>
    </row>
    <row r="9" spans="1:9" s="34" customFormat="1" ht="12.75">
      <c r="A9" s="197" t="str">
        <f>Položky!B18</f>
        <v>96</v>
      </c>
      <c r="B9" s="114" t="str">
        <f>Položky!C18</f>
        <v>Bourání konstrukcí</v>
      </c>
      <c r="C9" s="65"/>
      <c r="D9" s="115"/>
      <c r="E9" s="198">
        <f>Položky!BA26</f>
        <v>0</v>
      </c>
      <c r="F9" s="199">
        <f>Položky!BB26</f>
        <v>0</v>
      </c>
      <c r="G9" s="199">
        <f>Položky!BC26</f>
        <v>0</v>
      </c>
      <c r="H9" s="199">
        <f>Položky!BD26</f>
        <v>0</v>
      </c>
      <c r="I9" s="200">
        <f>Položky!BE26</f>
        <v>0</v>
      </c>
    </row>
    <row r="10" spans="1:9" s="34" customFormat="1" ht="12.75">
      <c r="A10" s="197" t="str">
        <f>Položky!B27</f>
        <v>762</v>
      </c>
      <c r="B10" s="114" t="str">
        <f>Položky!C27</f>
        <v>Konstrukce tesařské</v>
      </c>
      <c r="C10" s="65"/>
      <c r="D10" s="115"/>
      <c r="E10" s="198">
        <f>Položky!BA39</f>
        <v>0</v>
      </c>
      <c r="F10" s="199">
        <f>Položky!BB39</f>
        <v>0</v>
      </c>
      <c r="G10" s="199">
        <f>Položky!BC39</f>
        <v>0</v>
      </c>
      <c r="H10" s="199">
        <f>Položky!BD39</f>
        <v>0</v>
      </c>
      <c r="I10" s="200">
        <f>Položky!BE39</f>
        <v>0</v>
      </c>
    </row>
    <row r="11" spans="1:9" s="34" customFormat="1" ht="12.75">
      <c r="A11" s="197" t="str">
        <f>Položky!B40</f>
        <v>766</v>
      </c>
      <c r="B11" s="114" t="str">
        <f>Položky!C40</f>
        <v>Konstrukce truhlářské</v>
      </c>
      <c r="C11" s="65"/>
      <c r="D11" s="115"/>
      <c r="E11" s="198">
        <f>Položky!BA50</f>
        <v>0</v>
      </c>
      <c r="F11" s="199">
        <f>Položky!BB50</f>
        <v>0</v>
      </c>
      <c r="G11" s="199">
        <f>Položky!BC50</f>
        <v>0</v>
      </c>
      <c r="H11" s="199">
        <f>Položky!BD50</f>
        <v>0</v>
      </c>
      <c r="I11" s="200">
        <f>Položky!BE50</f>
        <v>0</v>
      </c>
    </row>
    <row r="12" spans="1:9" s="34" customFormat="1" ht="12.75">
      <c r="A12" s="197" t="str">
        <f>Položky!B51</f>
        <v>767</v>
      </c>
      <c r="B12" s="114" t="str">
        <f>Položky!C51</f>
        <v>Konstrukce zámečnické</v>
      </c>
      <c r="C12" s="65"/>
      <c r="D12" s="115"/>
      <c r="E12" s="198">
        <f>Položky!BA57</f>
        <v>0</v>
      </c>
      <c r="F12" s="199">
        <f>Položky!BB57</f>
        <v>0</v>
      </c>
      <c r="G12" s="199">
        <f>Položky!BC57</f>
        <v>0</v>
      </c>
      <c r="H12" s="199">
        <f>Položky!BD57</f>
        <v>0</v>
      </c>
      <c r="I12" s="200">
        <f>Položky!BE57</f>
        <v>0</v>
      </c>
    </row>
    <row r="13" spans="1:9" s="34" customFormat="1" ht="12.75">
      <c r="A13" s="197" t="str">
        <f>Položky!B58</f>
        <v>776</v>
      </c>
      <c r="B13" s="114" t="str">
        <f>Položky!C58</f>
        <v>Podlahy povlakové</v>
      </c>
      <c r="C13" s="65"/>
      <c r="D13" s="115"/>
      <c r="E13" s="198">
        <f>Položky!BA69</f>
        <v>0</v>
      </c>
      <c r="F13" s="199">
        <f>Položky!BB69</f>
        <v>0</v>
      </c>
      <c r="G13" s="199">
        <f>Položky!BC69</f>
        <v>0</v>
      </c>
      <c r="H13" s="199">
        <f>Položky!BD69</f>
        <v>0</v>
      </c>
      <c r="I13" s="200">
        <f>Položky!BE69</f>
        <v>0</v>
      </c>
    </row>
    <row r="14" spans="1:9" s="34" customFormat="1" ht="12.75">
      <c r="A14" s="197" t="str">
        <f>Položky!B70</f>
        <v>784</v>
      </c>
      <c r="B14" s="114" t="str">
        <f>Položky!C70</f>
        <v>Malby</v>
      </c>
      <c r="C14" s="65"/>
      <c r="D14" s="115"/>
      <c r="E14" s="198">
        <f>Položky!BA73</f>
        <v>0</v>
      </c>
      <c r="F14" s="199">
        <f>Položky!BB73</f>
        <v>0</v>
      </c>
      <c r="G14" s="199">
        <f>Položky!BC73</f>
        <v>0</v>
      </c>
      <c r="H14" s="199">
        <f>Položky!BD73</f>
        <v>0</v>
      </c>
      <c r="I14" s="200">
        <f>Položky!BE73</f>
        <v>0</v>
      </c>
    </row>
    <row r="15" spans="1:9" s="34" customFormat="1" ht="12.75">
      <c r="A15" s="197" t="str">
        <f>Položky!B74</f>
        <v>790</v>
      </c>
      <c r="B15" s="114" t="str">
        <f>Položky!C74</f>
        <v>Vnitřní vybavení</v>
      </c>
      <c r="C15" s="65"/>
      <c r="D15" s="115"/>
      <c r="E15" s="198">
        <f>Položky!BA84</f>
        <v>0</v>
      </c>
      <c r="F15" s="199">
        <f>Položky!BB84</f>
        <v>0</v>
      </c>
      <c r="G15" s="199">
        <f>Položky!BC84</f>
        <v>0</v>
      </c>
      <c r="H15" s="199">
        <f>Položky!BD84</f>
        <v>0</v>
      </c>
      <c r="I15" s="200">
        <f>Položky!BE84</f>
        <v>0</v>
      </c>
    </row>
    <row r="16" spans="1:9" s="34" customFormat="1" ht="12.75">
      <c r="A16" s="197" t="str">
        <f>Položky!B85</f>
        <v>M21</v>
      </c>
      <c r="B16" s="114" t="str">
        <f>Položky!C85</f>
        <v>Elektromontáže</v>
      </c>
      <c r="C16" s="65"/>
      <c r="D16" s="115"/>
      <c r="E16" s="198">
        <f>Položky!BA87</f>
        <v>0</v>
      </c>
      <c r="F16" s="199">
        <f>Položky!BB87</f>
        <v>0</v>
      </c>
      <c r="G16" s="199">
        <f>Položky!BC87</f>
        <v>0</v>
      </c>
      <c r="H16" s="199">
        <f>Položky!BD87</f>
        <v>0</v>
      </c>
      <c r="I16" s="200">
        <f>Položky!BE87</f>
        <v>0</v>
      </c>
    </row>
    <row r="17" spans="1:9" s="34" customFormat="1" ht="13.5" thickBot="1">
      <c r="A17" s="197" t="str">
        <f>Položky!B88</f>
        <v>D96</v>
      </c>
      <c r="B17" s="114" t="str">
        <f>Položky!C88</f>
        <v>Přesuny suti a vybouraných hmot</v>
      </c>
      <c r="C17" s="65"/>
      <c r="D17" s="115"/>
      <c r="E17" s="198">
        <f>Položky!BA94</f>
        <v>0</v>
      </c>
      <c r="F17" s="199">
        <f>Položky!BB94</f>
        <v>0</v>
      </c>
      <c r="G17" s="199">
        <f>Položky!BC94</f>
        <v>0</v>
      </c>
      <c r="H17" s="199">
        <f>Položky!BD94</f>
        <v>0</v>
      </c>
      <c r="I17" s="200">
        <f>Položky!BE94</f>
        <v>0</v>
      </c>
    </row>
    <row r="18" spans="1:9" s="122" customFormat="1" ht="13.5" thickBot="1">
      <c r="A18" s="116"/>
      <c r="B18" s="117" t="s">
        <v>57</v>
      </c>
      <c r="C18" s="117"/>
      <c r="D18" s="118"/>
      <c r="E18" s="119">
        <f>SUM(E7:E17)</f>
        <v>0</v>
      </c>
      <c r="F18" s="120">
        <f>SUM(F7:F17)</f>
        <v>0</v>
      </c>
      <c r="G18" s="120">
        <f>SUM(G7:G17)</f>
        <v>0</v>
      </c>
      <c r="H18" s="120">
        <f>SUM(H7:H17)</f>
        <v>0</v>
      </c>
      <c r="I18" s="121">
        <f>SUM(I7:I17)</f>
        <v>0</v>
      </c>
    </row>
    <row r="19" spans="1:9" ht="12.75">
      <c r="A19" s="65"/>
      <c r="B19" s="65"/>
      <c r="C19" s="65"/>
      <c r="D19" s="65"/>
      <c r="E19" s="65"/>
      <c r="F19" s="65"/>
      <c r="G19" s="65"/>
      <c r="H19" s="65"/>
      <c r="I19" s="65"/>
    </row>
    <row r="20" spans="1:57" ht="19.5" customHeight="1">
      <c r="A20" s="106" t="s">
        <v>58</v>
      </c>
      <c r="B20" s="106"/>
      <c r="C20" s="106"/>
      <c r="D20" s="106"/>
      <c r="E20" s="106"/>
      <c r="F20" s="106"/>
      <c r="G20" s="123"/>
      <c r="H20" s="106"/>
      <c r="I20" s="106"/>
      <c r="BA20" s="40"/>
      <c r="BB20" s="40"/>
      <c r="BC20" s="40"/>
      <c r="BD20" s="40"/>
      <c r="BE20" s="40"/>
    </row>
    <row r="21" spans="1:9" ht="13.5" thickBot="1">
      <c r="A21" s="76"/>
      <c r="B21" s="76"/>
      <c r="C21" s="76"/>
      <c r="D21" s="76"/>
      <c r="E21" s="76"/>
      <c r="F21" s="76"/>
      <c r="G21" s="76"/>
      <c r="H21" s="76"/>
      <c r="I21" s="76"/>
    </row>
    <row r="22" spans="1:9" ht="12.75">
      <c r="A22" s="70" t="s">
        <v>59</v>
      </c>
      <c r="B22" s="71"/>
      <c r="C22" s="71"/>
      <c r="D22" s="124"/>
      <c r="E22" s="125" t="s">
        <v>60</v>
      </c>
      <c r="F22" s="126" t="s">
        <v>61</v>
      </c>
      <c r="G22" s="127" t="s">
        <v>62</v>
      </c>
      <c r="H22" s="128"/>
      <c r="I22" s="129" t="s">
        <v>60</v>
      </c>
    </row>
    <row r="23" spans="1:53" ht="12.75">
      <c r="A23" s="63" t="s">
        <v>218</v>
      </c>
      <c r="B23" s="54"/>
      <c r="C23" s="54"/>
      <c r="D23" s="130"/>
      <c r="E23" s="131"/>
      <c r="F23" s="132"/>
      <c r="G23" s="133">
        <f>CHOOSE(BA23+1,HSV+PSV,HSV+PSV+Mont,HSV+PSV+Dodavka+Mont,HSV,PSV,Mont,Dodavka,Mont+Dodavka,0)</f>
        <v>0</v>
      </c>
      <c r="H23" s="134"/>
      <c r="I23" s="135">
        <f>E23+F23*G23/100</f>
        <v>0</v>
      </c>
      <c r="BA23">
        <v>0</v>
      </c>
    </row>
    <row r="24" spans="1:53" ht="12.75">
      <c r="A24" s="63" t="s">
        <v>219</v>
      </c>
      <c r="B24" s="54"/>
      <c r="C24" s="54"/>
      <c r="D24" s="130"/>
      <c r="E24" s="131"/>
      <c r="F24" s="132"/>
      <c r="G24" s="133">
        <f>CHOOSE(BA24+1,HSV+PSV,HSV+PSV+Mont,HSV+PSV+Dodavka+Mont,HSV,PSV,Mont,Dodavka,Mont+Dodavka,0)</f>
        <v>0</v>
      </c>
      <c r="H24" s="134"/>
      <c r="I24" s="135">
        <f>E24+F24*G24/100</f>
        <v>0</v>
      </c>
      <c r="BA24">
        <v>0</v>
      </c>
    </row>
    <row r="25" spans="1:9" ht="13.5" thickBot="1">
      <c r="A25" s="136"/>
      <c r="B25" s="137" t="s">
        <v>63</v>
      </c>
      <c r="C25" s="138"/>
      <c r="D25" s="139"/>
      <c r="E25" s="140"/>
      <c r="F25" s="141"/>
      <c r="G25" s="141"/>
      <c r="H25" s="219">
        <f>SUM(I23:I24)</f>
        <v>0</v>
      </c>
      <c r="I25" s="220"/>
    </row>
    <row r="27" spans="2:9" ht="12.75">
      <c r="B27" s="122"/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</sheetData>
  <sheetProtection password="CF7A" sheet="1" objects="1" scenarios="1"/>
  <mergeCells count="4">
    <mergeCell ref="A1:B1"/>
    <mergeCell ref="A2:B2"/>
    <mergeCell ref="G2:I2"/>
    <mergeCell ref="H25:I2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7"/>
  <sheetViews>
    <sheetView showGridLines="0" showZeros="0" workbookViewId="0" topLeftCell="A34">
      <selection activeCell="E68" activeCellId="1" sqref="E38 E68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91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23" t="s">
        <v>76</v>
      </c>
      <c r="B1" s="223"/>
      <c r="C1" s="223"/>
      <c r="D1" s="223"/>
      <c r="E1" s="223"/>
      <c r="F1" s="223"/>
      <c r="G1" s="223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12" t="s">
        <v>48</v>
      </c>
      <c r="B3" s="213"/>
      <c r="C3" s="96" t="str">
        <f>CONCATENATE(cislostavby," ",nazevstavby)</f>
        <v>2015 Mendelova univerzita Brno,Zemědělská 1</v>
      </c>
      <c r="D3" s="97"/>
      <c r="E3" s="150" t="s">
        <v>64</v>
      </c>
      <c r="F3" s="151">
        <f>Rekapitulace!H1</f>
        <v>2</v>
      </c>
      <c r="G3" s="152"/>
    </row>
    <row r="4" spans="1:7" ht="13.5" thickBot="1">
      <c r="A4" s="224" t="s">
        <v>50</v>
      </c>
      <c r="B4" s="215"/>
      <c r="C4" s="102" t="str">
        <f>CONCATENATE(cisloobjektu," ",nazevobjektu)</f>
        <v>2 Rekonstrukce v objektu "T"</v>
      </c>
      <c r="D4" s="103"/>
      <c r="E4" s="225" t="str">
        <f>Rekapitulace!G2</f>
        <v>Rekonstrukce m.č.N1014 v obj.T 1np</v>
      </c>
      <c r="F4" s="226"/>
      <c r="G4" s="227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65</v>
      </c>
      <c r="B6" s="157" t="s">
        <v>66</v>
      </c>
      <c r="C6" s="157" t="s">
        <v>67</v>
      </c>
      <c r="D6" s="157" t="s">
        <v>68</v>
      </c>
      <c r="E6" s="158" t="s">
        <v>69</v>
      </c>
      <c r="F6" s="157" t="s">
        <v>70</v>
      </c>
      <c r="G6" s="159" t="s">
        <v>71</v>
      </c>
    </row>
    <row r="7" spans="1:15" ht="12.75">
      <c r="A7" s="160" t="s">
        <v>72</v>
      </c>
      <c r="B7" s="161" t="s">
        <v>82</v>
      </c>
      <c r="C7" s="162" t="s">
        <v>83</v>
      </c>
      <c r="D7" s="163"/>
      <c r="E7" s="164"/>
      <c r="F7" s="164"/>
      <c r="G7" s="165"/>
      <c r="H7" s="166"/>
      <c r="I7" s="166"/>
      <c r="O7" s="167">
        <v>1</v>
      </c>
    </row>
    <row r="8" spans="1:104" ht="22.5">
      <c r="A8" s="168">
        <v>1</v>
      </c>
      <c r="B8" s="169" t="s">
        <v>84</v>
      </c>
      <c r="C8" s="170" t="s">
        <v>85</v>
      </c>
      <c r="D8" s="171" t="s">
        <v>86</v>
      </c>
      <c r="E8" s="172">
        <v>35.57</v>
      </c>
      <c r="F8" s="172">
        <v>0</v>
      </c>
      <c r="G8" s="173">
        <f>E8*F8</f>
        <v>0</v>
      </c>
      <c r="O8" s="167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</v>
      </c>
      <c r="CB8" s="174">
        <v>1</v>
      </c>
      <c r="CZ8" s="145">
        <v>0.0185999999999922</v>
      </c>
    </row>
    <row r="9" spans="1:104" ht="22.5">
      <c r="A9" s="168">
        <v>2</v>
      </c>
      <c r="B9" s="169" t="s">
        <v>87</v>
      </c>
      <c r="C9" s="170" t="s">
        <v>88</v>
      </c>
      <c r="D9" s="171" t="s">
        <v>86</v>
      </c>
      <c r="E9" s="172">
        <v>4.06</v>
      </c>
      <c r="F9" s="172">
        <v>0</v>
      </c>
      <c r="G9" s="173">
        <f>E9*F9</f>
        <v>0</v>
      </c>
      <c r="O9" s="167">
        <v>2</v>
      </c>
      <c r="AA9" s="145">
        <v>1</v>
      </c>
      <c r="AB9" s="145">
        <v>1</v>
      </c>
      <c r="AC9" s="145">
        <v>1</v>
      </c>
      <c r="AZ9" s="145">
        <v>1</v>
      </c>
      <c r="BA9" s="145">
        <f>IF(AZ9=1,G9,0)</f>
        <v>0</v>
      </c>
      <c r="BB9" s="145">
        <f>IF(AZ9=2,G9,0)</f>
        <v>0</v>
      </c>
      <c r="BC9" s="145">
        <f>IF(AZ9=3,G9,0)</f>
        <v>0</v>
      </c>
      <c r="BD9" s="145">
        <f>IF(AZ9=4,G9,0)</f>
        <v>0</v>
      </c>
      <c r="BE9" s="145">
        <f>IF(AZ9=5,G9,0)</f>
        <v>0</v>
      </c>
      <c r="CA9" s="174">
        <v>1</v>
      </c>
      <c r="CB9" s="174">
        <v>1</v>
      </c>
      <c r="CZ9" s="145">
        <v>0.0201199999999915</v>
      </c>
    </row>
    <row r="10" spans="1:15" ht="12.75">
      <c r="A10" s="175"/>
      <c r="B10" s="177"/>
      <c r="C10" s="221" t="s">
        <v>89</v>
      </c>
      <c r="D10" s="222"/>
      <c r="E10" s="178">
        <v>4.06</v>
      </c>
      <c r="F10" s="179"/>
      <c r="G10" s="180"/>
      <c r="M10" s="176" t="s">
        <v>89</v>
      </c>
      <c r="O10" s="167"/>
    </row>
    <row r="11" spans="1:57" ht="12.75">
      <c r="A11" s="181"/>
      <c r="B11" s="182" t="s">
        <v>74</v>
      </c>
      <c r="C11" s="183" t="str">
        <f>CONCATENATE(B7," ",C7)</f>
        <v>3 Svislé a kompletní konstrukce</v>
      </c>
      <c r="D11" s="184"/>
      <c r="E11" s="185"/>
      <c r="F11" s="186"/>
      <c r="G11" s="187">
        <f>SUM(G7:G10)</f>
        <v>0</v>
      </c>
      <c r="O11" s="167">
        <v>4</v>
      </c>
      <c r="BA11" s="188">
        <f>SUM(BA7:BA10)</f>
        <v>0</v>
      </c>
      <c r="BB11" s="188">
        <f>SUM(BB7:BB10)</f>
        <v>0</v>
      </c>
      <c r="BC11" s="188">
        <f>SUM(BC7:BC10)</f>
        <v>0</v>
      </c>
      <c r="BD11" s="188">
        <f>SUM(BD7:BD10)</f>
        <v>0</v>
      </c>
      <c r="BE11" s="188">
        <f>SUM(BE7:BE10)</f>
        <v>0</v>
      </c>
    </row>
    <row r="12" spans="1:15" ht="12.75">
      <c r="A12" s="160" t="s">
        <v>72</v>
      </c>
      <c r="B12" s="161" t="s">
        <v>90</v>
      </c>
      <c r="C12" s="162" t="s">
        <v>91</v>
      </c>
      <c r="D12" s="163"/>
      <c r="E12" s="164"/>
      <c r="F12" s="164"/>
      <c r="G12" s="165"/>
      <c r="H12" s="166"/>
      <c r="I12" s="166"/>
      <c r="O12" s="167">
        <v>1</v>
      </c>
    </row>
    <row r="13" spans="1:104" ht="12.75">
      <c r="A13" s="168">
        <v>3</v>
      </c>
      <c r="B13" s="169" t="s">
        <v>92</v>
      </c>
      <c r="C13" s="170" t="s">
        <v>93</v>
      </c>
      <c r="D13" s="171" t="s">
        <v>86</v>
      </c>
      <c r="E13" s="172">
        <v>29.702</v>
      </c>
      <c r="F13" s="172">
        <v>0</v>
      </c>
      <c r="G13" s="173">
        <f>E13*F13</f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4">
        <v>1</v>
      </c>
      <c r="CB13" s="174">
        <v>1</v>
      </c>
      <c r="CZ13" s="145">
        <v>0.0169400000000053</v>
      </c>
    </row>
    <row r="14" spans="1:15" ht="12.75">
      <c r="A14" s="175"/>
      <c r="B14" s="177"/>
      <c r="C14" s="221" t="s">
        <v>94</v>
      </c>
      <c r="D14" s="222"/>
      <c r="E14" s="178">
        <v>29.702</v>
      </c>
      <c r="F14" s="179"/>
      <c r="G14" s="180"/>
      <c r="M14" s="176" t="s">
        <v>94</v>
      </c>
      <c r="O14" s="167"/>
    </row>
    <row r="15" spans="1:104" ht="12.75">
      <c r="A15" s="168">
        <v>4</v>
      </c>
      <c r="B15" s="169" t="s">
        <v>95</v>
      </c>
      <c r="C15" s="170" t="s">
        <v>96</v>
      </c>
      <c r="D15" s="171" t="s">
        <v>86</v>
      </c>
      <c r="E15" s="172">
        <v>3.4</v>
      </c>
      <c r="F15" s="172">
        <v>0</v>
      </c>
      <c r="G15" s="173">
        <f>E15*F15</f>
        <v>0</v>
      </c>
      <c r="O15" s="167">
        <v>2</v>
      </c>
      <c r="AA15" s="145">
        <v>1</v>
      </c>
      <c r="AB15" s="145">
        <v>1</v>
      </c>
      <c r="AC15" s="145">
        <v>1</v>
      </c>
      <c r="AZ15" s="145">
        <v>1</v>
      </c>
      <c r="BA15" s="145">
        <f>IF(AZ15=1,G15,0)</f>
        <v>0</v>
      </c>
      <c r="BB15" s="145">
        <f>IF(AZ15=2,G15,0)</f>
        <v>0</v>
      </c>
      <c r="BC15" s="145">
        <f>IF(AZ15=3,G15,0)</f>
        <v>0</v>
      </c>
      <c r="BD15" s="145">
        <f>IF(AZ15=4,G15,0)</f>
        <v>0</v>
      </c>
      <c r="BE15" s="145">
        <f>IF(AZ15=5,G15,0)</f>
        <v>0</v>
      </c>
      <c r="CA15" s="174">
        <v>1</v>
      </c>
      <c r="CB15" s="174">
        <v>1</v>
      </c>
      <c r="CZ15" s="145">
        <v>0.0572900000000232</v>
      </c>
    </row>
    <row r="16" spans="1:15" ht="12.75">
      <c r="A16" s="175"/>
      <c r="B16" s="177"/>
      <c r="C16" s="221" t="s">
        <v>97</v>
      </c>
      <c r="D16" s="222"/>
      <c r="E16" s="178">
        <v>3.4</v>
      </c>
      <c r="F16" s="179"/>
      <c r="G16" s="180"/>
      <c r="M16" s="176" t="s">
        <v>97</v>
      </c>
      <c r="O16" s="167"/>
    </row>
    <row r="17" spans="1:57" ht="12.75">
      <c r="A17" s="181"/>
      <c r="B17" s="182" t="s">
        <v>74</v>
      </c>
      <c r="C17" s="183" t="str">
        <f>CONCATENATE(B12," ",C12)</f>
        <v>6 Úpravy povrchu,podlahy</v>
      </c>
      <c r="D17" s="184"/>
      <c r="E17" s="185"/>
      <c r="F17" s="186"/>
      <c r="G17" s="187">
        <f>SUM(G12:G16)</f>
        <v>0</v>
      </c>
      <c r="O17" s="167">
        <v>4</v>
      </c>
      <c r="BA17" s="188">
        <f>SUM(BA12:BA16)</f>
        <v>0</v>
      </c>
      <c r="BB17" s="188">
        <f>SUM(BB12:BB16)</f>
        <v>0</v>
      </c>
      <c r="BC17" s="188">
        <f>SUM(BC12:BC16)</f>
        <v>0</v>
      </c>
      <c r="BD17" s="188">
        <f>SUM(BD12:BD16)</f>
        <v>0</v>
      </c>
      <c r="BE17" s="188">
        <f>SUM(BE12:BE16)</f>
        <v>0</v>
      </c>
    </row>
    <row r="18" spans="1:15" ht="12.75">
      <c r="A18" s="160" t="s">
        <v>72</v>
      </c>
      <c r="B18" s="161" t="s">
        <v>98</v>
      </c>
      <c r="C18" s="162" t="s">
        <v>99</v>
      </c>
      <c r="D18" s="163"/>
      <c r="E18" s="164"/>
      <c r="F18" s="164"/>
      <c r="G18" s="165"/>
      <c r="H18" s="166"/>
      <c r="I18" s="166"/>
      <c r="O18" s="167">
        <v>1</v>
      </c>
    </row>
    <row r="19" spans="1:104" ht="12.75">
      <c r="A19" s="168">
        <v>5</v>
      </c>
      <c r="B19" s="169" t="s">
        <v>100</v>
      </c>
      <c r="C19" s="170" t="s">
        <v>101</v>
      </c>
      <c r="D19" s="171" t="s">
        <v>86</v>
      </c>
      <c r="E19" s="172">
        <v>2.079</v>
      </c>
      <c r="F19" s="172">
        <v>0</v>
      </c>
      <c r="G19" s="173">
        <f>E19*F19</f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0.000670000000000393</v>
      </c>
    </row>
    <row r="20" spans="1:15" ht="12.75">
      <c r="A20" s="175"/>
      <c r="B20" s="177"/>
      <c r="C20" s="221" t="s">
        <v>102</v>
      </c>
      <c r="D20" s="222"/>
      <c r="E20" s="178">
        <v>2.079</v>
      </c>
      <c r="F20" s="179"/>
      <c r="G20" s="180"/>
      <c r="M20" s="176" t="s">
        <v>102</v>
      </c>
      <c r="O20" s="167"/>
    </row>
    <row r="21" spans="1:104" ht="12.75">
      <c r="A21" s="168">
        <v>6</v>
      </c>
      <c r="B21" s="169" t="s">
        <v>103</v>
      </c>
      <c r="C21" s="170" t="s">
        <v>104</v>
      </c>
      <c r="D21" s="171" t="s">
        <v>86</v>
      </c>
      <c r="E21" s="172">
        <v>0.78</v>
      </c>
      <c r="F21" s="172">
        <v>0</v>
      </c>
      <c r="G21" s="173">
        <f>E21*F21</f>
        <v>0</v>
      </c>
      <c r="O21" s="167">
        <v>2</v>
      </c>
      <c r="AA21" s="145">
        <v>1</v>
      </c>
      <c r="AB21" s="145">
        <v>1</v>
      </c>
      <c r="AC21" s="145">
        <v>1</v>
      </c>
      <c r="AZ21" s="145">
        <v>1</v>
      </c>
      <c r="BA21" s="145">
        <f>IF(AZ21=1,G21,0)</f>
        <v>0</v>
      </c>
      <c r="BB21" s="145">
        <f>IF(AZ21=2,G21,0)</f>
        <v>0</v>
      </c>
      <c r="BC21" s="145">
        <f>IF(AZ21=3,G21,0)</f>
        <v>0</v>
      </c>
      <c r="BD21" s="145">
        <f>IF(AZ21=4,G21,0)</f>
        <v>0</v>
      </c>
      <c r="BE21" s="145">
        <f>IF(AZ21=5,G21,0)</f>
        <v>0</v>
      </c>
      <c r="CA21" s="174">
        <v>1</v>
      </c>
      <c r="CB21" s="174">
        <v>1</v>
      </c>
      <c r="CZ21" s="145">
        <v>0.000340000000000007</v>
      </c>
    </row>
    <row r="22" spans="1:15" ht="12.75">
      <c r="A22" s="175"/>
      <c r="B22" s="177"/>
      <c r="C22" s="221" t="s">
        <v>105</v>
      </c>
      <c r="D22" s="222"/>
      <c r="E22" s="178">
        <v>0.78</v>
      </c>
      <c r="F22" s="179"/>
      <c r="G22" s="180"/>
      <c r="M22" s="176" t="s">
        <v>105</v>
      </c>
      <c r="O22" s="167"/>
    </row>
    <row r="23" spans="1:104" ht="12.75">
      <c r="A23" s="168">
        <v>7</v>
      </c>
      <c r="B23" s="169" t="s">
        <v>106</v>
      </c>
      <c r="C23" s="170" t="s">
        <v>107</v>
      </c>
      <c r="D23" s="171" t="s">
        <v>108</v>
      </c>
      <c r="E23" s="172">
        <v>2</v>
      </c>
      <c r="F23" s="172">
        <v>0</v>
      </c>
      <c r="G23" s="173">
        <f>E23*F23</f>
        <v>0</v>
      </c>
      <c r="O23" s="167">
        <v>2</v>
      </c>
      <c r="AA23" s="145">
        <v>1</v>
      </c>
      <c r="AB23" s="145">
        <v>1</v>
      </c>
      <c r="AC23" s="145">
        <v>1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4">
        <v>1</v>
      </c>
      <c r="CB23" s="174">
        <v>1</v>
      </c>
      <c r="CZ23" s="145">
        <v>0</v>
      </c>
    </row>
    <row r="24" spans="1:104" ht="12.75">
      <c r="A24" s="168">
        <v>8</v>
      </c>
      <c r="B24" s="169" t="s">
        <v>109</v>
      </c>
      <c r="C24" s="170" t="s">
        <v>110</v>
      </c>
      <c r="D24" s="171" t="s">
        <v>86</v>
      </c>
      <c r="E24" s="172">
        <v>4.16</v>
      </c>
      <c r="F24" s="172">
        <v>0</v>
      </c>
      <c r="G24" s="173">
        <f>E24*F24</f>
        <v>0</v>
      </c>
      <c r="O24" s="167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</v>
      </c>
      <c r="CB24" s="174">
        <v>1</v>
      </c>
      <c r="CZ24" s="145">
        <v>0.000490000000000101</v>
      </c>
    </row>
    <row r="25" spans="1:15" ht="12.75">
      <c r="A25" s="175"/>
      <c r="B25" s="177"/>
      <c r="C25" s="221" t="s">
        <v>111</v>
      </c>
      <c r="D25" s="222"/>
      <c r="E25" s="178">
        <v>4.16</v>
      </c>
      <c r="F25" s="179"/>
      <c r="G25" s="180"/>
      <c r="M25" s="176" t="s">
        <v>111</v>
      </c>
      <c r="O25" s="167"/>
    </row>
    <row r="26" spans="1:57" ht="12.75">
      <c r="A26" s="181"/>
      <c r="B26" s="182" t="s">
        <v>74</v>
      </c>
      <c r="C26" s="183" t="str">
        <f>CONCATENATE(B18," ",C18)</f>
        <v>96 Bourání konstrukcí</v>
      </c>
      <c r="D26" s="184"/>
      <c r="E26" s="185"/>
      <c r="F26" s="186"/>
      <c r="G26" s="187">
        <f>SUM(G18:G25)</f>
        <v>0</v>
      </c>
      <c r="O26" s="167">
        <v>4</v>
      </c>
      <c r="BA26" s="188">
        <f>SUM(BA18:BA25)</f>
        <v>0</v>
      </c>
      <c r="BB26" s="188">
        <f>SUM(BB18:BB25)</f>
        <v>0</v>
      </c>
      <c r="BC26" s="188">
        <f>SUM(BC18:BC25)</f>
        <v>0</v>
      </c>
      <c r="BD26" s="188">
        <f>SUM(BD18:BD25)</f>
        <v>0</v>
      </c>
      <c r="BE26" s="188">
        <f>SUM(BE18:BE25)</f>
        <v>0</v>
      </c>
    </row>
    <row r="27" spans="1:15" ht="12.75">
      <c r="A27" s="160" t="s">
        <v>72</v>
      </c>
      <c r="B27" s="161" t="s">
        <v>112</v>
      </c>
      <c r="C27" s="162" t="s">
        <v>113</v>
      </c>
      <c r="D27" s="163"/>
      <c r="E27" s="164"/>
      <c r="F27" s="164"/>
      <c r="G27" s="165"/>
      <c r="H27" s="166"/>
      <c r="I27" s="166"/>
      <c r="O27" s="167">
        <v>1</v>
      </c>
    </row>
    <row r="28" spans="1:104" ht="12.75">
      <c r="A28" s="168">
        <v>9</v>
      </c>
      <c r="B28" s="169" t="s">
        <v>114</v>
      </c>
      <c r="C28" s="170" t="s">
        <v>115</v>
      </c>
      <c r="D28" s="171" t="s">
        <v>86</v>
      </c>
      <c r="E28" s="172">
        <v>71.14</v>
      </c>
      <c r="F28" s="172">
        <v>0</v>
      </c>
      <c r="G28" s="173">
        <f>E28*F28</f>
        <v>0</v>
      </c>
      <c r="O28" s="167">
        <v>2</v>
      </c>
      <c r="AA28" s="145">
        <v>1</v>
      </c>
      <c r="AB28" s="145">
        <v>7</v>
      </c>
      <c r="AC28" s="145">
        <v>7</v>
      </c>
      <c r="AZ28" s="145">
        <v>2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4">
        <v>1</v>
      </c>
      <c r="CB28" s="174">
        <v>7</v>
      </c>
      <c r="CZ28" s="145">
        <v>0</v>
      </c>
    </row>
    <row r="29" spans="1:15" ht="12.75">
      <c r="A29" s="175"/>
      <c r="B29" s="177"/>
      <c r="C29" s="221" t="s">
        <v>116</v>
      </c>
      <c r="D29" s="222"/>
      <c r="E29" s="178">
        <v>71.14</v>
      </c>
      <c r="F29" s="179"/>
      <c r="G29" s="180"/>
      <c r="M29" s="176" t="s">
        <v>116</v>
      </c>
      <c r="O29" s="167"/>
    </row>
    <row r="30" spans="1:104" ht="12.75">
      <c r="A30" s="168">
        <v>10</v>
      </c>
      <c r="B30" s="169" t="s">
        <v>117</v>
      </c>
      <c r="C30" s="170" t="s">
        <v>118</v>
      </c>
      <c r="D30" s="171" t="s">
        <v>86</v>
      </c>
      <c r="E30" s="172">
        <v>134.5</v>
      </c>
      <c r="F30" s="172">
        <v>0</v>
      </c>
      <c r="G30" s="173">
        <f>E30*F30</f>
        <v>0</v>
      </c>
      <c r="O30" s="167">
        <v>2</v>
      </c>
      <c r="AA30" s="145">
        <v>1</v>
      </c>
      <c r="AB30" s="145">
        <v>7</v>
      </c>
      <c r="AC30" s="145">
        <v>7</v>
      </c>
      <c r="AZ30" s="145">
        <v>2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1</v>
      </c>
      <c r="CB30" s="174">
        <v>7</v>
      </c>
      <c r="CZ30" s="145">
        <v>0</v>
      </c>
    </row>
    <row r="31" spans="1:15" ht="12.75">
      <c r="A31" s="175"/>
      <c r="B31" s="177"/>
      <c r="C31" s="221" t="s">
        <v>119</v>
      </c>
      <c r="D31" s="222"/>
      <c r="E31" s="178">
        <v>134.5</v>
      </c>
      <c r="F31" s="179"/>
      <c r="G31" s="180"/>
      <c r="M31" s="176" t="s">
        <v>119</v>
      </c>
      <c r="O31" s="167"/>
    </row>
    <row r="32" spans="1:104" ht="12.75">
      <c r="A32" s="168">
        <v>11</v>
      </c>
      <c r="B32" s="169" t="s">
        <v>120</v>
      </c>
      <c r="C32" s="170" t="s">
        <v>121</v>
      </c>
      <c r="D32" s="171" t="s">
        <v>122</v>
      </c>
      <c r="E32" s="172">
        <v>1.5997</v>
      </c>
      <c r="F32" s="172">
        <v>0</v>
      </c>
      <c r="G32" s="173">
        <f>E32*F32</f>
        <v>0</v>
      </c>
      <c r="O32" s="167">
        <v>2</v>
      </c>
      <c r="AA32" s="145">
        <v>1</v>
      </c>
      <c r="AB32" s="145">
        <v>7</v>
      </c>
      <c r="AC32" s="145">
        <v>7</v>
      </c>
      <c r="AZ32" s="145">
        <v>2</v>
      </c>
      <c r="BA32" s="145">
        <f>IF(AZ32=1,G32,0)</f>
        <v>0</v>
      </c>
      <c r="BB32" s="145">
        <f>IF(AZ32=2,G32,0)</f>
        <v>0</v>
      </c>
      <c r="BC32" s="145">
        <f>IF(AZ32=3,G32,0)</f>
        <v>0</v>
      </c>
      <c r="BD32" s="145">
        <f>IF(AZ32=4,G32,0)</f>
        <v>0</v>
      </c>
      <c r="BE32" s="145">
        <f>IF(AZ32=5,G32,0)</f>
        <v>0</v>
      </c>
      <c r="CA32" s="174">
        <v>1</v>
      </c>
      <c r="CB32" s="174">
        <v>7</v>
      </c>
      <c r="CZ32" s="145">
        <v>0.00294999999999845</v>
      </c>
    </row>
    <row r="33" spans="1:15" ht="12.75">
      <c r="A33" s="175"/>
      <c r="B33" s="177"/>
      <c r="C33" s="221" t="s">
        <v>123</v>
      </c>
      <c r="D33" s="222"/>
      <c r="E33" s="178">
        <v>1.5997</v>
      </c>
      <c r="F33" s="179"/>
      <c r="G33" s="180"/>
      <c r="M33" s="176" t="s">
        <v>123</v>
      </c>
      <c r="O33" s="167"/>
    </row>
    <row r="34" spans="1:104" ht="12.75">
      <c r="A34" s="168">
        <v>12</v>
      </c>
      <c r="B34" s="169" t="s">
        <v>124</v>
      </c>
      <c r="C34" s="170" t="s">
        <v>125</v>
      </c>
      <c r="D34" s="171" t="s">
        <v>122</v>
      </c>
      <c r="E34" s="172">
        <v>0.5326</v>
      </c>
      <c r="F34" s="172">
        <v>0</v>
      </c>
      <c r="G34" s="173">
        <f>E34*F34</f>
        <v>0</v>
      </c>
      <c r="O34" s="167">
        <v>2</v>
      </c>
      <c r="AA34" s="145">
        <v>3</v>
      </c>
      <c r="AB34" s="145">
        <v>7</v>
      </c>
      <c r="AC34" s="145">
        <v>60515002</v>
      </c>
      <c r="AZ34" s="145">
        <v>2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3</v>
      </c>
      <c r="CB34" s="174">
        <v>7</v>
      </c>
      <c r="CZ34" s="145">
        <v>0.550000000000182</v>
      </c>
    </row>
    <row r="35" spans="1:15" ht="12.75">
      <c r="A35" s="175"/>
      <c r="B35" s="177"/>
      <c r="C35" s="221" t="s">
        <v>126</v>
      </c>
      <c r="D35" s="222"/>
      <c r="E35" s="178">
        <v>0.5326</v>
      </c>
      <c r="F35" s="179"/>
      <c r="G35" s="180"/>
      <c r="M35" s="176" t="s">
        <v>126</v>
      </c>
      <c r="O35" s="167"/>
    </row>
    <row r="36" spans="1:104" ht="12.75">
      <c r="A36" s="168">
        <v>13</v>
      </c>
      <c r="B36" s="169" t="s">
        <v>127</v>
      </c>
      <c r="C36" s="170" t="s">
        <v>128</v>
      </c>
      <c r="D36" s="171" t="s">
        <v>86</v>
      </c>
      <c r="E36" s="172">
        <v>78.254</v>
      </c>
      <c r="F36" s="172">
        <v>0</v>
      </c>
      <c r="G36" s="173">
        <f>E36*F36</f>
        <v>0</v>
      </c>
      <c r="O36" s="167">
        <v>2</v>
      </c>
      <c r="AA36" s="145">
        <v>3</v>
      </c>
      <c r="AB36" s="145">
        <v>7</v>
      </c>
      <c r="AC36" s="145" t="s">
        <v>127</v>
      </c>
      <c r="AZ36" s="145">
        <v>2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3</v>
      </c>
      <c r="CB36" s="174">
        <v>7</v>
      </c>
      <c r="CZ36" s="145">
        <v>0.00799999999999557</v>
      </c>
    </row>
    <row r="37" spans="1:15" ht="12.75">
      <c r="A37" s="175"/>
      <c r="B37" s="177"/>
      <c r="C37" s="221" t="s">
        <v>129</v>
      </c>
      <c r="D37" s="222"/>
      <c r="E37" s="178">
        <v>78.254</v>
      </c>
      <c r="F37" s="179"/>
      <c r="G37" s="180"/>
      <c r="M37" s="176" t="s">
        <v>129</v>
      </c>
      <c r="O37" s="167"/>
    </row>
    <row r="38" spans="1:104" ht="12.75">
      <c r="A38" s="168">
        <v>14</v>
      </c>
      <c r="B38" s="169" t="s">
        <v>130</v>
      </c>
      <c r="C38" s="170" t="s">
        <v>131</v>
      </c>
      <c r="D38" s="171" t="s">
        <v>61</v>
      </c>
      <c r="E38" s="228"/>
      <c r="F38" s="172">
        <v>0</v>
      </c>
      <c r="G38" s="173">
        <f>E38*F38</f>
        <v>0</v>
      </c>
      <c r="O38" s="167">
        <v>2</v>
      </c>
      <c r="AA38" s="145">
        <v>7</v>
      </c>
      <c r="AB38" s="145">
        <v>1002</v>
      </c>
      <c r="AC38" s="145">
        <v>5</v>
      </c>
      <c r="AZ38" s="145">
        <v>2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4">
        <v>7</v>
      </c>
      <c r="CB38" s="174">
        <v>1002</v>
      </c>
      <c r="CZ38" s="145">
        <v>0</v>
      </c>
    </row>
    <row r="39" spans="1:57" ht="12.75">
      <c r="A39" s="181"/>
      <c r="B39" s="182" t="s">
        <v>74</v>
      </c>
      <c r="C39" s="183" t="str">
        <f>CONCATENATE(B27," ",C27)</f>
        <v>762 Konstrukce tesařské</v>
      </c>
      <c r="D39" s="184"/>
      <c r="E39" s="185"/>
      <c r="F39" s="186"/>
      <c r="G39" s="187">
        <f>SUM(G27:G38)</f>
        <v>0</v>
      </c>
      <c r="O39" s="167">
        <v>4</v>
      </c>
      <c r="BA39" s="188">
        <f>SUM(BA27:BA38)</f>
        <v>0</v>
      </c>
      <c r="BB39" s="188">
        <f>SUM(BB27:BB38)</f>
        <v>0</v>
      </c>
      <c r="BC39" s="188">
        <f>SUM(BC27:BC38)</f>
        <v>0</v>
      </c>
      <c r="BD39" s="188">
        <f>SUM(BD27:BD38)</f>
        <v>0</v>
      </c>
      <c r="BE39" s="188">
        <f>SUM(BE27:BE38)</f>
        <v>0</v>
      </c>
    </row>
    <row r="40" spans="1:15" ht="12.75">
      <c r="A40" s="160" t="s">
        <v>72</v>
      </c>
      <c r="B40" s="161" t="s">
        <v>132</v>
      </c>
      <c r="C40" s="162" t="s">
        <v>133</v>
      </c>
      <c r="D40" s="163"/>
      <c r="E40" s="164"/>
      <c r="F40" s="164"/>
      <c r="G40" s="165"/>
      <c r="H40" s="166"/>
      <c r="I40" s="166"/>
      <c r="O40" s="167">
        <v>1</v>
      </c>
    </row>
    <row r="41" spans="1:104" ht="22.5">
      <c r="A41" s="168">
        <v>15</v>
      </c>
      <c r="B41" s="169" t="s">
        <v>134</v>
      </c>
      <c r="C41" s="170" t="s">
        <v>135</v>
      </c>
      <c r="D41" s="171" t="s">
        <v>86</v>
      </c>
      <c r="E41" s="172">
        <v>45.132</v>
      </c>
      <c r="F41" s="172">
        <v>0</v>
      </c>
      <c r="G41" s="173">
        <f>E41*F41</f>
        <v>0</v>
      </c>
      <c r="O41" s="167">
        <v>2</v>
      </c>
      <c r="AA41" s="145">
        <v>1</v>
      </c>
      <c r="AB41" s="145">
        <v>7</v>
      </c>
      <c r="AC41" s="145">
        <v>7</v>
      </c>
      <c r="AZ41" s="145">
        <v>2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4">
        <v>1</v>
      </c>
      <c r="CB41" s="174">
        <v>7</v>
      </c>
      <c r="CZ41" s="145">
        <v>0.000170000000000003</v>
      </c>
    </row>
    <row r="42" spans="1:15" ht="12.75">
      <c r="A42" s="175"/>
      <c r="B42" s="177"/>
      <c r="C42" s="221" t="s">
        <v>136</v>
      </c>
      <c r="D42" s="222"/>
      <c r="E42" s="178">
        <v>45.132</v>
      </c>
      <c r="F42" s="179"/>
      <c r="G42" s="180"/>
      <c r="M42" s="176" t="s">
        <v>136</v>
      </c>
      <c r="O42" s="167"/>
    </row>
    <row r="43" spans="1:104" ht="12.75">
      <c r="A43" s="168">
        <v>16</v>
      </c>
      <c r="B43" s="169" t="s">
        <v>137</v>
      </c>
      <c r="C43" s="170" t="s">
        <v>138</v>
      </c>
      <c r="D43" s="171" t="s">
        <v>139</v>
      </c>
      <c r="E43" s="172">
        <v>75.22</v>
      </c>
      <c r="F43" s="172">
        <v>0</v>
      </c>
      <c r="G43" s="173">
        <f>E43*F43</f>
        <v>0</v>
      </c>
      <c r="O43" s="167">
        <v>2</v>
      </c>
      <c r="AA43" s="145">
        <v>1</v>
      </c>
      <c r="AB43" s="145">
        <v>7</v>
      </c>
      <c r="AC43" s="145">
        <v>7</v>
      </c>
      <c r="AZ43" s="145">
        <v>2</v>
      </c>
      <c r="BA43" s="145">
        <f>IF(AZ43=1,G43,0)</f>
        <v>0</v>
      </c>
      <c r="BB43" s="145">
        <f>IF(AZ43=2,G43,0)</f>
        <v>0</v>
      </c>
      <c r="BC43" s="145">
        <f>IF(AZ43=3,G43,0)</f>
        <v>0</v>
      </c>
      <c r="BD43" s="145">
        <f>IF(AZ43=4,G43,0)</f>
        <v>0</v>
      </c>
      <c r="BE43" s="145">
        <f>IF(AZ43=5,G43,0)</f>
        <v>0</v>
      </c>
      <c r="CA43" s="174">
        <v>1</v>
      </c>
      <c r="CB43" s="174">
        <v>7</v>
      </c>
      <c r="CZ43" s="145">
        <v>0.000180000000000069</v>
      </c>
    </row>
    <row r="44" spans="1:15" ht="12.75">
      <c r="A44" s="175"/>
      <c r="B44" s="177"/>
      <c r="C44" s="221" t="s">
        <v>140</v>
      </c>
      <c r="D44" s="222"/>
      <c r="E44" s="178">
        <v>75.22</v>
      </c>
      <c r="F44" s="179"/>
      <c r="G44" s="180"/>
      <c r="M44" s="176" t="s">
        <v>140</v>
      </c>
      <c r="O44" s="167"/>
    </row>
    <row r="45" spans="1:104" ht="22.5">
      <c r="A45" s="168">
        <v>17</v>
      </c>
      <c r="B45" s="169" t="s">
        <v>141</v>
      </c>
      <c r="C45" s="170" t="s">
        <v>142</v>
      </c>
      <c r="D45" s="171" t="s">
        <v>143</v>
      </c>
      <c r="E45" s="172">
        <v>1</v>
      </c>
      <c r="F45" s="172">
        <v>0</v>
      </c>
      <c r="G45" s="173">
        <f>E45*F45</f>
        <v>0</v>
      </c>
      <c r="O45" s="167">
        <v>2</v>
      </c>
      <c r="AA45" s="145">
        <v>12</v>
      </c>
      <c r="AB45" s="145">
        <v>0</v>
      </c>
      <c r="AC45" s="145">
        <v>27</v>
      </c>
      <c r="AZ45" s="145">
        <v>2</v>
      </c>
      <c r="BA45" s="145">
        <f>IF(AZ45=1,G45,0)</f>
        <v>0</v>
      </c>
      <c r="BB45" s="145">
        <f>IF(AZ45=2,G45,0)</f>
        <v>0</v>
      </c>
      <c r="BC45" s="145">
        <f>IF(AZ45=3,G45,0)</f>
        <v>0</v>
      </c>
      <c r="BD45" s="145">
        <f>IF(AZ45=4,G45,0)</f>
        <v>0</v>
      </c>
      <c r="BE45" s="145">
        <f>IF(AZ45=5,G45,0)</f>
        <v>0</v>
      </c>
      <c r="CA45" s="174">
        <v>12</v>
      </c>
      <c r="CB45" s="174">
        <v>0</v>
      </c>
      <c r="CZ45" s="145">
        <v>0</v>
      </c>
    </row>
    <row r="46" spans="1:104" ht="12.75">
      <c r="A46" s="168">
        <v>18</v>
      </c>
      <c r="B46" s="169" t="s">
        <v>144</v>
      </c>
      <c r="C46" s="170" t="s">
        <v>145</v>
      </c>
      <c r="D46" s="171" t="s">
        <v>122</v>
      </c>
      <c r="E46" s="172">
        <v>0.1489</v>
      </c>
      <c r="F46" s="172">
        <v>0</v>
      </c>
      <c r="G46" s="173">
        <f>E46*F46</f>
        <v>0</v>
      </c>
      <c r="O46" s="167">
        <v>2</v>
      </c>
      <c r="AA46" s="145">
        <v>3</v>
      </c>
      <c r="AB46" s="145">
        <v>7</v>
      </c>
      <c r="AC46" s="145">
        <v>60517102</v>
      </c>
      <c r="AZ46" s="145">
        <v>2</v>
      </c>
      <c r="BA46" s="145">
        <f>IF(AZ46=1,G46,0)</f>
        <v>0</v>
      </c>
      <c r="BB46" s="145">
        <f>IF(AZ46=2,G46,0)</f>
        <v>0</v>
      </c>
      <c r="BC46" s="145">
        <f>IF(AZ46=3,G46,0)</f>
        <v>0</v>
      </c>
      <c r="BD46" s="145">
        <f>IF(AZ46=4,G46,0)</f>
        <v>0</v>
      </c>
      <c r="BE46" s="145">
        <f>IF(AZ46=5,G46,0)</f>
        <v>0</v>
      </c>
      <c r="CA46" s="174">
        <v>3</v>
      </c>
      <c r="CB46" s="174">
        <v>7</v>
      </c>
      <c r="CZ46" s="145">
        <v>0.550000000000182</v>
      </c>
    </row>
    <row r="47" spans="1:15" ht="12.75">
      <c r="A47" s="175"/>
      <c r="B47" s="177"/>
      <c r="C47" s="221" t="s">
        <v>146</v>
      </c>
      <c r="D47" s="222"/>
      <c r="E47" s="178">
        <v>0.1489</v>
      </c>
      <c r="F47" s="179"/>
      <c r="G47" s="180"/>
      <c r="M47" s="176" t="s">
        <v>146</v>
      </c>
      <c r="O47" s="167"/>
    </row>
    <row r="48" spans="1:104" ht="22.5">
      <c r="A48" s="168">
        <v>19</v>
      </c>
      <c r="B48" s="169" t="s">
        <v>147</v>
      </c>
      <c r="C48" s="170" t="s">
        <v>148</v>
      </c>
      <c r="D48" s="171" t="s">
        <v>86</v>
      </c>
      <c r="E48" s="172">
        <v>49.6452</v>
      </c>
      <c r="F48" s="172">
        <v>0</v>
      </c>
      <c r="G48" s="173">
        <f>E48*F48</f>
        <v>0</v>
      </c>
      <c r="O48" s="167">
        <v>2</v>
      </c>
      <c r="AA48" s="145">
        <v>3</v>
      </c>
      <c r="AB48" s="145">
        <v>7</v>
      </c>
      <c r="AC48" s="145">
        <v>60722208</v>
      </c>
      <c r="AZ48" s="145">
        <v>2</v>
      </c>
      <c r="BA48" s="145">
        <f>IF(AZ48=1,G48,0)</f>
        <v>0</v>
      </c>
      <c r="BB48" s="145">
        <f>IF(AZ48=2,G48,0)</f>
        <v>0</v>
      </c>
      <c r="BC48" s="145">
        <f>IF(AZ48=3,G48,0)</f>
        <v>0</v>
      </c>
      <c r="BD48" s="145">
        <f>IF(AZ48=4,G48,0)</f>
        <v>0</v>
      </c>
      <c r="BE48" s="145">
        <f>IF(AZ48=5,G48,0)</f>
        <v>0</v>
      </c>
      <c r="CA48" s="174">
        <v>3</v>
      </c>
      <c r="CB48" s="174">
        <v>7</v>
      </c>
      <c r="CZ48" s="145">
        <v>0.00799999999999557</v>
      </c>
    </row>
    <row r="49" spans="1:15" ht="12.75">
      <c r="A49" s="175"/>
      <c r="B49" s="177"/>
      <c r="C49" s="221" t="s">
        <v>149</v>
      </c>
      <c r="D49" s="222"/>
      <c r="E49" s="178">
        <v>49.6452</v>
      </c>
      <c r="F49" s="179"/>
      <c r="G49" s="180"/>
      <c r="M49" s="176" t="s">
        <v>149</v>
      </c>
      <c r="O49" s="167"/>
    </row>
    <row r="50" spans="1:57" ht="12.75">
      <c r="A50" s="181"/>
      <c r="B50" s="182" t="s">
        <v>74</v>
      </c>
      <c r="C50" s="183" t="str">
        <f>CONCATENATE(B40," ",C40)</f>
        <v>766 Konstrukce truhlářské</v>
      </c>
      <c r="D50" s="184"/>
      <c r="E50" s="185"/>
      <c r="F50" s="186"/>
      <c r="G50" s="187">
        <f>SUM(G40:G49)</f>
        <v>0</v>
      </c>
      <c r="O50" s="167">
        <v>4</v>
      </c>
      <c r="BA50" s="188">
        <f>SUM(BA40:BA49)</f>
        <v>0</v>
      </c>
      <c r="BB50" s="188">
        <f>SUM(BB40:BB49)</f>
        <v>0</v>
      </c>
      <c r="BC50" s="188">
        <f>SUM(BC40:BC49)</f>
        <v>0</v>
      </c>
      <c r="BD50" s="188">
        <f>SUM(BD40:BD49)</f>
        <v>0</v>
      </c>
      <c r="BE50" s="188">
        <f>SUM(BE40:BE49)</f>
        <v>0</v>
      </c>
    </row>
    <row r="51" spans="1:15" ht="12.75">
      <c r="A51" s="160" t="s">
        <v>72</v>
      </c>
      <c r="B51" s="161" t="s">
        <v>150</v>
      </c>
      <c r="C51" s="162" t="s">
        <v>151</v>
      </c>
      <c r="D51" s="163"/>
      <c r="E51" s="164"/>
      <c r="F51" s="164"/>
      <c r="G51" s="165"/>
      <c r="H51" s="166"/>
      <c r="I51" s="166"/>
      <c r="O51" s="167">
        <v>1</v>
      </c>
    </row>
    <row r="52" spans="1:104" ht="12.75">
      <c r="A52" s="168">
        <v>20</v>
      </c>
      <c r="B52" s="169" t="s">
        <v>152</v>
      </c>
      <c r="C52" s="170" t="s">
        <v>153</v>
      </c>
      <c r="D52" s="171" t="s">
        <v>86</v>
      </c>
      <c r="E52" s="172">
        <v>34.98</v>
      </c>
      <c r="F52" s="172">
        <v>0</v>
      </c>
      <c r="G52" s="173">
        <f>E52*F52</f>
        <v>0</v>
      </c>
      <c r="O52" s="167">
        <v>2</v>
      </c>
      <c r="AA52" s="145">
        <v>1</v>
      </c>
      <c r="AB52" s="145">
        <v>7</v>
      </c>
      <c r="AC52" s="145">
        <v>7</v>
      </c>
      <c r="AZ52" s="145">
        <v>2</v>
      </c>
      <c r="BA52" s="145">
        <f>IF(AZ52=1,G52,0)</f>
        <v>0</v>
      </c>
      <c r="BB52" s="145">
        <f>IF(AZ52=2,G52,0)</f>
        <v>0</v>
      </c>
      <c r="BC52" s="145">
        <f>IF(AZ52=3,G52,0)</f>
        <v>0</v>
      </c>
      <c r="BD52" s="145">
        <f>IF(AZ52=4,G52,0)</f>
        <v>0</v>
      </c>
      <c r="BE52" s="145">
        <f>IF(AZ52=5,G52,0)</f>
        <v>0</v>
      </c>
      <c r="CA52" s="174">
        <v>1</v>
      </c>
      <c r="CB52" s="174">
        <v>7</v>
      </c>
      <c r="CZ52" s="145">
        <v>0</v>
      </c>
    </row>
    <row r="53" spans="1:15" ht="12.75">
      <c r="A53" s="175"/>
      <c r="B53" s="177"/>
      <c r="C53" s="221" t="s">
        <v>154</v>
      </c>
      <c r="D53" s="222"/>
      <c r="E53" s="178">
        <v>34.98</v>
      </c>
      <c r="F53" s="179"/>
      <c r="G53" s="180"/>
      <c r="M53" s="176" t="s">
        <v>154</v>
      </c>
      <c r="O53" s="167"/>
    </row>
    <row r="54" spans="1:104" ht="12.75">
      <c r="A54" s="168">
        <v>21</v>
      </c>
      <c r="B54" s="169" t="s">
        <v>155</v>
      </c>
      <c r="C54" s="170" t="s">
        <v>156</v>
      </c>
      <c r="D54" s="171" t="s">
        <v>86</v>
      </c>
      <c r="E54" s="172">
        <v>34.98</v>
      </c>
      <c r="F54" s="172">
        <v>0</v>
      </c>
      <c r="G54" s="173">
        <f>E54*F54</f>
        <v>0</v>
      </c>
      <c r="O54" s="167">
        <v>2</v>
      </c>
      <c r="AA54" s="145">
        <v>1</v>
      </c>
      <c r="AB54" s="145">
        <v>7</v>
      </c>
      <c r="AC54" s="145">
        <v>7</v>
      </c>
      <c r="AZ54" s="145">
        <v>2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4">
        <v>1</v>
      </c>
      <c r="CB54" s="174">
        <v>7</v>
      </c>
      <c r="CZ54" s="145">
        <v>0</v>
      </c>
    </row>
    <row r="55" spans="1:104" ht="12.75">
      <c r="A55" s="168">
        <v>22</v>
      </c>
      <c r="B55" s="169" t="s">
        <v>157</v>
      </c>
      <c r="C55" s="170" t="s">
        <v>158</v>
      </c>
      <c r="D55" s="171" t="s">
        <v>86</v>
      </c>
      <c r="E55" s="172">
        <v>35.57</v>
      </c>
      <c r="F55" s="172">
        <v>0</v>
      </c>
      <c r="G55" s="173">
        <f>E55*F55</f>
        <v>0</v>
      </c>
      <c r="O55" s="167">
        <v>2</v>
      </c>
      <c r="AA55" s="145">
        <v>1</v>
      </c>
      <c r="AB55" s="145">
        <v>7</v>
      </c>
      <c r="AC55" s="145">
        <v>7</v>
      </c>
      <c r="AZ55" s="145">
        <v>2</v>
      </c>
      <c r="BA55" s="145">
        <f>IF(AZ55=1,G55,0)</f>
        <v>0</v>
      </c>
      <c r="BB55" s="145">
        <f>IF(AZ55=2,G55,0)</f>
        <v>0</v>
      </c>
      <c r="BC55" s="145">
        <f>IF(AZ55=3,G55,0)</f>
        <v>0</v>
      </c>
      <c r="BD55" s="145">
        <f>IF(AZ55=4,G55,0)</f>
        <v>0</v>
      </c>
      <c r="BE55" s="145">
        <f>IF(AZ55=5,G55,0)</f>
        <v>0</v>
      </c>
      <c r="CA55" s="174">
        <v>1</v>
      </c>
      <c r="CB55" s="174">
        <v>7</v>
      </c>
      <c r="CZ55" s="145">
        <v>0</v>
      </c>
    </row>
    <row r="56" spans="1:104" ht="12.75">
      <c r="A56" s="168">
        <v>23</v>
      </c>
      <c r="B56" s="169" t="s">
        <v>159</v>
      </c>
      <c r="C56" s="170" t="s">
        <v>160</v>
      </c>
      <c r="D56" s="171" t="s">
        <v>86</v>
      </c>
      <c r="E56" s="172">
        <v>35.57</v>
      </c>
      <c r="F56" s="172">
        <v>0</v>
      </c>
      <c r="G56" s="173">
        <f>E56*F56</f>
        <v>0</v>
      </c>
      <c r="O56" s="167">
        <v>2</v>
      </c>
      <c r="AA56" s="145">
        <v>1</v>
      </c>
      <c r="AB56" s="145">
        <v>7</v>
      </c>
      <c r="AC56" s="145">
        <v>7</v>
      </c>
      <c r="AZ56" s="145">
        <v>2</v>
      </c>
      <c r="BA56" s="145">
        <f>IF(AZ56=1,G56,0)</f>
        <v>0</v>
      </c>
      <c r="BB56" s="145">
        <f>IF(AZ56=2,G56,0)</f>
        <v>0</v>
      </c>
      <c r="BC56" s="145">
        <f>IF(AZ56=3,G56,0)</f>
        <v>0</v>
      </c>
      <c r="BD56" s="145">
        <f>IF(AZ56=4,G56,0)</f>
        <v>0</v>
      </c>
      <c r="BE56" s="145">
        <f>IF(AZ56=5,G56,0)</f>
        <v>0</v>
      </c>
      <c r="CA56" s="174">
        <v>1</v>
      </c>
      <c r="CB56" s="174">
        <v>7</v>
      </c>
      <c r="CZ56" s="145">
        <v>0</v>
      </c>
    </row>
    <row r="57" spans="1:57" ht="12.75">
      <c r="A57" s="181"/>
      <c r="B57" s="182" t="s">
        <v>74</v>
      </c>
      <c r="C57" s="183" t="str">
        <f>CONCATENATE(B51," ",C51)</f>
        <v>767 Konstrukce zámečnické</v>
      </c>
      <c r="D57" s="184"/>
      <c r="E57" s="185"/>
      <c r="F57" s="186"/>
      <c r="G57" s="187">
        <f>SUM(G51:G56)</f>
        <v>0</v>
      </c>
      <c r="O57" s="167">
        <v>4</v>
      </c>
      <c r="BA57" s="188">
        <f>SUM(BA51:BA56)</f>
        <v>0</v>
      </c>
      <c r="BB57" s="188">
        <f>SUM(BB51:BB56)</f>
        <v>0</v>
      </c>
      <c r="BC57" s="188">
        <f>SUM(BC51:BC56)</f>
        <v>0</v>
      </c>
      <c r="BD57" s="188">
        <f>SUM(BD51:BD56)</f>
        <v>0</v>
      </c>
      <c r="BE57" s="188">
        <f>SUM(BE51:BE56)</f>
        <v>0</v>
      </c>
    </row>
    <row r="58" spans="1:15" ht="12.75">
      <c r="A58" s="160" t="s">
        <v>72</v>
      </c>
      <c r="B58" s="161" t="s">
        <v>161</v>
      </c>
      <c r="C58" s="162" t="s">
        <v>162</v>
      </c>
      <c r="D58" s="163"/>
      <c r="E58" s="164"/>
      <c r="F58" s="164"/>
      <c r="G58" s="165"/>
      <c r="H58" s="166"/>
      <c r="I58" s="166"/>
      <c r="O58" s="167">
        <v>1</v>
      </c>
    </row>
    <row r="59" spans="1:104" ht="22.5">
      <c r="A59" s="168">
        <v>24</v>
      </c>
      <c r="B59" s="169" t="s">
        <v>163</v>
      </c>
      <c r="C59" s="170" t="s">
        <v>164</v>
      </c>
      <c r="D59" s="171" t="s">
        <v>86</v>
      </c>
      <c r="E59" s="172">
        <v>65.78</v>
      </c>
      <c r="F59" s="172">
        <v>0</v>
      </c>
      <c r="G59" s="173">
        <f>E59*F59</f>
        <v>0</v>
      </c>
      <c r="O59" s="167">
        <v>2</v>
      </c>
      <c r="AA59" s="145">
        <v>1</v>
      </c>
      <c r="AB59" s="145">
        <v>7</v>
      </c>
      <c r="AC59" s="145">
        <v>7</v>
      </c>
      <c r="AZ59" s="145">
        <v>2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4">
        <v>1</v>
      </c>
      <c r="CB59" s="174">
        <v>7</v>
      </c>
      <c r="CZ59" s="145">
        <v>0</v>
      </c>
    </row>
    <row r="60" spans="1:15" ht="12.75">
      <c r="A60" s="175"/>
      <c r="B60" s="177"/>
      <c r="C60" s="221" t="s">
        <v>165</v>
      </c>
      <c r="D60" s="222"/>
      <c r="E60" s="178">
        <v>35.57</v>
      </c>
      <c r="F60" s="179"/>
      <c r="G60" s="180"/>
      <c r="M60" s="176" t="s">
        <v>165</v>
      </c>
      <c r="O60" s="167"/>
    </row>
    <row r="61" spans="1:15" ht="12.75">
      <c r="A61" s="175"/>
      <c r="B61" s="177"/>
      <c r="C61" s="221" t="s">
        <v>166</v>
      </c>
      <c r="D61" s="222"/>
      <c r="E61" s="178">
        <v>30.21</v>
      </c>
      <c r="F61" s="179"/>
      <c r="G61" s="180"/>
      <c r="M61" s="176" t="s">
        <v>166</v>
      </c>
      <c r="O61" s="167"/>
    </row>
    <row r="62" spans="1:104" ht="12.75">
      <c r="A62" s="168">
        <v>25</v>
      </c>
      <c r="B62" s="169" t="s">
        <v>167</v>
      </c>
      <c r="C62" s="170" t="s">
        <v>168</v>
      </c>
      <c r="D62" s="171" t="s">
        <v>86</v>
      </c>
      <c r="E62" s="172">
        <v>35.57</v>
      </c>
      <c r="F62" s="172">
        <v>0</v>
      </c>
      <c r="G62" s="173">
        <f>E62*F62</f>
        <v>0</v>
      </c>
      <c r="O62" s="167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4">
        <v>1</v>
      </c>
      <c r="CB62" s="174">
        <v>7</v>
      </c>
      <c r="CZ62" s="145">
        <v>0</v>
      </c>
    </row>
    <row r="63" spans="1:15" ht="12.75">
      <c r="A63" s="175"/>
      <c r="B63" s="177"/>
      <c r="C63" s="221" t="s">
        <v>169</v>
      </c>
      <c r="D63" s="222"/>
      <c r="E63" s="178">
        <v>35.57</v>
      </c>
      <c r="F63" s="179"/>
      <c r="G63" s="180"/>
      <c r="M63" s="176" t="s">
        <v>169</v>
      </c>
      <c r="O63" s="167"/>
    </row>
    <row r="64" spans="1:104" ht="22.5">
      <c r="A64" s="168">
        <v>26</v>
      </c>
      <c r="B64" s="169" t="s">
        <v>170</v>
      </c>
      <c r="C64" s="170" t="s">
        <v>171</v>
      </c>
      <c r="D64" s="171" t="s">
        <v>86</v>
      </c>
      <c r="E64" s="172">
        <v>30.21</v>
      </c>
      <c r="F64" s="172">
        <v>0</v>
      </c>
      <c r="G64" s="173">
        <f>E64*F64</f>
        <v>0</v>
      </c>
      <c r="O64" s="167">
        <v>2</v>
      </c>
      <c r="AA64" s="145">
        <v>12</v>
      </c>
      <c r="AB64" s="145">
        <v>0</v>
      </c>
      <c r="AC64" s="145">
        <v>22</v>
      </c>
      <c r="AZ64" s="145">
        <v>2</v>
      </c>
      <c r="BA64" s="145">
        <f>IF(AZ64=1,G64,0)</f>
        <v>0</v>
      </c>
      <c r="BB64" s="145">
        <f>IF(AZ64=2,G64,0)</f>
        <v>0</v>
      </c>
      <c r="BC64" s="145">
        <f>IF(AZ64=3,G64,0)</f>
        <v>0</v>
      </c>
      <c r="BD64" s="145">
        <f>IF(AZ64=4,G64,0)</f>
        <v>0</v>
      </c>
      <c r="BE64" s="145">
        <f>IF(AZ64=5,G64,0)</f>
        <v>0</v>
      </c>
      <c r="CA64" s="174">
        <v>12</v>
      </c>
      <c r="CB64" s="174">
        <v>0</v>
      </c>
      <c r="CZ64" s="145">
        <v>0</v>
      </c>
    </row>
    <row r="65" spans="1:104" ht="12.75">
      <c r="A65" s="168">
        <v>27</v>
      </c>
      <c r="B65" s="169" t="s">
        <v>172</v>
      </c>
      <c r="C65" s="170" t="s">
        <v>173</v>
      </c>
      <c r="D65" s="171" t="s">
        <v>86</v>
      </c>
      <c r="E65" s="172">
        <v>65.78</v>
      </c>
      <c r="F65" s="172">
        <v>0</v>
      </c>
      <c r="G65" s="173">
        <f>E65*F65</f>
        <v>0</v>
      </c>
      <c r="O65" s="167">
        <v>2</v>
      </c>
      <c r="AA65" s="145">
        <v>12</v>
      </c>
      <c r="AB65" s="145">
        <v>0</v>
      </c>
      <c r="AC65" s="145">
        <v>23</v>
      </c>
      <c r="AZ65" s="145">
        <v>2</v>
      </c>
      <c r="BA65" s="145">
        <f>IF(AZ65=1,G65,0)</f>
        <v>0</v>
      </c>
      <c r="BB65" s="145">
        <f>IF(AZ65=2,G65,0)</f>
        <v>0</v>
      </c>
      <c r="BC65" s="145">
        <f>IF(AZ65=3,G65,0)</f>
        <v>0</v>
      </c>
      <c r="BD65" s="145">
        <f>IF(AZ65=4,G65,0)</f>
        <v>0</v>
      </c>
      <c r="BE65" s="145">
        <f>IF(AZ65=5,G65,0)</f>
        <v>0</v>
      </c>
      <c r="CA65" s="174">
        <v>12</v>
      </c>
      <c r="CB65" s="174">
        <v>0</v>
      </c>
      <c r="CZ65" s="145">
        <v>0</v>
      </c>
    </row>
    <row r="66" spans="1:15" ht="12.75">
      <c r="A66" s="175"/>
      <c r="B66" s="177"/>
      <c r="C66" s="221" t="s">
        <v>165</v>
      </c>
      <c r="D66" s="222"/>
      <c r="E66" s="178">
        <v>35.57</v>
      </c>
      <c r="F66" s="179"/>
      <c r="G66" s="180"/>
      <c r="M66" s="176" t="s">
        <v>165</v>
      </c>
      <c r="O66" s="167"/>
    </row>
    <row r="67" spans="1:15" ht="12.75">
      <c r="A67" s="175"/>
      <c r="B67" s="177"/>
      <c r="C67" s="221" t="s">
        <v>166</v>
      </c>
      <c r="D67" s="222"/>
      <c r="E67" s="178">
        <v>30.21</v>
      </c>
      <c r="F67" s="179"/>
      <c r="G67" s="180"/>
      <c r="M67" s="176" t="s">
        <v>166</v>
      </c>
      <c r="O67" s="167"/>
    </row>
    <row r="68" spans="1:104" ht="12.75">
      <c r="A68" s="168">
        <v>28</v>
      </c>
      <c r="B68" s="169" t="s">
        <v>174</v>
      </c>
      <c r="C68" s="170" t="s">
        <v>175</v>
      </c>
      <c r="D68" s="171" t="s">
        <v>61</v>
      </c>
      <c r="E68" s="228"/>
      <c r="F68" s="172">
        <v>0</v>
      </c>
      <c r="G68" s="173">
        <f>E68*F68</f>
        <v>0</v>
      </c>
      <c r="O68" s="167">
        <v>2</v>
      </c>
      <c r="AA68" s="145">
        <v>7</v>
      </c>
      <c r="AB68" s="145">
        <v>1002</v>
      </c>
      <c r="AC68" s="145">
        <v>5</v>
      </c>
      <c r="AZ68" s="145">
        <v>2</v>
      </c>
      <c r="BA68" s="145">
        <f>IF(AZ68=1,G68,0)</f>
        <v>0</v>
      </c>
      <c r="BB68" s="145">
        <f>IF(AZ68=2,G68,0)</f>
        <v>0</v>
      </c>
      <c r="BC68" s="145">
        <f>IF(AZ68=3,G68,0)</f>
        <v>0</v>
      </c>
      <c r="BD68" s="145">
        <f>IF(AZ68=4,G68,0)</f>
        <v>0</v>
      </c>
      <c r="BE68" s="145">
        <f>IF(AZ68=5,G68,0)</f>
        <v>0</v>
      </c>
      <c r="CA68" s="174">
        <v>7</v>
      </c>
      <c r="CB68" s="174">
        <v>1002</v>
      </c>
      <c r="CZ68" s="145">
        <v>0</v>
      </c>
    </row>
    <row r="69" spans="1:57" ht="12.75">
      <c r="A69" s="181"/>
      <c r="B69" s="182" t="s">
        <v>74</v>
      </c>
      <c r="C69" s="183" t="str">
        <f>CONCATENATE(B58," ",C58)</f>
        <v>776 Podlahy povlakové</v>
      </c>
      <c r="D69" s="184"/>
      <c r="E69" s="185"/>
      <c r="F69" s="186"/>
      <c r="G69" s="187">
        <f>SUM(G58:G68)</f>
        <v>0</v>
      </c>
      <c r="O69" s="167">
        <v>4</v>
      </c>
      <c r="BA69" s="188">
        <f>SUM(BA58:BA68)</f>
        <v>0</v>
      </c>
      <c r="BB69" s="188">
        <f>SUM(BB58:BB68)</f>
        <v>0</v>
      </c>
      <c r="BC69" s="188">
        <f>SUM(BC58:BC68)</f>
        <v>0</v>
      </c>
      <c r="BD69" s="188">
        <f>SUM(BD58:BD68)</f>
        <v>0</v>
      </c>
      <c r="BE69" s="188">
        <f>SUM(BE58:BE68)</f>
        <v>0</v>
      </c>
    </row>
    <row r="70" spans="1:15" ht="12.75">
      <c r="A70" s="160" t="s">
        <v>72</v>
      </c>
      <c r="B70" s="161" t="s">
        <v>176</v>
      </c>
      <c r="C70" s="162" t="s">
        <v>177</v>
      </c>
      <c r="D70" s="163"/>
      <c r="E70" s="164"/>
      <c r="F70" s="164"/>
      <c r="G70" s="165"/>
      <c r="H70" s="166"/>
      <c r="I70" s="166"/>
      <c r="O70" s="167">
        <v>1</v>
      </c>
    </row>
    <row r="71" spans="1:104" ht="12.75">
      <c r="A71" s="168">
        <v>29</v>
      </c>
      <c r="B71" s="169" t="s">
        <v>178</v>
      </c>
      <c r="C71" s="170" t="s">
        <v>179</v>
      </c>
      <c r="D71" s="171" t="s">
        <v>86</v>
      </c>
      <c r="E71" s="172">
        <v>65.272</v>
      </c>
      <c r="F71" s="172"/>
      <c r="G71" s="173">
        <f>E71*F71</f>
        <v>0</v>
      </c>
      <c r="O71" s="167">
        <v>2</v>
      </c>
      <c r="AA71" s="145">
        <v>12</v>
      </c>
      <c r="AB71" s="145">
        <v>0</v>
      </c>
      <c r="AC71" s="145">
        <v>33</v>
      </c>
      <c r="AZ71" s="145">
        <v>2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4">
        <v>12</v>
      </c>
      <c r="CB71" s="174">
        <v>0</v>
      </c>
      <c r="CZ71" s="145">
        <v>0</v>
      </c>
    </row>
    <row r="72" spans="1:15" ht="12.75">
      <c r="A72" s="175"/>
      <c r="B72" s="177"/>
      <c r="C72" s="221" t="s">
        <v>180</v>
      </c>
      <c r="D72" s="222"/>
      <c r="E72" s="178">
        <v>65.272</v>
      </c>
      <c r="F72" s="179"/>
      <c r="G72" s="180"/>
      <c r="M72" s="176" t="s">
        <v>180</v>
      </c>
      <c r="O72" s="167"/>
    </row>
    <row r="73" spans="1:57" ht="12.75">
      <c r="A73" s="181"/>
      <c r="B73" s="182" t="s">
        <v>74</v>
      </c>
      <c r="C73" s="183" t="str">
        <f>CONCATENATE(B70," ",C70)</f>
        <v>784 Malby</v>
      </c>
      <c r="D73" s="184"/>
      <c r="E73" s="185"/>
      <c r="F73" s="186"/>
      <c r="G73" s="187">
        <f>SUM(G70:G72)</f>
        <v>0</v>
      </c>
      <c r="O73" s="167">
        <v>4</v>
      </c>
      <c r="BA73" s="188">
        <f>SUM(BA70:BA72)</f>
        <v>0</v>
      </c>
      <c r="BB73" s="188">
        <f>SUM(BB70:BB72)</f>
        <v>0</v>
      </c>
      <c r="BC73" s="188">
        <f>SUM(BC70:BC72)</f>
        <v>0</v>
      </c>
      <c r="BD73" s="188">
        <f>SUM(BD70:BD72)</f>
        <v>0</v>
      </c>
      <c r="BE73" s="188">
        <f>SUM(BE70:BE72)</f>
        <v>0</v>
      </c>
    </row>
    <row r="74" spans="1:15" ht="12.75">
      <c r="A74" s="160" t="s">
        <v>72</v>
      </c>
      <c r="B74" s="161" t="s">
        <v>181</v>
      </c>
      <c r="C74" s="162" t="s">
        <v>182</v>
      </c>
      <c r="D74" s="163"/>
      <c r="E74" s="164"/>
      <c r="F74" s="164"/>
      <c r="G74" s="165"/>
      <c r="H74" s="166"/>
      <c r="I74" s="166"/>
      <c r="O74" s="167">
        <v>1</v>
      </c>
    </row>
    <row r="75" spans="1:104" ht="12.75">
      <c r="A75" s="168">
        <v>30</v>
      </c>
      <c r="B75" s="169" t="s">
        <v>183</v>
      </c>
      <c r="C75" s="170" t="s">
        <v>184</v>
      </c>
      <c r="D75" s="171" t="s">
        <v>73</v>
      </c>
      <c r="E75" s="172">
        <v>1</v>
      </c>
      <c r="F75" s="172">
        <v>0</v>
      </c>
      <c r="G75" s="173">
        <f aca="true" t="shared" si="0" ref="G75:G83">E75*F75</f>
        <v>0</v>
      </c>
      <c r="O75" s="167">
        <v>2</v>
      </c>
      <c r="AA75" s="145">
        <v>12</v>
      </c>
      <c r="AB75" s="145">
        <v>0</v>
      </c>
      <c r="AC75" s="145">
        <v>36</v>
      </c>
      <c r="AZ75" s="145">
        <v>2</v>
      </c>
      <c r="BA75" s="145">
        <f aca="true" t="shared" si="1" ref="BA75:BA83">IF(AZ75=1,G75,0)</f>
        <v>0</v>
      </c>
      <c r="BB75" s="145">
        <f aca="true" t="shared" si="2" ref="BB75:BB83">IF(AZ75=2,G75,0)</f>
        <v>0</v>
      </c>
      <c r="BC75" s="145">
        <f aca="true" t="shared" si="3" ref="BC75:BC83">IF(AZ75=3,G75,0)</f>
        <v>0</v>
      </c>
      <c r="BD75" s="145">
        <f aca="true" t="shared" si="4" ref="BD75:BD83">IF(AZ75=4,G75,0)</f>
        <v>0</v>
      </c>
      <c r="BE75" s="145">
        <f aca="true" t="shared" si="5" ref="BE75:BE83">IF(AZ75=5,G75,0)</f>
        <v>0</v>
      </c>
      <c r="CA75" s="174">
        <v>12</v>
      </c>
      <c r="CB75" s="174">
        <v>0</v>
      </c>
      <c r="CZ75" s="145">
        <v>0</v>
      </c>
    </row>
    <row r="76" spans="1:104" ht="12.75">
      <c r="A76" s="168">
        <v>31</v>
      </c>
      <c r="B76" s="169" t="s">
        <v>185</v>
      </c>
      <c r="C76" s="170" t="s">
        <v>186</v>
      </c>
      <c r="D76" s="171" t="s">
        <v>73</v>
      </c>
      <c r="E76" s="172">
        <v>1</v>
      </c>
      <c r="F76" s="172">
        <v>0</v>
      </c>
      <c r="G76" s="173">
        <f t="shared" si="0"/>
        <v>0</v>
      </c>
      <c r="O76" s="167">
        <v>2</v>
      </c>
      <c r="AA76" s="145">
        <v>12</v>
      </c>
      <c r="AB76" s="145">
        <v>0</v>
      </c>
      <c r="AC76" s="145">
        <v>37</v>
      </c>
      <c r="AZ76" s="145">
        <v>2</v>
      </c>
      <c r="BA76" s="145">
        <f t="shared" si="1"/>
        <v>0</v>
      </c>
      <c r="BB76" s="145">
        <f t="shared" si="2"/>
        <v>0</v>
      </c>
      <c r="BC76" s="145">
        <f t="shared" si="3"/>
        <v>0</v>
      </c>
      <c r="BD76" s="145">
        <f t="shared" si="4"/>
        <v>0</v>
      </c>
      <c r="BE76" s="145">
        <f t="shared" si="5"/>
        <v>0</v>
      </c>
      <c r="CA76" s="174">
        <v>12</v>
      </c>
      <c r="CB76" s="174">
        <v>0</v>
      </c>
      <c r="CZ76" s="145">
        <v>0</v>
      </c>
    </row>
    <row r="77" spans="1:104" ht="12.75">
      <c r="A77" s="168">
        <v>32</v>
      </c>
      <c r="B77" s="169" t="s">
        <v>187</v>
      </c>
      <c r="C77" s="170" t="s">
        <v>188</v>
      </c>
      <c r="D77" s="171" t="s">
        <v>73</v>
      </c>
      <c r="E77" s="172">
        <v>1</v>
      </c>
      <c r="F77" s="172">
        <v>0</v>
      </c>
      <c r="G77" s="173">
        <f t="shared" si="0"/>
        <v>0</v>
      </c>
      <c r="O77" s="167">
        <v>2</v>
      </c>
      <c r="AA77" s="145">
        <v>12</v>
      </c>
      <c r="AB77" s="145">
        <v>0</v>
      </c>
      <c r="AC77" s="145">
        <v>38</v>
      </c>
      <c r="AZ77" s="145">
        <v>2</v>
      </c>
      <c r="BA77" s="145">
        <f t="shared" si="1"/>
        <v>0</v>
      </c>
      <c r="BB77" s="145">
        <f t="shared" si="2"/>
        <v>0</v>
      </c>
      <c r="BC77" s="145">
        <f t="shared" si="3"/>
        <v>0</v>
      </c>
      <c r="BD77" s="145">
        <f t="shared" si="4"/>
        <v>0</v>
      </c>
      <c r="BE77" s="145">
        <f t="shared" si="5"/>
        <v>0</v>
      </c>
      <c r="CA77" s="174">
        <v>12</v>
      </c>
      <c r="CB77" s="174">
        <v>0</v>
      </c>
      <c r="CZ77" s="145">
        <v>0</v>
      </c>
    </row>
    <row r="78" spans="1:104" ht="12.75">
      <c r="A78" s="168">
        <v>33</v>
      </c>
      <c r="B78" s="169" t="s">
        <v>189</v>
      </c>
      <c r="C78" s="170" t="s">
        <v>190</v>
      </c>
      <c r="D78" s="171" t="s">
        <v>73</v>
      </c>
      <c r="E78" s="172">
        <v>1</v>
      </c>
      <c r="F78" s="172">
        <v>0</v>
      </c>
      <c r="G78" s="173">
        <f t="shared" si="0"/>
        <v>0</v>
      </c>
      <c r="O78" s="167">
        <v>2</v>
      </c>
      <c r="AA78" s="145">
        <v>12</v>
      </c>
      <c r="AB78" s="145">
        <v>0</v>
      </c>
      <c r="AC78" s="145">
        <v>39</v>
      </c>
      <c r="AZ78" s="145">
        <v>2</v>
      </c>
      <c r="BA78" s="145">
        <f t="shared" si="1"/>
        <v>0</v>
      </c>
      <c r="BB78" s="145">
        <f t="shared" si="2"/>
        <v>0</v>
      </c>
      <c r="BC78" s="145">
        <f t="shared" si="3"/>
        <v>0</v>
      </c>
      <c r="BD78" s="145">
        <f t="shared" si="4"/>
        <v>0</v>
      </c>
      <c r="BE78" s="145">
        <f t="shared" si="5"/>
        <v>0</v>
      </c>
      <c r="CA78" s="174">
        <v>12</v>
      </c>
      <c r="CB78" s="174">
        <v>0</v>
      </c>
      <c r="CZ78" s="145">
        <v>0</v>
      </c>
    </row>
    <row r="79" spans="1:104" ht="12.75">
      <c r="A79" s="168">
        <v>34</v>
      </c>
      <c r="B79" s="169" t="s">
        <v>191</v>
      </c>
      <c r="C79" s="170" t="s">
        <v>192</v>
      </c>
      <c r="D79" s="171" t="s">
        <v>73</v>
      </c>
      <c r="E79" s="172">
        <v>1</v>
      </c>
      <c r="F79" s="172">
        <v>0</v>
      </c>
      <c r="G79" s="173">
        <f t="shared" si="0"/>
        <v>0</v>
      </c>
      <c r="O79" s="167">
        <v>2</v>
      </c>
      <c r="AA79" s="145">
        <v>12</v>
      </c>
      <c r="AB79" s="145">
        <v>0</v>
      </c>
      <c r="AC79" s="145">
        <v>40</v>
      </c>
      <c r="AZ79" s="145">
        <v>2</v>
      </c>
      <c r="BA79" s="145">
        <f t="shared" si="1"/>
        <v>0</v>
      </c>
      <c r="BB79" s="145">
        <f t="shared" si="2"/>
        <v>0</v>
      </c>
      <c r="BC79" s="145">
        <f t="shared" si="3"/>
        <v>0</v>
      </c>
      <c r="BD79" s="145">
        <f t="shared" si="4"/>
        <v>0</v>
      </c>
      <c r="BE79" s="145">
        <f t="shared" si="5"/>
        <v>0</v>
      </c>
      <c r="CA79" s="174">
        <v>12</v>
      </c>
      <c r="CB79" s="174">
        <v>0</v>
      </c>
      <c r="CZ79" s="145">
        <v>0</v>
      </c>
    </row>
    <row r="80" spans="1:104" ht="12.75">
      <c r="A80" s="168">
        <v>35</v>
      </c>
      <c r="B80" s="169" t="s">
        <v>193</v>
      </c>
      <c r="C80" s="170" t="s">
        <v>194</v>
      </c>
      <c r="D80" s="171" t="s">
        <v>73</v>
      </c>
      <c r="E80" s="172">
        <v>1</v>
      </c>
      <c r="F80" s="172">
        <v>0</v>
      </c>
      <c r="G80" s="173">
        <f t="shared" si="0"/>
        <v>0</v>
      </c>
      <c r="O80" s="167">
        <v>2</v>
      </c>
      <c r="AA80" s="145">
        <v>12</v>
      </c>
      <c r="AB80" s="145">
        <v>0</v>
      </c>
      <c r="AC80" s="145">
        <v>41</v>
      </c>
      <c r="AZ80" s="145">
        <v>2</v>
      </c>
      <c r="BA80" s="145">
        <f t="shared" si="1"/>
        <v>0</v>
      </c>
      <c r="BB80" s="145">
        <f t="shared" si="2"/>
        <v>0</v>
      </c>
      <c r="BC80" s="145">
        <f t="shared" si="3"/>
        <v>0</v>
      </c>
      <c r="BD80" s="145">
        <f t="shared" si="4"/>
        <v>0</v>
      </c>
      <c r="BE80" s="145">
        <f t="shared" si="5"/>
        <v>0</v>
      </c>
      <c r="CA80" s="174">
        <v>12</v>
      </c>
      <c r="CB80" s="174">
        <v>0</v>
      </c>
      <c r="CZ80" s="145">
        <v>0</v>
      </c>
    </row>
    <row r="81" spans="1:104" ht="12.75">
      <c r="A81" s="168">
        <v>36</v>
      </c>
      <c r="B81" s="169" t="s">
        <v>195</v>
      </c>
      <c r="C81" s="170" t="s">
        <v>196</v>
      </c>
      <c r="D81" s="171" t="s">
        <v>73</v>
      </c>
      <c r="E81" s="172">
        <v>1</v>
      </c>
      <c r="F81" s="172">
        <v>0</v>
      </c>
      <c r="G81" s="173">
        <f t="shared" si="0"/>
        <v>0</v>
      </c>
      <c r="O81" s="167">
        <v>2</v>
      </c>
      <c r="AA81" s="145">
        <v>12</v>
      </c>
      <c r="AB81" s="145">
        <v>0</v>
      </c>
      <c r="AC81" s="145">
        <v>44</v>
      </c>
      <c r="AZ81" s="145">
        <v>2</v>
      </c>
      <c r="BA81" s="145">
        <f t="shared" si="1"/>
        <v>0</v>
      </c>
      <c r="BB81" s="145">
        <f t="shared" si="2"/>
        <v>0</v>
      </c>
      <c r="BC81" s="145">
        <f t="shared" si="3"/>
        <v>0</v>
      </c>
      <c r="BD81" s="145">
        <f t="shared" si="4"/>
        <v>0</v>
      </c>
      <c r="BE81" s="145">
        <f t="shared" si="5"/>
        <v>0</v>
      </c>
      <c r="CA81" s="174">
        <v>12</v>
      </c>
      <c r="CB81" s="174">
        <v>0</v>
      </c>
      <c r="CZ81" s="145">
        <v>0</v>
      </c>
    </row>
    <row r="82" spans="1:104" ht="22.5">
      <c r="A82" s="168">
        <v>37</v>
      </c>
      <c r="B82" s="169" t="s">
        <v>197</v>
      </c>
      <c r="C82" s="170" t="s">
        <v>198</v>
      </c>
      <c r="D82" s="171" t="s">
        <v>73</v>
      </c>
      <c r="E82" s="172">
        <v>2</v>
      </c>
      <c r="F82" s="172">
        <v>0</v>
      </c>
      <c r="G82" s="173">
        <f t="shared" si="0"/>
        <v>0</v>
      </c>
      <c r="O82" s="167">
        <v>2</v>
      </c>
      <c r="AA82" s="145">
        <v>12</v>
      </c>
      <c r="AB82" s="145">
        <v>0</v>
      </c>
      <c r="AC82" s="145">
        <v>43</v>
      </c>
      <c r="AZ82" s="145">
        <v>2</v>
      </c>
      <c r="BA82" s="145">
        <f t="shared" si="1"/>
        <v>0</v>
      </c>
      <c r="BB82" s="145">
        <f t="shared" si="2"/>
        <v>0</v>
      </c>
      <c r="BC82" s="145">
        <f t="shared" si="3"/>
        <v>0</v>
      </c>
      <c r="BD82" s="145">
        <f t="shared" si="4"/>
        <v>0</v>
      </c>
      <c r="BE82" s="145">
        <f t="shared" si="5"/>
        <v>0</v>
      </c>
      <c r="CA82" s="174">
        <v>12</v>
      </c>
      <c r="CB82" s="174">
        <v>0</v>
      </c>
      <c r="CZ82" s="145">
        <v>0</v>
      </c>
    </row>
    <row r="83" spans="1:104" ht="12.75">
      <c r="A83" s="168">
        <v>38</v>
      </c>
      <c r="B83" s="169" t="s">
        <v>199</v>
      </c>
      <c r="C83" s="170" t="s">
        <v>200</v>
      </c>
      <c r="D83" s="171" t="s">
        <v>73</v>
      </c>
      <c r="E83" s="172">
        <v>1</v>
      </c>
      <c r="F83" s="172">
        <v>0</v>
      </c>
      <c r="G83" s="173">
        <f t="shared" si="0"/>
        <v>0</v>
      </c>
      <c r="O83" s="167">
        <v>2</v>
      </c>
      <c r="AA83" s="145">
        <v>12</v>
      </c>
      <c r="AB83" s="145">
        <v>0</v>
      </c>
      <c r="AC83" s="145">
        <v>42</v>
      </c>
      <c r="AZ83" s="145">
        <v>2</v>
      </c>
      <c r="BA83" s="145">
        <f t="shared" si="1"/>
        <v>0</v>
      </c>
      <c r="BB83" s="145">
        <f t="shared" si="2"/>
        <v>0</v>
      </c>
      <c r="BC83" s="145">
        <f t="shared" si="3"/>
        <v>0</v>
      </c>
      <c r="BD83" s="145">
        <f t="shared" si="4"/>
        <v>0</v>
      </c>
      <c r="BE83" s="145">
        <f t="shared" si="5"/>
        <v>0</v>
      </c>
      <c r="CA83" s="174">
        <v>12</v>
      </c>
      <c r="CB83" s="174">
        <v>0</v>
      </c>
      <c r="CZ83" s="145">
        <v>0</v>
      </c>
    </row>
    <row r="84" spans="1:57" ht="12.75">
      <c r="A84" s="181"/>
      <c r="B84" s="182" t="s">
        <v>74</v>
      </c>
      <c r="C84" s="183" t="str">
        <f>CONCATENATE(B74," ",C74)</f>
        <v>790 Vnitřní vybavení</v>
      </c>
      <c r="D84" s="184"/>
      <c r="E84" s="185"/>
      <c r="F84" s="186"/>
      <c r="G84" s="187">
        <f>SUM(G74:G83)</f>
        <v>0</v>
      </c>
      <c r="O84" s="167">
        <v>4</v>
      </c>
      <c r="BA84" s="188">
        <f>SUM(BA74:BA83)</f>
        <v>0</v>
      </c>
      <c r="BB84" s="188">
        <f>SUM(BB74:BB83)</f>
        <v>0</v>
      </c>
      <c r="BC84" s="188">
        <f>SUM(BC74:BC83)</f>
        <v>0</v>
      </c>
      <c r="BD84" s="188">
        <f>SUM(BD74:BD83)</f>
        <v>0</v>
      </c>
      <c r="BE84" s="188">
        <f>SUM(BE74:BE83)</f>
        <v>0</v>
      </c>
    </row>
    <row r="85" spans="1:15" ht="12.75">
      <c r="A85" s="160" t="s">
        <v>72</v>
      </c>
      <c r="B85" s="161" t="s">
        <v>201</v>
      </c>
      <c r="C85" s="162" t="s">
        <v>202</v>
      </c>
      <c r="D85" s="163"/>
      <c r="E85" s="164"/>
      <c r="F85" s="164"/>
      <c r="G85" s="165"/>
      <c r="H85" s="166"/>
      <c r="I85" s="166"/>
      <c r="O85" s="167">
        <v>1</v>
      </c>
    </row>
    <row r="86" spans="1:104" ht="12.75">
      <c r="A86" s="168">
        <v>39</v>
      </c>
      <c r="B86" s="169" t="s">
        <v>203</v>
      </c>
      <c r="C86" s="170" t="s">
        <v>204</v>
      </c>
      <c r="D86" s="171" t="s">
        <v>143</v>
      </c>
      <c r="E86" s="172">
        <v>1</v>
      </c>
      <c r="F86" s="172">
        <v>0</v>
      </c>
      <c r="G86" s="173">
        <f>E86*F86</f>
        <v>0</v>
      </c>
      <c r="O86" s="167">
        <v>2</v>
      </c>
      <c r="AA86" s="145">
        <v>12</v>
      </c>
      <c r="AB86" s="145">
        <v>0</v>
      </c>
      <c r="AC86" s="145">
        <v>25</v>
      </c>
      <c r="AZ86" s="145">
        <v>4</v>
      </c>
      <c r="BA86" s="145">
        <f>IF(AZ86=1,G86,0)</f>
        <v>0</v>
      </c>
      <c r="BB86" s="145">
        <f>IF(AZ86=2,G86,0)</f>
        <v>0</v>
      </c>
      <c r="BC86" s="145">
        <f>IF(AZ86=3,G86,0)</f>
        <v>0</v>
      </c>
      <c r="BD86" s="145">
        <f>IF(AZ86=4,G86,0)</f>
        <v>0</v>
      </c>
      <c r="BE86" s="145">
        <f>IF(AZ86=5,G86,0)</f>
        <v>0</v>
      </c>
      <c r="CA86" s="174">
        <v>12</v>
      </c>
      <c r="CB86" s="174">
        <v>0</v>
      </c>
      <c r="CZ86" s="145">
        <v>0</v>
      </c>
    </row>
    <row r="87" spans="1:57" ht="12.75">
      <c r="A87" s="181"/>
      <c r="B87" s="182" t="s">
        <v>74</v>
      </c>
      <c r="C87" s="183" t="str">
        <f>CONCATENATE(B85," ",C85)</f>
        <v>M21 Elektromontáže</v>
      </c>
      <c r="D87" s="184"/>
      <c r="E87" s="185"/>
      <c r="F87" s="186"/>
      <c r="G87" s="187">
        <f>SUM(G85:G86)</f>
        <v>0</v>
      </c>
      <c r="O87" s="167">
        <v>4</v>
      </c>
      <c r="BA87" s="188">
        <f>SUM(BA85:BA86)</f>
        <v>0</v>
      </c>
      <c r="BB87" s="188">
        <f>SUM(BB85:BB86)</f>
        <v>0</v>
      </c>
      <c r="BC87" s="188">
        <f>SUM(BC85:BC86)</f>
        <v>0</v>
      </c>
      <c r="BD87" s="188">
        <f>SUM(BD85:BD86)</f>
        <v>0</v>
      </c>
      <c r="BE87" s="188">
        <f>SUM(BE85:BE86)</f>
        <v>0</v>
      </c>
    </row>
    <row r="88" spans="1:15" ht="12.75">
      <c r="A88" s="160" t="s">
        <v>72</v>
      </c>
      <c r="B88" s="161" t="s">
        <v>205</v>
      </c>
      <c r="C88" s="162" t="s">
        <v>206</v>
      </c>
      <c r="D88" s="163"/>
      <c r="E88" s="164"/>
      <c r="F88" s="164"/>
      <c r="G88" s="165"/>
      <c r="H88" s="166"/>
      <c r="I88" s="166"/>
      <c r="O88" s="167">
        <v>1</v>
      </c>
    </row>
    <row r="89" spans="1:104" ht="12.75">
      <c r="A89" s="168">
        <v>40</v>
      </c>
      <c r="B89" s="169" t="s">
        <v>207</v>
      </c>
      <c r="C89" s="170" t="s">
        <v>208</v>
      </c>
      <c r="D89" s="171" t="s">
        <v>209</v>
      </c>
      <c r="E89" s="172">
        <v>1.82543899999969</v>
      </c>
      <c r="F89" s="172">
        <v>0</v>
      </c>
      <c r="G89" s="173">
        <f>E89*F89</f>
        <v>0</v>
      </c>
      <c r="O89" s="167">
        <v>2</v>
      </c>
      <c r="AA89" s="145">
        <v>8</v>
      </c>
      <c r="AB89" s="145">
        <v>0</v>
      </c>
      <c r="AC89" s="145">
        <v>3</v>
      </c>
      <c r="AZ89" s="145">
        <v>1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4">
        <v>8</v>
      </c>
      <c r="CB89" s="174">
        <v>0</v>
      </c>
      <c r="CZ89" s="145">
        <v>0</v>
      </c>
    </row>
    <row r="90" spans="1:104" ht="12.75">
      <c r="A90" s="168">
        <v>41</v>
      </c>
      <c r="B90" s="169" t="s">
        <v>210</v>
      </c>
      <c r="C90" s="170" t="s">
        <v>211</v>
      </c>
      <c r="D90" s="171" t="s">
        <v>209</v>
      </c>
      <c r="E90" s="172">
        <v>27.3815849999954</v>
      </c>
      <c r="F90" s="172">
        <v>0</v>
      </c>
      <c r="G90" s="173">
        <f>E90*F90</f>
        <v>0</v>
      </c>
      <c r="O90" s="167">
        <v>2</v>
      </c>
      <c r="AA90" s="145">
        <v>8</v>
      </c>
      <c r="AB90" s="145">
        <v>0</v>
      </c>
      <c r="AC90" s="145">
        <v>3</v>
      </c>
      <c r="AZ90" s="145">
        <v>1</v>
      </c>
      <c r="BA90" s="145">
        <f>IF(AZ90=1,G90,0)</f>
        <v>0</v>
      </c>
      <c r="BB90" s="145">
        <f>IF(AZ90=2,G90,0)</f>
        <v>0</v>
      </c>
      <c r="BC90" s="145">
        <f>IF(AZ90=3,G90,0)</f>
        <v>0</v>
      </c>
      <c r="BD90" s="145">
        <f>IF(AZ90=4,G90,0)</f>
        <v>0</v>
      </c>
      <c r="BE90" s="145">
        <f>IF(AZ90=5,G90,0)</f>
        <v>0</v>
      </c>
      <c r="CA90" s="174">
        <v>8</v>
      </c>
      <c r="CB90" s="174">
        <v>0</v>
      </c>
      <c r="CZ90" s="145">
        <v>0</v>
      </c>
    </row>
    <row r="91" spans="1:104" ht="12.75">
      <c r="A91" s="168">
        <v>42</v>
      </c>
      <c r="B91" s="169" t="s">
        <v>212</v>
      </c>
      <c r="C91" s="170" t="s">
        <v>213</v>
      </c>
      <c r="D91" s="171" t="s">
        <v>209</v>
      </c>
      <c r="E91" s="172">
        <v>1.82543899999969</v>
      </c>
      <c r="F91" s="172">
        <v>0</v>
      </c>
      <c r="G91" s="173">
        <f>E91*F91</f>
        <v>0</v>
      </c>
      <c r="O91" s="167">
        <v>2</v>
      </c>
      <c r="AA91" s="145">
        <v>8</v>
      </c>
      <c r="AB91" s="145">
        <v>0</v>
      </c>
      <c r="AC91" s="145">
        <v>3</v>
      </c>
      <c r="AZ91" s="145">
        <v>1</v>
      </c>
      <c r="BA91" s="145">
        <f>IF(AZ91=1,G91,0)</f>
        <v>0</v>
      </c>
      <c r="BB91" s="145">
        <f>IF(AZ91=2,G91,0)</f>
        <v>0</v>
      </c>
      <c r="BC91" s="145">
        <f>IF(AZ91=3,G91,0)</f>
        <v>0</v>
      </c>
      <c r="BD91" s="145">
        <f>IF(AZ91=4,G91,0)</f>
        <v>0</v>
      </c>
      <c r="BE91" s="145">
        <f>IF(AZ91=5,G91,0)</f>
        <v>0</v>
      </c>
      <c r="CA91" s="174">
        <v>8</v>
      </c>
      <c r="CB91" s="174">
        <v>0</v>
      </c>
      <c r="CZ91" s="145">
        <v>0</v>
      </c>
    </row>
    <row r="92" spans="1:104" ht="12.75">
      <c r="A92" s="168">
        <v>43</v>
      </c>
      <c r="B92" s="169" t="s">
        <v>214</v>
      </c>
      <c r="C92" s="170" t="s">
        <v>215</v>
      </c>
      <c r="D92" s="171" t="s">
        <v>209</v>
      </c>
      <c r="E92" s="172">
        <v>18.2543899999969</v>
      </c>
      <c r="F92" s="172">
        <v>0</v>
      </c>
      <c r="G92" s="173">
        <f>E92*F92</f>
        <v>0</v>
      </c>
      <c r="O92" s="167">
        <v>2</v>
      </c>
      <c r="AA92" s="145">
        <v>8</v>
      </c>
      <c r="AB92" s="145">
        <v>0</v>
      </c>
      <c r="AC92" s="145">
        <v>3</v>
      </c>
      <c r="AZ92" s="145">
        <v>1</v>
      </c>
      <c r="BA92" s="145">
        <f>IF(AZ92=1,G92,0)</f>
        <v>0</v>
      </c>
      <c r="BB92" s="145">
        <f>IF(AZ92=2,G92,0)</f>
        <v>0</v>
      </c>
      <c r="BC92" s="145">
        <f>IF(AZ92=3,G92,0)</f>
        <v>0</v>
      </c>
      <c r="BD92" s="145">
        <f>IF(AZ92=4,G92,0)</f>
        <v>0</v>
      </c>
      <c r="BE92" s="145">
        <f>IF(AZ92=5,G92,0)</f>
        <v>0</v>
      </c>
      <c r="CA92" s="174">
        <v>8</v>
      </c>
      <c r="CB92" s="174">
        <v>0</v>
      </c>
      <c r="CZ92" s="145">
        <v>0</v>
      </c>
    </row>
    <row r="93" spans="1:104" ht="12.75">
      <c r="A93" s="168">
        <v>44</v>
      </c>
      <c r="B93" s="169" t="s">
        <v>216</v>
      </c>
      <c r="C93" s="170" t="s">
        <v>217</v>
      </c>
      <c r="D93" s="171" t="s">
        <v>209</v>
      </c>
      <c r="E93" s="172">
        <v>1.82543899999969</v>
      </c>
      <c r="F93" s="172">
        <v>0</v>
      </c>
      <c r="G93" s="173">
        <f>E93*F93</f>
        <v>0</v>
      </c>
      <c r="O93" s="167">
        <v>2</v>
      </c>
      <c r="AA93" s="145">
        <v>8</v>
      </c>
      <c r="AB93" s="145">
        <v>0</v>
      </c>
      <c r="AC93" s="145">
        <v>3</v>
      </c>
      <c r="AZ93" s="145">
        <v>1</v>
      </c>
      <c r="BA93" s="145">
        <f>IF(AZ93=1,G93,0)</f>
        <v>0</v>
      </c>
      <c r="BB93" s="145">
        <f>IF(AZ93=2,G93,0)</f>
        <v>0</v>
      </c>
      <c r="BC93" s="145">
        <f>IF(AZ93=3,G93,0)</f>
        <v>0</v>
      </c>
      <c r="BD93" s="145">
        <f>IF(AZ93=4,G93,0)</f>
        <v>0</v>
      </c>
      <c r="BE93" s="145">
        <f>IF(AZ93=5,G93,0)</f>
        <v>0</v>
      </c>
      <c r="CA93" s="174">
        <v>8</v>
      </c>
      <c r="CB93" s="174">
        <v>0</v>
      </c>
      <c r="CZ93" s="145">
        <v>0</v>
      </c>
    </row>
    <row r="94" spans="1:57" ht="12.75">
      <c r="A94" s="181"/>
      <c r="B94" s="182" t="s">
        <v>74</v>
      </c>
      <c r="C94" s="183" t="str">
        <f>CONCATENATE(B88," ",C88)</f>
        <v>D96 Přesuny suti a vybouraných hmot</v>
      </c>
      <c r="D94" s="184"/>
      <c r="E94" s="185"/>
      <c r="F94" s="186"/>
      <c r="G94" s="187">
        <f>SUM(G88:G93)</f>
        <v>0</v>
      </c>
      <c r="O94" s="167">
        <v>4</v>
      </c>
      <c r="BA94" s="188">
        <f>SUM(BA88:BA93)</f>
        <v>0</v>
      </c>
      <c r="BB94" s="188">
        <f>SUM(BB88:BB93)</f>
        <v>0</v>
      </c>
      <c r="BC94" s="188">
        <f>SUM(BC88:BC93)</f>
        <v>0</v>
      </c>
      <c r="BD94" s="188">
        <f>SUM(BD88:BD93)</f>
        <v>0</v>
      </c>
      <c r="BE94" s="188">
        <f>SUM(BE88:BE93)</f>
        <v>0</v>
      </c>
    </row>
    <row r="95" ht="12.75">
      <c r="E95" s="145"/>
    </row>
    <row r="96" ht="12.75">
      <c r="E96" s="145"/>
    </row>
    <row r="97" ht="12.75">
      <c r="E97" s="145"/>
    </row>
    <row r="98" ht="12.75">
      <c r="E98" s="145"/>
    </row>
    <row r="99" ht="12.75">
      <c r="E99" s="145"/>
    </row>
    <row r="100" ht="12.75">
      <c r="E100" s="145"/>
    </row>
    <row r="101" ht="12.75">
      <c r="E101" s="145"/>
    </row>
    <row r="102" ht="12.75">
      <c r="E102" s="145"/>
    </row>
    <row r="103" ht="12.75">
      <c r="E103" s="145"/>
    </row>
    <row r="104" ht="12.75">
      <c r="E104" s="145"/>
    </row>
    <row r="105" ht="12.75">
      <c r="E105" s="145"/>
    </row>
    <row r="106" ht="12.75">
      <c r="E106" s="145"/>
    </row>
    <row r="107" ht="12.75">
      <c r="E107" s="145"/>
    </row>
    <row r="108" ht="12.75">
      <c r="E108" s="145"/>
    </row>
    <row r="109" ht="12.75">
      <c r="E109" s="145"/>
    </row>
    <row r="110" ht="12.75">
      <c r="E110" s="145"/>
    </row>
    <row r="111" ht="12.75">
      <c r="E111" s="145"/>
    </row>
    <row r="112" ht="12.75">
      <c r="E112" s="145"/>
    </row>
    <row r="113" ht="12.75">
      <c r="E113" s="145"/>
    </row>
    <row r="114" ht="12.75">
      <c r="E114" s="145"/>
    </row>
    <row r="115" ht="12.75">
      <c r="E115" s="145"/>
    </row>
    <row r="116" ht="12.75">
      <c r="E116" s="145"/>
    </row>
    <row r="117" ht="12.75">
      <c r="E117" s="145"/>
    </row>
    <row r="118" spans="1:7" ht="12.75">
      <c r="A118" s="189"/>
      <c r="B118" s="189"/>
      <c r="C118" s="189"/>
      <c r="D118" s="189"/>
      <c r="E118" s="189"/>
      <c r="F118" s="189"/>
      <c r="G118" s="189"/>
    </row>
    <row r="119" spans="1:7" ht="12.75">
      <c r="A119" s="189"/>
      <c r="B119" s="189"/>
      <c r="C119" s="189"/>
      <c r="D119" s="189"/>
      <c r="E119" s="189"/>
      <c r="F119" s="189"/>
      <c r="G119" s="189"/>
    </row>
    <row r="120" spans="1:7" ht="12.75">
      <c r="A120" s="189"/>
      <c r="B120" s="189"/>
      <c r="C120" s="189"/>
      <c r="D120" s="189"/>
      <c r="E120" s="189"/>
      <c r="F120" s="189"/>
      <c r="G120" s="189"/>
    </row>
    <row r="121" spans="1:7" ht="12.75">
      <c r="A121" s="189"/>
      <c r="B121" s="189"/>
      <c r="C121" s="189"/>
      <c r="D121" s="189"/>
      <c r="E121" s="189"/>
      <c r="F121" s="189"/>
      <c r="G121" s="189"/>
    </row>
    <row r="122" ht="12.75">
      <c r="E122" s="145"/>
    </row>
    <row r="123" ht="12.75">
      <c r="E123" s="145"/>
    </row>
    <row r="124" ht="12.75">
      <c r="E124" s="145"/>
    </row>
    <row r="125" ht="12.75">
      <c r="E125" s="145"/>
    </row>
    <row r="126" ht="12.75">
      <c r="E126" s="145"/>
    </row>
    <row r="127" ht="12.75">
      <c r="E127" s="145"/>
    </row>
    <row r="128" ht="12.75">
      <c r="E128" s="145"/>
    </row>
    <row r="129" ht="12.75">
      <c r="E129" s="145"/>
    </row>
    <row r="130" ht="12.75">
      <c r="E130" s="145"/>
    </row>
    <row r="131" ht="12.75">
      <c r="E131" s="145"/>
    </row>
    <row r="132" ht="12.75">
      <c r="E132" s="145"/>
    </row>
    <row r="133" ht="12.75">
      <c r="E133" s="145"/>
    </row>
    <row r="134" ht="12.75">
      <c r="E134" s="145"/>
    </row>
    <row r="135" ht="12.75">
      <c r="E135" s="145"/>
    </row>
    <row r="136" ht="12.75">
      <c r="E136" s="145"/>
    </row>
    <row r="137" ht="12.75">
      <c r="E137" s="145"/>
    </row>
    <row r="138" ht="12.75">
      <c r="E138" s="145"/>
    </row>
    <row r="139" ht="12.75">
      <c r="E139" s="145"/>
    </row>
    <row r="140" ht="12.75">
      <c r="E140" s="145"/>
    </row>
    <row r="141" ht="12.75">
      <c r="E141" s="145"/>
    </row>
    <row r="142" ht="12.75">
      <c r="E142" s="145"/>
    </row>
    <row r="143" ht="12.75">
      <c r="E143" s="145"/>
    </row>
    <row r="144" ht="12.75">
      <c r="E144" s="145"/>
    </row>
    <row r="145" ht="12.75">
      <c r="E145" s="145"/>
    </row>
    <row r="146" ht="12.75">
      <c r="E146" s="145"/>
    </row>
    <row r="147" ht="12.75">
      <c r="E147" s="145"/>
    </row>
    <row r="148" ht="12.75">
      <c r="E148" s="145"/>
    </row>
    <row r="149" ht="12.75">
      <c r="E149" s="145"/>
    </row>
    <row r="150" ht="12.75">
      <c r="E150" s="145"/>
    </row>
    <row r="151" ht="12.75">
      <c r="E151" s="145"/>
    </row>
    <row r="152" ht="12.75">
      <c r="E152" s="145"/>
    </row>
    <row r="153" spans="1:2" ht="12.75">
      <c r="A153" s="190"/>
      <c r="B153" s="190"/>
    </row>
    <row r="154" spans="1:7" ht="12.75">
      <c r="A154" s="189"/>
      <c r="B154" s="189"/>
      <c r="C154" s="192"/>
      <c r="D154" s="192"/>
      <c r="E154" s="193"/>
      <c r="F154" s="192"/>
      <c r="G154" s="194"/>
    </row>
    <row r="155" spans="1:7" ht="12.75">
      <c r="A155" s="195"/>
      <c r="B155" s="195"/>
      <c r="C155" s="189"/>
      <c r="D155" s="189"/>
      <c r="E155" s="196"/>
      <c r="F155" s="189"/>
      <c r="G155" s="189"/>
    </row>
    <row r="156" spans="1:7" ht="12.75">
      <c r="A156" s="189"/>
      <c r="B156" s="189"/>
      <c r="C156" s="189"/>
      <c r="D156" s="189"/>
      <c r="E156" s="196"/>
      <c r="F156" s="189"/>
      <c r="G156" s="189"/>
    </row>
    <row r="157" spans="1:7" ht="12.75">
      <c r="A157" s="189"/>
      <c r="B157" s="189"/>
      <c r="C157" s="189"/>
      <c r="D157" s="189"/>
      <c r="E157" s="196"/>
      <c r="F157" s="189"/>
      <c r="G157" s="189"/>
    </row>
    <row r="158" spans="1:7" ht="12.75">
      <c r="A158" s="189"/>
      <c r="B158" s="189"/>
      <c r="C158" s="189"/>
      <c r="D158" s="189"/>
      <c r="E158" s="196"/>
      <c r="F158" s="189"/>
      <c r="G158" s="189"/>
    </row>
    <row r="159" spans="1:7" ht="12.75">
      <c r="A159" s="189"/>
      <c r="B159" s="189"/>
      <c r="C159" s="189"/>
      <c r="D159" s="189"/>
      <c r="E159" s="196"/>
      <c r="F159" s="189"/>
      <c r="G159" s="189"/>
    </row>
    <row r="160" spans="1:7" ht="12.75">
      <c r="A160" s="189"/>
      <c r="B160" s="189"/>
      <c r="C160" s="189"/>
      <c r="D160" s="189"/>
      <c r="E160" s="196"/>
      <c r="F160" s="189"/>
      <c r="G160" s="189"/>
    </row>
    <row r="161" spans="1:7" ht="12.75">
      <c r="A161" s="189"/>
      <c r="B161" s="189"/>
      <c r="C161" s="189"/>
      <c r="D161" s="189"/>
      <c r="E161" s="196"/>
      <c r="F161" s="189"/>
      <c r="G161" s="189"/>
    </row>
    <row r="162" spans="1:7" ht="12.75">
      <c r="A162" s="189"/>
      <c r="B162" s="189"/>
      <c r="C162" s="189"/>
      <c r="D162" s="189"/>
      <c r="E162" s="196"/>
      <c r="F162" s="189"/>
      <c r="G162" s="189"/>
    </row>
    <row r="163" spans="1:7" ht="12.75">
      <c r="A163" s="189"/>
      <c r="B163" s="189"/>
      <c r="C163" s="189"/>
      <c r="D163" s="189"/>
      <c r="E163" s="196"/>
      <c r="F163" s="189"/>
      <c r="G163" s="189"/>
    </row>
    <row r="164" spans="1:7" ht="12.75">
      <c r="A164" s="189"/>
      <c r="B164" s="189"/>
      <c r="C164" s="189"/>
      <c r="D164" s="189"/>
      <c r="E164" s="196"/>
      <c r="F164" s="189"/>
      <c r="G164" s="189"/>
    </row>
    <row r="165" spans="1:7" ht="12.75">
      <c r="A165" s="189"/>
      <c r="B165" s="189"/>
      <c r="C165" s="189"/>
      <c r="D165" s="189"/>
      <c r="E165" s="196"/>
      <c r="F165" s="189"/>
      <c r="G165" s="189"/>
    </row>
    <row r="166" spans="1:7" ht="12.75">
      <c r="A166" s="189"/>
      <c r="B166" s="189"/>
      <c r="C166" s="189"/>
      <c r="D166" s="189"/>
      <c r="E166" s="196"/>
      <c r="F166" s="189"/>
      <c r="G166" s="189"/>
    </row>
    <row r="167" spans="1:7" ht="12.75">
      <c r="A167" s="189"/>
      <c r="B167" s="189"/>
      <c r="C167" s="189"/>
      <c r="D167" s="189"/>
      <c r="E167" s="196"/>
      <c r="F167" s="189"/>
      <c r="G167" s="189"/>
    </row>
  </sheetData>
  <sheetProtection password="CF7A" sheet="1" objects="1" scenarios="1"/>
  <protectedRanges>
    <protectedRange sqref="E38 E68" name="Oblast2"/>
    <protectedRange sqref="F8:F93" name="Oblast1"/>
  </protectedRanges>
  <mergeCells count="26">
    <mergeCell ref="A1:G1"/>
    <mergeCell ref="A3:B3"/>
    <mergeCell ref="A4:B4"/>
    <mergeCell ref="E4:G4"/>
    <mergeCell ref="C10:D10"/>
    <mergeCell ref="C14:D14"/>
    <mergeCell ref="C16:D16"/>
    <mergeCell ref="C20:D20"/>
    <mergeCell ref="C22:D22"/>
    <mergeCell ref="C25:D25"/>
    <mergeCell ref="C42:D42"/>
    <mergeCell ref="C44:D44"/>
    <mergeCell ref="C47:D47"/>
    <mergeCell ref="C49:D49"/>
    <mergeCell ref="C29:D29"/>
    <mergeCell ref="C31:D31"/>
    <mergeCell ref="C33:D33"/>
    <mergeCell ref="C35:D35"/>
    <mergeCell ref="C37:D37"/>
    <mergeCell ref="C72:D72"/>
    <mergeCell ref="C53:D53"/>
    <mergeCell ref="C60:D60"/>
    <mergeCell ref="C61:D61"/>
    <mergeCell ref="C63:D63"/>
    <mergeCell ref="C66:D66"/>
    <mergeCell ref="C67:D6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Bořek</dc:creator>
  <cp:keywords/>
  <dc:description/>
  <cp:lastModifiedBy>Haman Miroslav</cp:lastModifiedBy>
  <dcterms:created xsi:type="dcterms:W3CDTF">2017-03-26T08:28:37Z</dcterms:created>
  <dcterms:modified xsi:type="dcterms:W3CDTF">2017-04-19T10:39:55Z</dcterms:modified>
  <cp:category/>
  <cp:version/>
  <cp:contentType/>
  <cp:contentStatus/>
</cp:coreProperties>
</file>